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Owner\Desktop\花みどりフェア2025経済効果\"/>
    </mc:Choice>
  </mc:AlternateContent>
  <xr:revisionPtr revIDLastSave="0" documentId="13_ncr:1_{BE28321E-AB58-49A7-BE71-F8A628482B12}" xr6:coauthVersionLast="47" xr6:coauthVersionMax="47" xr10:uidLastSave="{00000000-0000-0000-0000-000000000000}"/>
  <bookViews>
    <workbookView xWindow="-110" yWindow="-110" windowWidth="19420" windowHeight="10300" tabRatio="852" activeTab="3"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 name="基本表" sheetId="54" r:id="rId49"/>
    <sheet name="洲本" sheetId="57" r:id="rId50"/>
    <sheet name="南あわじ" sheetId="56" r:id="rId51"/>
    <sheet name="淡路" sheetId="55" r:id="rId52"/>
  </sheets>
  <externalReferences>
    <externalReference r:id="rId53"/>
  </externalReference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C7" i="7" l="1"/>
  <c r="C8" i="7"/>
  <c r="C9" i="7"/>
  <c r="C12" i="7"/>
  <c r="C13" i="7"/>
  <c r="C14" i="7"/>
  <c r="C15" i="7"/>
  <c r="C16" i="7"/>
  <c r="C17" i="7"/>
  <c r="C18" i="7"/>
  <c r="C19" i="7"/>
  <c r="C20" i="7"/>
  <c r="C21" i="7"/>
  <c r="C22" i="7"/>
  <c r="C23" i="7"/>
  <c r="C24" i="7"/>
  <c r="C25" i="7"/>
  <c r="C26" i="7"/>
  <c r="C28" i="7"/>
  <c r="C29" i="7"/>
  <c r="C30" i="7"/>
  <c r="C31" i="7"/>
  <c r="C33" i="7"/>
  <c r="C34" i="7"/>
  <c r="C36" i="7"/>
  <c r="C37" i="7"/>
  <c r="C38" i="7"/>
  <c r="C39" i="7"/>
  <c r="C40" i="7"/>
  <c r="C41" i="7"/>
  <c r="C43" i="7"/>
  <c r="C44" i="7"/>
  <c r="AS52" i="53" l="1"/>
  <c r="AS53" i="53"/>
  <c r="AS54" i="53"/>
  <c r="AS55" i="53"/>
  <c r="AS56" i="53"/>
  <c r="AS57" i="53"/>
  <c r="AS58" i="53"/>
  <c r="AS59" i="53"/>
  <c r="AS60" i="53"/>
  <c r="AS61" i="53"/>
  <c r="AS62" i="53"/>
  <c r="AS63" i="53"/>
  <c r="AS64" i="53"/>
  <c r="AS65" i="53"/>
  <c r="AS66" i="53"/>
  <c r="AS67" i="53"/>
  <c r="AS68" i="53"/>
  <c r="AS69" i="53"/>
  <c r="AS70" i="53"/>
  <c r="AS71" i="53"/>
  <c r="AS72" i="53"/>
  <c r="AS73" i="53"/>
  <c r="AS74" i="53"/>
  <c r="AS75" i="53"/>
  <c r="AS76" i="53"/>
  <c r="AS77" i="53"/>
  <c r="AS78" i="53"/>
  <c r="AS79" i="53"/>
  <c r="AS80" i="53"/>
  <c r="AS81" i="53"/>
  <c r="AS82" i="53"/>
  <c r="AS83" i="53"/>
  <c r="AS84" i="53"/>
  <c r="AS85" i="53"/>
  <c r="AS86" i="53"/>
  <c r="AS87" i="53"/>
  <c r="AS88" i="53"/>
  <c r="AS89" i="53"/>
  <c r="AS51" i="53"/>
  <c r="V26" i="48"/>
  <c r="V6" i="48"/>
  <c r="V7" i="48"/>
  <c r="V8" i="48"/>
  <c r="V9" i="48"/>
  <c r="V10" i="48"/>
  <c r="V11" i="48"/>
  <c r="V12" i="48"/>
  <c r="V13" i="48"/>
  <c r="V14" i="48"/>
  <c r="V15" i="48"/>
  <c r="V16" i="48"/>
  <c r="V17" i="48"/>
  <c r="V18" i="48"/>
  <c r="V19" i="48"/>
  <c r="V20" i="48"/>
  <c r="V21" i="48"/>
  <c r="V22" i="48"/>
  <c r="V23" i="48"/>
  <c r="V24" i="48"/>
  <c r="V25" i="48"/>
  <c r="V27" i="48"/>
  <c r="V28" i="48"/>
  <c r="V29" i="48"/>
  <c r="V30" i="48"/>
  <c r="V31" i="48"/>
  <c r="V32" i="48"/>
  <c r="V33" i="48"/>
  <c r="V34" i="48"/>
  <c r="V35" i="48"/>
  <c r="V36" i="48"/>
  <c r="V37" i="48"/>
  <c r="V38" i="48"/>
  <c r="V39" i="48"/>
  <c r="V40" i="48"/>
  <c r="V41" i="48"/>
  <c r="V42" i="48"/>
  <c r="V43" i="48"/>
  <c r="V44" i="48"/>
  <c r="BB45" i="1"/>
  <c r="BP44" i="55"/>
  <c r="BI44" i="55"/>
  <c r="BQ43" i="55"/>
  <c r="BJ43" i="55"/>
  <c r="BP43" i="55"/>
  <c r="BI43" i="55"/>
  <c r="BQ42" i="55"/>
  <c r="BR42" i="55" s="1"/>
  <c r="BP42" i="55"/>
  <c r="BJ42" i="55"/>
  <c r="BK42" i="55" s="1"/>
  <c r="BL42" i="55" s="1"/>
  <c r="BI42" i="55"/>
  <c r="BQ41" i="55"/>
  <c r="BP41" i="55"/>
  <c r="BR41" i="55" s="1"/>
  <c r="BJ41" i="55"/>
  <c r="BI41" i="55"/>
  <c r="BP40" i="55"/>
  <c r="BI40" i="55"/>
  <c r="BQ40" i="55"/>
  <c r="BP39" i="55"/>
  <c r="BI39" i="55"/>
  <c r="BQ38" i="55"/>
  <c r="BJ38" i="55"/>
  <c r="BP38" i="55"/>
  <c r="BI38" i="55"/>
  <c r="BQ37" i="55"/>
  <c r="BP37" i="55"/>
  <c r="BJ37" i="55"/>
  <c r="BI37" i="55"/>
  <c r="BQ36" i="55"/>
  <c r="BP36" i="55"/>
  <c r="BR36" i="55" s="1"/>
  <c r="BJ36" i="55"/>
  <c r="BK36" i="55" s="1"/>
  <c r="BL36" i="55" s="1"/>
  <c r="BI36" i="55"/>
  <c r="BP35" i="55"/>
  <c r="BJ35" i="55"/>
  <c r="BI35" i="55"/>
  <c r="BQ35" i="55"/>
  <c r="BI34" i="55"/>
  <c r="BP34" i="55"/>
  <c r="BP33" i="55"/>
  <c r="BI33" i="55"/>
  <c r="BQ32" i="55"/>
  <c r="BP32" i="55"/>
  <c r="BJ32" i="55"/>
  <c r="BI32" i="55"/>
  <c r="BQ31" i="55"/>
  <c r="BP31" i="55"/>
  <c r="BJ31" i="55"/>
  <c r="BK31" i="55" s="1"/>
  <c r="BL31" i="55" s="1"/>
  <c r="BI31" i="55"/>
  <c r="BP30" i="55"/>
  <c r="BJ30" i="55"/>
  <c r="BK30" i="55" s="1"/>
  <c r="BL30" i="55" s="1"/>
  <c r="BI30" i="55"/>
  <c r="BQ30" i="55"/>
  <c r="BJ29" i="55"/>
  <c r="BK29" i="55" s="1"/>
  <c r="BL29" i="55" s="1"/>
  <c r="BI29" i="55"/>
  <c r="BQ29" i="55"/>
  <c r="BP29" i="55"/>
  <c r="BP28" i="55"/>
  <c r="BI28" i="55"/>
  <c r="BQ27" i="55"/>
  <c r="BP27" i="55"/>
  <c r="BJ27" i="55"/>
  <c r="BI27" i="55"/>
  <c r="BQ26" i="55"/>
  <c r="BP26" i="55"/>
  <c r="BJ26" i="55"/>
  <c r="BI26" i="55"/>
  <c r="BQ25" i="55"/>
  <c r="BP25" i="55"/>
  <c r="BR25" i="55" s="1"/>
  <c r="BJ25" i="55"/>
  <c r="BK25" i="55" s="1"/>
  <c r="BL25" i="55" s="1"/>
  <c r="BI25" i="55"/>
  <c r="BP24" i="55"/>
  <c r="BI24" i="55"/>
  <c r="BQ24" i="55"/>
  <c r="BP23" i="55"/>
  <c r="BI23" i="55"/>
  <c r="BQ22" i="55"/>
  <c r="BJ22" i="55"/>
  <c r="BP22" i="55"/>
  <c r="BI22" i="55"/>
  <c r="BQ21" i="55"/>
  <c r="BP21" i="55"/>
  <c r="BR21" i="55" s="1"/>
  <c r="BJ21" i="55"/>
  <c r="BK21" i="55" s="1"/>
  <c r="BL21" i="55" s="1"/>
  <c r="BI21" i="55"/>
  <c r="BQ20" i="55"/>
  <c r="BP20" i="55"/>
  <c r="BR20" i="55" s="1"/>
  <c r="BJ20" i="55"/>
  <c r="BI20" i="55"/>
  <c r="BP19" i="55"/>
  <c r="BI19" i="55"/>
  <c r="BQ19" i="55"/>
  <c r="BI18" i="55"/>
  <c r="BP18" i="55"/>
  <c r="BP17" i="55"/>
  <c r="BI17" i="55"/>
  <c r="BQ16" i="55"/>
  <c r="BR16" i="55" s="1"/>
  <c r="BP16" i="55"/>
  <c r="BJ16" i="55"/>
  <c r="BK16" i="55" s="1"/>
  <c r="BL16" i="55" s="1"/>
  <c r="BI16" i="55"/>
  <c r="BQ15" i="55"/>
  <c r="BP15" i="55"/>
  <c r="BR15" i="55" s="1"/>
  <c r="BJ15" i="55"/>
  <c r="BK15" i="55" s="1"/>
  <c r="BL15" i="55" s="1"/>
  <c r="BI15" i="55"/>
  <c r="BP14" i="55"/>
  <c r="BI14" i="55"/>
  <c r="BQ14" i="55"/>
  <c r="BI13" i="55"/>
  <c r="BQ13" i="55"/>
  <c r="BP13" i="55"/>
  <c r="BP12" i="55"/>
  <c r="BI12" i="55"/>
  <c r="BQ11" i="55"/>
  <c r="BJ11" i="55"/>
  <c r="BK11" i="55" s="1"/>
  <c r="BL11" i="55" s="1"/>
  <c r="BP11" i="55"/>
  <c r="BI11" i="55"/>
  <c r="BQ10" i="55"/>
  <c r="BP10" i="55"/>
  <c r="BR10" i="55" s="1"/>
  <c r="BJ10" i="55"/>
  <c r="BI10" i="55"/>
  <c r="BQ9" i="55"/>
  <c r="BP9" i="55"/>
  <c r="BR9" i="55" s="1"/>
  <c r="BJ9" i="55"/>
  <c r="BK9" i="55" s="1"/>
  <c r="BL9" i="55" s="1"/>
  <c r="BI9" i="55"/>
  <c r="BP8" i="55"/>
  <c r="BI8" i="55"/>
  <c r="BQ8" i="55"/>
  <c r="BP7" i="55"/>
  <c r="BI7" i="55"/>
  <c r="BQ6" i="55"/>
  <c r="BJ6" i="55"/>
  <c r="BP6" i="55"/>
  <c r="BI6" i="55"/>
  <c r="BQ5" i="55"/>
  <c r="BP5" i="55"/>
  <c r="BR5" i="55" s="1"/>
  <c r="BJ5" i="55"/>
  <c r="BI5" i="55"/>
  <c r="BJ44" i="56"/>
  <c r="BQ44" i="56"/>
  <c r="BP44" i="56"/>
  <c r="BI44" i="56"/>
  <c r="BQ43" i="56"/>
  <c r="BP43" i="56"/>
  <c r="BR43" i="56" s="1"/>
  <c r="BJ43" i="56"/>
  <c r="BI43" i="56"/>
  <c r="BQ42" i="56"/>
  <c r="BP42" i="56"/>
  <c r="BR42" i="56" s="1"/>
  <c r="BJ42" i="56"/>
  <c r="BI42" i="56"/>
  <c r="BQ41" i="56"/>
  <c r="BP41" i="56"/>
  <c r="BJ41" i="56"/>
  <c r="BI41" i="56"/>
  <c r="BP40" i="56"/>
  <c r="BI40" i="56"/>
  <c r="BQ40" i="56"/>
  <c r="BQ39" i="56"/>
  <c r="BP39" i="56"/>
  <c r="BI39" i="56"/>
  <c r="BQ38" i="56"/>
  <c r="BJ38" i="56"/>
  <c r="BP38" i="56"/>
  <c r="BI38" i="56"/>
  <c r="BQ37" i="56"/>
  <c r="BP37" i="56"/>
  <c r="BR37" i="56" s="1"/>
  <c r="BJ37" i="56"/>
  <c r="BI37" i="56"/>
  <c r="BQ36" i="56"/>
  <c r="BP36" i="56"/>
  <c r="BR36" i="56" s="1"/>
  <c r="BJ36" i="56"/>
  <c r="BK36" i="56" s="1"/>
  <c r="BL36" i="56" s="1"/>
  <c r="BI36" i="56"/>
  <c r="BP35" i="56"/>
  <c r="BI35" i="56"/>
  <c r="BQ35" i="56"/>
  <c r="BJ34" i="56"/>
  <c r="BP34" i="56"/>
  <c r="BI34" i="56"/>
  <c r="BQ33" i="56"/>
  <c r="BP33" i="56"/>
  <c r="BR33" i="56" s="1"/>
  <c r="BI33" i="56"/>
  <c r="BQ32" i="56"/>
  <c r="BP32" i="56"/>
  <c r="BR32" i="56" s="1"/>
  <c r="BJ32" i="56"/>
  <c r="BI32" i="56"/>
  <c r="BQ31" i="56"/>
  <c r="BP31" i="56"/>
  <c r="BR31" i="56" s="1"/>
  <c r="BJ31" i="56"/>
  <c r="BI31" i="56"/>
  <c r="BP30" i="56"/>
  <c r="BI30" i="56"/>
  <c r="BQ30" i="56"/>
  <c r="BI29" i="56"/>
  <c r="BJ29" i="56"/>
  <c r="BP29" i="56"/>
  <c r="BJ28" i="56"/>
  <c r="BK28" i="56" s="1"/>
  <c r="BL28" i="56" s="1"/>
  <c r="BQ28" i="56"/>
  <c r="BP28" i="56"/>
  <c r="BI28" i="56"/>
  <c r="BQ27" i="56"/>
  <c r="BP27" i="56"/>
  <c r="BR27" i="56" s="1"/>
  <c r="BJ27" i="56"/>
  <c r="BI27" i="56"/>
  <c r="BQ26" i="56"/>
  <c r="BP26" i="56"/>
  <c r="BR26" i="56" s="1"/>
  <c r="BJ26" i="56"/>
  <c r="BI26" i="56"/>
  <c r="BQ25" i="56"/>
  <c r="BP25" i="56"/>
  <c r="BJ25" i="56"/>
  <c r="BI25" i="56"/>
  <c r="BP24" i="56"/>
  <c r="BI24" i="56"/>
  <c r="BQ24" i="56"/>
  <c r="BQ23" i="56"/>
  <c r="BP23" i="56"/>
  <c r="BI23" i="56"/>
  <c r="BQ22" i="56"/>
  <c r="BJ22" i="56"/>
  <c r="BP22" i="56"/>
  <c r="BR22" i="56" s="1"/>
  <c r="BI22" i="56"/>
  <c r="BQ21" i="56"/>
  <c r="BP21" i="56"/>
  <c r="BR21" i="56" s="1"/>
  <c r="BJ21" i="56"/>
  <c r="BI21" i="56"/>
  <c r="BQ20" i="56"/>
  <c r="BP20" i="56"/>
  <c r="BR20" i="56" s="1"/>
  <c r="BJ20" i="56"/>
  <c r="BK20" i="56" s="1"/>
  <c r="BL20" i="56" s="1"/>
  <c r="BI20" i="56"/>
  <c r="BP19" i="56"/>
  <c r="BI19" i="56"/>
  <c r="BQ19" i="56"/>
  <c r="BQ18" i="56"/>
  <c r="BP18" i="56"/>
  <c r="BR18" i="56" s="1"/>
  <c r="BI18" i="56"/>
  <c r="BQ17" i="56"/>
  <c r="BP17" i="56"/>
  <c r="BR17" i="56" s="1"/>
  <c r="BI17" i="56"/>
  <c r="BQ16" i="56"/>
  <c r="BP16" i="56"/>
  <c r="BR16" i="56" s="1"/>
  <c r="BJ16" i="56"/>
  <c r="BI16" i="56"/>
  <c r="BQ15" i="56"/>
  <c r="BP15" i="56"/>
  <c r="BR15" i="56" s="1"/>
  <c r="BJ15" i="56"/>
  <c r="BI15" i="56"/>
  <c r="BP14" i="56"/>
  <c r="BI14" i="56"/>
  <c r="BQ14" i="56"/>
  <c r="BI13" i="56"/>
  <c r="BQ13" i="56"/>
  <c r="BP13" i="56"/>
  <c r="BR13" i="56" s="1"/>
  <c r="BJ12" i="56"/>
  <c r="BQ12" i="56"/>
  <c r="BP12" i="56"/>
  <c r="BI12" i="56"/>
  <c r="BQ11" i="56"/>
  <c r="BP11" i="56"/>
  <c r="BR11" i="56" s="1"/>
  <c r="BJ11" i="56"/>
  <c r="BI11" i="56"/>
  <c r="BQ10" i="56"/>
  <c r="BP10" i="56"/>
  <c r="BR10" i="56" s="1"/>
  <c r="BJ10" i="56"/>
  <c r="BI10" i="56"/>
  <c r="BQ9" i="56"/>
  <c r="BP9" i="56"/>
  <c r="BJ9" i="56"/>
  <c r="BI9" i="56"/>
  <c r="BP8" i="56"/>
  <c r="BI8" i="56"/>
  <c r="BQ8" i="56"/>
  <c r="BQ7" i="56"/>
  <c r="BP7" i="56"/>
  <c r="BI7" i="56"/>
  <c r="BQ6" i="56"/>
  <c r="BJ6" i="56"/>
  <c r="BK6" i="56" s="1"/>
  <c r="BL6" i="56" s="1"/>
  <c r="BP6" i="56"/>
  <c r="BI6" i="56"/>
  <c r="BQ5" i="56"/>
  <c r="BP5" i="56"/>
  <c r="BR5" i="56" s="1"/>
  <c r="BJ5" i="56"/>
  <c r="BI5" i="56"/>
  <c r="BQ44" i="57"/>
  <c r="BP44" i="57"/>
  <c r="BR44" i="57" s="1"/>
  <c r="BI44" i="57"/>
  <c r="BQ43" i="57"/>
  <c r="BP43" i="57"/>
  <c r="BJ43" i="57"/>
  <c r="BI43" i="57"/>
  <c r="BQ42" i="57"/>
  <c r="BP42" i="57"/>
  <c r="BR42" i="57" s="1"/>
  <c r="BJ42" i="57"/>
  <c r="BI42" i="57"/>
  <c r="BQ41" i="57"/>
  <c r="BP41" i="57"/>
  <c r="BR41" i="57" s="1"/>
  <c r="BJ41" i="57"/>
  <c r="BK41" i="57" s="1"/>
  <c r="BL41" i="57" s="1"/>
  <c r="BI41" i="57"/>
  <c r="BI40" i="57"/>
  <c r="BJ40" i="57"/>
  <c r="BP40" i="57"/>
  <c r="BQ39" i="57"/>
  <c r="BP39" i="57"/>
  <c r="BR39" i="57" s="1"/>
  <c r="BI39" i="57"/>
  <c r="BQ38" i="57"/>
  <c r="BJ38" i="57"/>
  <c r="BP38" i="57"/>
  <c r="BI38" i="57"/>
  <c r="BQ37" i="57"/>
  <c r="BP37" i="57"/>
  <c r="BJ37" i="57"/>
  <c r="BI37" i="57"/>
  <c r="BQ36" i="57"/>
  <c r="BP36" i="57"/>
  <c r="BJ36" i="57"/>
  <c r="BK36" i="57" s="1"/>
  <c r="BL36" i="57" s="1"/>
  <c r="BI36" i="57"/>
  <c r="BP35" i="57"/>
  <c r="BI35" i="57"/>
  <c r="BJ35" i="57"/>
  <c r="BK35" i="57" s="1"/>
  <c r="BL35" i="57" s="1"/>
  <c r="BQ34" i="57"/>
  <c r="BP34" i="57"/>
  <c r="BR34" i="57" s="1"/>
  <c r="BI34" i="57"/>
  <c r="BQ33" i="57"/>
  <c r="BP33" i="57"/>
  <c r="BR33" i="57" s="1"/>
  <c r="BI33" i="57"/>
  <c r="BQ32" i="57"/>
  <c r="BP32" i="57"/>
  <c r="BR32" i="57" s="1"/>
  <c r="BJ32" i="57"/>
  <c r="BI32" i="57"/>
  <c r="BQ31" i="57"/>
  <c r="BP31" i="57"/>
  <c r="BR31" i="57" s="1"/>
  <c r="BJ31" i="57"/>
  <c r="BI31" i="57"/>
  <c r="BP30" i="57"/>
  <c r="BI30" i="57"/>
  <c r="BI29" i="57"/>
  <c r="BJ29" i="57"/>
  <c r="BK29" i="57" s="1"/>
  <c r="BL29" i="57" s="1"/>
  <c r="BP29" i="57"/>
  <c r="BQ28" i="57"/>
  <c r="BP28" i="57"/>
  <c r="BI28" i="57"/>
  <c r="BQ27" i="57"/>
  <c r="BP27" i="57"/>
  <c r="BR27" i="57" s="1"/>
  <c r="BJ27" i="57"/>
  <c r="BI27" i="57"/>
  <c r="BQ26" i="57"/>
  <c r="BP26" i="57"/>
  <c r="BR26" i="57" s="1"/>
  <c r="BJ26" i="57"/>
  <c r="BI26" i="57"/>
  <c r="BQ25" i="57"/>
  <c r="BP25" i="57"/>
  <c r="BR25" i="57" s="1"/>
  <c r="BJ25" i="57"/>
  <c r="BI25" i="57"/>
  <c r="BI24" i="57"/>
  <c r="BJ24" i="57"/>
  <c r="BK24" i="57" s="1"/>
  <c r="BL24" i="57" s="1"/>
  <c r="BP24" i="57"/>
  <c r="BQ23" i="57"/>
  <c r="BP23" i="57"/>
  <c r="BI23" i="57"/>
  <c r="BQ22" i="57"/>
  <c r="BJ22" i="57"/>
  <c r="BP22" i="57"/>
  <c r="BI22" i="57"/>
  <c r="BQ21" i="57"/>
  <c r="BP21" i="57"/>
  <c r="BR21" i="57" s="1"/>
  <c r="BJ21" i="57"/>
  <c r="BI21" i="57"/>
  <c r="BK21" i="57" s="1"/>
  <c r="BL21" i="57" s="1"/>
  <c r="BQ20" i="57"/>
  <c r="BP20" i="57"/>
  <c r="BR20" i="57" s="1"/>
  <c r="BJ20" i="57"/>
  <c r="BI20" i="57"/>
  <c r="BP19" i="57"/>
  <c r="BI19" i="57"/>
  <c r="BJ19" i="57"/>
  <c r="BQ18" i="57"/>
  <c r="BP18" i="57"/>
  <c r="BR18" i="57" s="1"/>
  <c r="BI18" i="57"/>
  <c r="BQ17" i="57"/>
  <c r="BP17" i="57"/>
  <c r="BR17" i="57" s="1"/>
  <c r="BI17" i="57"/>
  <c r="BQ16" i="57"/>
  <c r="BP16" i="57"/>
  <c r="BR16" i="57" s="1"/>
  <c r="BJ16" i="57"/>
  <c r="BI16" i="57"/>
  <c r="BQ15" i="57"/>
  <c r="BP15" i="57"/>
  <c r="BJ15" i="57"/>
  <c r="BI15" i="57"/>
  <c r="BP14" i="57"/>
  <c r="BI14" i="57"/>
  <c r="BI13" i="57"/>
  <c r="BJ13" i="57"/>
  <c r="BK13" i="57" s="1"/>
  <c r="BL13" i="57" s="1"/>
  <c r="BP13" i="57"/>
  <c r="BQ12" i="57"/>
  <c r="BP12" i="57"/>
  <c r="BI12" i="57"/>
  <c r="BQ11" i="57"/>
  <c r="BP11" i="57"/>
  <c r="BR11" i="57" s="1"/>
  <c r="BJ11" i="57"/>
  <c r="BI11" i="57"/>
  <c r="BQ10" i="57"/>
  <c r="BP10" i="57"/>
  <c r="BJ10" i="57"/>
  <c r="BI10" i="57"/>
  <c r="BQ9" i="57"/>
  <c r="BP9" i="57"/>
  <c r="BJ9" i="57"/>
  <c r="BI9" i="57"/>
  <c r="BI8" i="57"/>
  <c r="BJ8" i="57"/>
  <c r="BP8" i="57"/>
  <c r="BQ7" i="57"/>
  <c r="BP7" i="57"/>
  <c r="BR7" i="57" s="1"/>
  <c r="BI7" i="57"/>
  <c r="BQ6" i="57"/>
  <c r="BJ6" i="57"/>
  <c r="BK6" i="57" s="1"/>
  <c r="BL6" i="57" s="1"/>
  <c r="BP6" i="57"/>
  <c r="BI6" i="57"/>
  <c r="BQ5" i="57"/>
  <c r="BP5" i="57"/>
  <c r="BR5" i="57" s="1"/>
  <c r="BJ5" i="57"/>
  <c r="BI5" i="57"/>
  <c r="AS6" i="53"/>
  <c r="AS7" i="53"/>
  <c r="AS8" i="53"/>
  <c r="AS9" i="53"/>
  <c r="AS10" i="53"/>
  <c r="AS11" i="53"/>
  <c r="AS12" i="53"/>
  <c r="AS13" i="53"/>
  <c r="AS14" i="53"/>
  <c r="AS15" i="53"/>
  <c r="AS16" i="53"/>
  <c r="AS17" i="53"/>
  <c r="AS18" i="53"/>
  <c r="AS19" i="53"/>
  <c r="AS20" i="53"/>
  <c r="AS21" i="53"/>
  <c r="AS22" i="53"/>
  <c r="AS23" i="53"/>
  <c r="AS24" i="53"/>
  <c r="AS25" i="53"/>
  <c r="AS26" i="53"/>
  <c r="AS27" i="53"/>
  <c r="AS28" i="53"/>
  <c r="AS29" i="53"/>
  <c r="AS30" i="53"/>
  <c r="AS31" i="53"/>
  <c r="AS32" i="53"/>
  <c r="AS33" i="53"/>
  <c r="AS34" i="53"/>
  <c r="AS35" i="53"/>
  <c r="AS36" i="53"/>
  <c r="AS37" i="53"/>
  <c r="AS38" i="53"/>
  <c r="AS39" i="53"/>
  <c r="AS40" i="53"/>
  <c r="AS41" i="53"/>
  <c r="AS42" i="53"/>
  <c r="AS43" i="53"/>
  <c r="AS5" i="53"/>
  <c r="R69" i="46"/>
  <c r="S69" i="46"/>
  <c r="K7" i="46" s="1"/>
  <c r="Q69" i="46"/>
  <c r="BK37" i="55" l="1"/>
  <c r="BL37" i="55" s="1"/>
  <c r="BK8" i="57"/>
  <c r="BL8" i="57" s="1"/>
  <c r="BR36" i="57"/>
  <c r="BK5" i="56"/>
  <c r="BL5" i="56" s="1"/>
  <c r="BR9" i="56"/>
  <c r="BK27" i="56"/>
  <c r="BL27" i="56" s="1"/>
  <c r="BR32" i="55"/>
  <c r="BR37" i="55"/>
  <c r="BK41" i="55"/>
  <c r="BL41" i="55" s="1"/>
  <c r="BR29" i="55"/>
  <c r="BK12" i="56"/>
  <c r="BL12" i="56" s="1"/>
  <c r="BK22" i="57"/>
  <c r="BL22" i="57" s="1"/>
  <c r="BR14" i="56"/>
  <c r="BK41" i="56"/>
  <c r="BL41" i="56" s="1"/>
  <c r="BK5" i="55"/>
  <c r="BL5" i="55" s="1"/>
  <c r="BR19" i="55"/>
  <c r="BK9" i="57"/>
  <c r="BL9" i="57" s="1"/>
  <c r="BR14" i="55"/>
  <c r="BR24" i="55"/>
  <c r="BR38" i="55"/>
  <c r="BK5" i="57"/>
  <c r="BL5" i="57" s="1"/>
  <c r="BR9" i="57"/>
  <c r="BK19" i="57"/>
  <c r="BL19" i="57" s="1"/>
  <c r="BR23" i="57"/>
  <c r="BR37" i="57"/>
  <c r="BR6" i="56"/>
  <c r="BK15" i="56"/>
  <c r="BL15" i="56" s="1"/>
  <c r="BR24" i="56"/>
  <c r="BR28" i="56"/>
  <c r="BK37" i="56"/>
  <c r="BL37" i="56" s="1"/>
  <c r="BR41" i="56"/>
  <c r="BK10" i="55"/>
  <c r="BL10" i="55" s="1"/>
  <c r="BK20" i="55"/>
  <c r="BL20" i="55" s="1"/>
  <c r="BR43" i="55"/>
  <c r="BR6" i="55"/>
  <c r="BK10" i="57"/>
  <c r="BL10" i="57" s="1"/>
  <c r="BR38" i="57"/>
  <c r="BK6" i="55"/>
  <c r="BL6" i="55" s="1"/>
  <c r="BR10" i="57"/>
  <c r="BR15" i="57"/>
  <c r="BK20" i="57"/>
  <c r="BL20" i="57" s="1"/>
  <c r="BK25" i="56"/>
  <c r="BL25" i="56" s="1"/>
  <c r="BK29" i="56"/>
  <c r="BL29" i="56" s="1"/>
  <c r="BR38" i="56"/>
  <c r="BK35" i="55"/>
  <c r="BL35" i="55" s="1"/>
  <c r="BK26" i="55"/>
  <c r="BL26" i="55" s="1"/>
  <c r="BR11" i="55"/>
  <c r="BK25" i="57"/>
  <c r="BL25" i="57" s="1"/>
  <c r="BR43" i="57"/>
  <c r="BR8" i="56"/>
  <c r="BR12" i="56"/>
  <c r="BK21" i="56"/>
  <c r="BL21" i="56" s="1"/>
  <c r="BR25" i="56"/>
  <c r="BK43" i="56"/>
  <c r="BL43" i="56" s="1"/>
  <c r="BR26" i="55"/>
  <c r="BR35" i="56"/>
  <c r="BR31" i="55"/>
  <c r="BK26" i="57"/>
  <c r="BL26" i="57" s="1"/>
  <c r="BK40" i="57"/>
  <c r="BL40" i="57" s="1"/>
  <c r="BK9" i="56"/>
  <c r="BL9" i="56" s="1"/>
  <c r="BK31" i="56"/>
  <c r="BL31" i="56" s="1"/>
  <c r="BR44" i="56"/>
  <c r="BR22" i="55"/>
  <c r="BR27" i="55"/>
  <c r="BQ18" i="55"/>
  <c r="BJ18" i="55"/>
  <c r="BK18" i="55" s="1"/>
  <c r="BL18" i="55" s="1"/>
  <c r="BK43" i="55"/>
  <c r="BL43" i="55" s="1"/>
  <c r="BJ8" i="55"/>
  <c r="BK8" i="55" s="1"/>
  <c r="BL8" i="55" s="1"/>
  <c r="BQ23" i="55"/>
  <c r="BR23" i="55" s="1"/>
  <c r="BJ23" i="55"/>
  <c r="BK23" i="55" s="1"/>
  <c r="BL23" i="55" s="1"/>
  <c r="BK38" i="55"/>
  <c r="BL38" i="55" s="1"/>
  <c r="BJ13" i="55"/>
  <c r="BK13" i="55" s="1"/>
  <c r="BL13" i="55" s="1"/>
  <c r="BQ28" i="55"/>
  <c r="BR28" i="55" s="1"/>
  <c r="BJ28" i="55"/>
  <c r="BK28" i="55" s="1"/>
  <c r="BL28" i="55" s="1"/>
  <c r="BQ33" i="55"/>
  <c r="BR33" i="55" s="1"/>
  <c r="BJ33" i="55"/>
  <c r="BK33" i="55" s="1"/>
  <c r="BL33" i="55" s="1"/>
  <c r="BR8" i="55"/>
  <c r="BK22" i="55"/>
  <c r="BL22" i="55" s="1"/>
  <c r="BK27" i="55"/>
  <c r="BL27" i="55" s="1"/>
  <c r="BQ34" i="55"/>
  <c r="BJ34" i="55"/>
  <c r="BK34" i="55" s="1"/>
  <c r="BL34" i="55" s="1"/>
  <c r="BQ39" i="55"/>
  <c r="BR39" i="55" s="1"/>
  <c r="BJ39" i="55"/>
  <c r="BK39" i="55" s="1"/>
  <c r="BL39" i="55" s="1"/>
  <c r="BQ44" i="55"/>
  <c r="BR44" i="55" s="1"/>
  <c r="BJ44" i="55"/>
  <c r="BK44" i="55" s="1"/>
  <c r="BL44" i="55" s="1"/>
  <c r="BR18" i="55"/>
  <c r="BR12" i="55"/>
  <c r="BQ7" i="55"/>
  <c r="BR7" i="55" s="1"/>
  <c r="BJ7" i="55"/>
  <c r="BK7" i="55" s="1"/>
  <c r="BL7" i="55" s="1"/>
  <c r="BJ14" i="55"/>
  <c r="BK14" i="55" s="1"/>
  <c r="BL14" i="55" s="1"/>
  <c r="BJ19" i="55"/>
  <c r="BK19" i="55" s="1"/>
  <c r="BL19" i="55" s="1"/>
  <c r="BJ40" i="55"/>
  <c r="BK40" i="55" s="1"/>
  <c r="BL40" i="55" s="1"/>
  <c r="BR40" i="55"/>
  <c r="BR34" i="55"/>
  <c r="BR35" i="55"/>
  <c r="BR30" i="55"/>
  <c r="BQ12" i="55"/>
  <c r="BJ12" i="55"/>
  <c r="BK12" i="55" s="1"/>
  <c r="BL12" i="55" s="1"/>
  <c r="BQ17" i="55"/>
  <c r="BR17" i="55" s="1"/>
  <c r="BJ17" i="55"/>
  <c r="BK17" i="55" s="1"/>
  <c r="BL17" i="55" s="1"/>
  <c r="BK32" i="55"/>
  <c r="BL32" i="55" s="1"/>
  <c r="BR13" i="55"/>
  <c r="BJ24" i="55"/>
  <c r="BK24" i="55" s="1"/>
  <c r="BL24" i="55" s="1"/>
  <c r="BR39" i="56"/>
  <c r="BR7" i="56"/>
  <c r="BR23" i="56"/>
  <c r="BR19" i="56"/>
  <c r="BK11" i="56"/>
  <c r="BL11" i="56" s="1"/>
  <c r="BK34" i="56"/>
  <c r="BL34" i="56" s="1"/>
  <c r="BK38" i="56"/>
  <c r="BL38" i="56" s="1"/>
  <c r="BK22" i="56"/>
  <c r="BL22" i="56" s="1"/>
  <c r="BK32" i="56"/>
  <c r="BL32" i="56" s="1"/>
  <c r="BR40" i="56"/>
  <c r="BK16" i="56"/>
  <c r="BL16" i="56" s="1"/>
  <c r="BK42" i="56"/>
  <c r="BL42" i="56" s="1"/>
  <c r="BK10" i="56"/>
  <c r="BL10" i="56" s="1"/>
  <c r="BK26" i="56"/>
  <c r="BL26" i="56" s="1"/>
  <c r="BR30" i="56"/>
  <c r="BK44" i="56"/>
  <c r="BL44" i="56" s="1"/>
  <c r="BJ19" i="56"/>
  <c r="BK19" i="56" s="1"/>
  <c r="BL19" i="56" s="1"/>
  <c r="BJ35" i="56"/>
  <c r="BK35" i="56" s="1"/>
  <c r="BL35" i="56" s="1"/>
  <c r="BJ8" i="56"/>
  <c r="BK8" i="56" s="1"/>
  <c r="BL8" i="56" s="1"/>
  <c r="BJ24" i="56"/>
  <c r="BK24" i="56" s="1"/>
  <c r="BL24" i="56" s="1"/>
  <c r="BJ40" i="56"/>
  <c r="BK40" i="56" s="1"/>
  <c r="BL40" i="56" s="1"/>
  <c r="BJ14" i="56"/>
  <c r="BK14" i="56" s="1"/>
  <c r="BL14" i="56" s="1"/>
  <c r="BJ13" i="56"/>
  <c r="BK13" i="56" s="1"/>
  <c r="BL13" i="56" s="1"/>
  <c r="BJ18" i="56"/>
  <c r="BK18" i="56" s="1"/>
  <c r="BL18" i="56" s="1"/>
  <c r="BJ7" i="56"/>
  <c r="BK7" i="56" s="1"/>
  <c r="BL7" i="56" s="1"/>
  <c r="BJ23" i="56"/>
  <c r="BK23" i="56" s="1"/>
  <c r="BL23" i="56" s="1"/>
  <c r="BJ39" i="56"/>
  <c r="BK39" i="56" s="1"/>
  <c r="BL39" i="56" s="1"/>
  <c r="BJ17" i="56"/>
  <c r="BK17" i="56" s="1"/>
  <c r="BL17" i="56" s="1"/>
  <c r="BQ29" i="56"/>
  <c r="BR29" i="56" s="1"/>
  <c r="BJ33" i="56"/>
  <c r="BK33" i="56" s="1"/>
  <c r="BL33" i="56" s="1"/>
  <c r="BQ34" i="56"/>
  <c r="BR34" i="56" s="1"/>
  <c r="BJ30" i="56"/>
  <c r="BK30" i="56" s="1"/>
  <c r="BL30" i="56" s="1"/>
  <c r="BK37" i="57"/>
  <c r="BL37" i="57" s="1"/>
  <c r="BK43" i="57"/>
  <c r="BL43" i="57" s="1"/>
  <c r="BK15" i="57"/>
  <c r="BL15" i="57" s="1"/>
  <c r="BK31" i="57"/>
  <c r="BL31" i="57" s="1"/>
  <c r="BK11" i="57"/>
  <c r="BL11" i="57" s="1"/>
  <c r="BK27" i="57"/>
  <c r="BL27" i="57" s="1"/>
  <c r="BR6" i="57"/>
  <c r="BR12" i="57"/>
  <c r="BJ14" i="57"/>
  <c r="BK14" i="57" s="1"/>
  <c r="BL14" i="57" s="1"/>
  <c r="BQ14" i="57"/>
  <c r="BR14" i="57" s="1"/>
  <c r="BR22" i="57"/>
  <c r="BR28" i="57"/>
  <c r="BJ30" i="57"/>
  <c r="BK30" i="57" s="1"/>
  <c r="BL30" i="57" s="1"/>
  <c r="BQ30" i="57"/>
  <c r="BR30" i="57" s="1"/>
  <c r="BK38" i="57"/>
  <c r="BL38" i="57" s="1"/>
  <c r="BK42" i="57"/>
  <c r="BL42" i="57" s="1"/>
  <c r="BK16" i="57"/>
  <c r="BL16" i="57" s="1"/>
  <c r="BK32" i="57"/>
  <c r="BL32" i="57" s="1"/>
  <c r="BJ18" i="57"/>
  <c r="BK18" i="57" s="1"/>
  <c r="BL18" i="57" s="1"/>
  <c r="BJ34" i="57"/>
  <c r="BK34" i="57" s="1"/>
  <c r="BL34" i="57" s="1"/>
  <c r="BJ7" i="57"/>
  <c r="BK7" i="57" s="1"/>
  <c r="BL7" i="57" s="1"/>
  <c r="BQ19" i="57"/>
  <c r="BR19" i="57" s="1"/>
  <c r="BJ23" i="57"/>
  <c r="BK23" i="57" s="1"/>
  <c r="BL23" i="57" s="1"/>
  <c r="BQ35" i="57"/>
  <c r="BR35" i="57" s="1"/>
  <c r="BJ39" i="57"/>
  <c r="BK39" i="57" s="1"/>
  <c r="BL39" i="57" s="1"/>
  <c r="BQ8" i="57"/>
  <c r="BR8" i="57" s="1"/>
  <c r="BJ12" i="57"/>
  <c r="BK12" i="57" s="1"/>
  <c r="BL12" i="57" s="1"/>
  <c r="BQ24" i="57"/>
  <c r="BR24" i="57" s="1"/>
  <c r="BJ28" i="57"/>
  <c r="BK28" i="57" s="1"/>
  <c r="BL28" i="57" s="1"/>
  <c r="BQ40" i="57"/>
  <c r="BR40" i="57" s="1"/>
  <c r="BJ44" i="57"/>
  <c r="BK44" i="57" s="1"/>
  <c r="BL44" i="57" s="1"/>
  <c r="BQ13" i="57"/>
  <c r="BR13" i="57" s="1"/>
  <c r="BJ17" i="57"/>
  <c r="BK17" i="57" s="1"/>
  <c r="BL17" i="57" s="1"/>
  <c r="BQ29" i="57"/>
  <c r="BR29" i="57" s="1"/>
  <c r="BJ33" i="57"/>
  <c r="BK33" i="57" s="1"/>
  <c r="BL33" i="57" s="1"/>
  <c r="L34" i="7"/>
  <c r="AO44" i="3" l="1"/>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Q44" i="1"/>
  <c r="BP44" i="1"/>
  <c r="BI44" i="1"/>
  <c r="BP43" i="1"/>
  <c r="BI43" i="1"/>
  <c r="BQ43" i="1"/>
  <c r="BQ42" i="1"/>
  <c r="BP42" i="1"/>
  <c r="BI42" i="1"/>
  <c r="BQ41" i="1"/>
  <c r="BP41" i="1"/>
  <c r="BI41" i="1"/>
  <c r="BQ40" i="1"/>
  <c r="BP40" i="1"/>
  <c r="BR40" i="1" s="1"/>
  <c r="BI40" i="1"/>
  <c r="BP39" i="1"/>
  <c r="BI39" i="1"/>
  <c r="BQ39" i="1"/>
  <c r="BQ38" i="1"/>
  <c r="BP38" i="1"/>
  <c r="BI38" i="1"/>
  <c r="BQ37" i="1"/>
  <c r="BP37" i="1"/>
  <c r="BI37" i="1"/>
  <c r="BQ36" i="1"/>
  <c r="BP36" i="1"/>
  <c r="BI36" i="1"/>
  <c r="BP35" i="1"/>
  <c r="BI35" i="1"/>
  <c r="BQ35" i="1"/>
  <c r="BP34" i="1"/>
  <c r="BQ34" i="1"/>
  <c r="BI34" i="1"/>
  <c r="BQ33" i="1"/>
  <c r="BP33" i="1"/>
  <c r="BI33" i="1"/>
  <c r="BQ32" i="1"/>
  <c r="BP32" i="1"/>
  <c r="BR32" i="1" s="1"/>
  <c r="BI32" i="1"/>
  <c r="BP31" i="1"/>
  <c r="BI31" i="1"/>
  <c r="BQ31" i="1"/>
  <c r="BP30" i="1"/>
  <c r="BJ30" i="1"/>
  <c r="BI30" i="1"/>
  <c r="BQ29" i="1"/>
  <c r="BP29" i="1"/>
  <c r="BI29" i="1"/>
  <c r="BP28" i="1"/>
  <c r="BQ28" i="1"/>
  <c r="BI28" i="1"/>
  <c r="BP27" i="1"/>
  <c r="BI27" i="1"/>
  <c r="BQ27" i="1"/>
  <c r="BJ26" i="1"/>
  <c r="BP26" i="1"/>
  <c r="BI26" i="1"/>
  <c r="BQ25" i="1"/>
  <c r="BP25" i="1"/>
  <c r="BI25" i="1"/>
  <c r="BQ24" i="1"/>
  <c r="BP24" i="1"/>
  <c r="BI24" i="1"/>
  <c r="BP23" i="1"/>
  <c r="BI23" i="1"/>
  <c r="BQ23" i="1"/>
  <c r="BJ22" i="1"/>
  <c r="BP22" i="1"/>
  <c r="BI22" i="1"/>
  <c r="BQ21" i="1"/>
  <c r="BP21" i="1"/>
  <c r="BI21" i="1"/>
  <c r="BQ20" i="1"/>
  <c r="BP20" i="1"/>
  <c r="BI20" i="1"/>
  <c r="BP19" i="1"/>
  <c r="BI19" i="1"/>
  <c r="BQ19" i="1"/>
  <c r="BP18" i="1"/>
  <c r="BQ18" i="1"/>
  <c r="BI18" i="1"/>
  <c r="BQ17" i="1"/>
  <c r="BP17" i="1"/>
  <c r="BI17" i="1"/>
  <c r="BQ16" i="1"/>
  <c r="BP16" i="1"/>
  <c r="BR16" i="1" s="1"/>
  <c r="BI16" i="1"/>
  <c r="BP15" i="1"/>
  <c r="BI15" i="1"/>
  <c r="BQ15" i="1"/>
  <c r="BP14" i="1"/>
  <c r="BJ14" i="1"/>
  <c r="BI14" i="1"/>
  <c r="BQ13" i="1"/>
  <c r="BP13" i="1"/>
  <c r="BI13" i="1"/>
  <c r="BQ12" i="1"/>
  <c r="BP12" i="1"/>
  <c r="BI12" i="1"/>
  <c r="BP11" i="1"/>
  <c r="BI11" i="1"/>
  <c r="BQ11" i="1"/>
  <c r="BJ10" i="1"/>
  <c r="BQ10" i="1"/>
  <c r="BP10" i="1"/>
  <c r="BI10" i="1"/>
  <c r="BQ9" i="1"/>
  <c r="BP9" i="1"/>
  <c r="BI9" i="1"/>
  <c r="BQ8" i="1"/>
  <c r="BP8" i="1"/>
  <c r="BI8" i="1"/>
  <c r="BP7" i="1"/>
  <c r="BI7" i="1"/>
  <c r="BQ7" i="1"/>
  <c r="BJ6" i="1"/>
  <c r="BQ6" i="1"/>
  <c r="BP6" i="1"/>
  <c r="BI6" i="1"/>
  <c r="BQ5" i="1"/>
  <c r="BP5" i="1"/>
  <c r="BI5" i="1"/>
  <c r="BP47" i="1" l="1"/>
  <c r="BK6" i="1"/>
  <c r="BL6" i="1" s="1"/>
  <c r="BR34" i="1"/>
  <c r="BK14" i="1"/>
  <c r="BL14" i="1" s="1"/>
  <c r="BR13" i="1"/>
  <c r="AP44" i="3"/>
  <c r="BR28" i="1"/>
  <c r="BR5" i="1"/>
  <c r="BR42" i="1"/>
  <c r="BR9" i="1"/>
  <c r="BK10" i="1"/>
  <c r="BL10" i="1" s="1"/>
  <c r="BR17" i="1"/>
  <c r="BR18" i="1"/>
  <c r="BR25" i="1"/>
  <c r="BK26" i="1"/>
  <c r="BL26" i="1" s="1"/>
  <c r="BR37" i="1"/>
  <c r="BR23" i="1"/>
  <c r="BR11" i="1"/>
  <c r="BR21" i="1"/>
  <c r="BR24" i="1"/>
  <c r="BR33" i="1"/>
  <c r="BR35" i="1"/>
  <c r="BR43" i="1"/>
  <c r="BR7" i="1"/>
  <c r="BR10" i="1"/>
  <c r="BR12" i="1"/>
  <c r="BR19" i="1"/>
  <c r="BK22" i="1"/>
  <c r="BL22" i="1" s="1"/>
  <c r="BR27" i="1"/>
  <c r="BR29" i="1"/>
  <c r="BR31" i="1"/>
  <c r="BR36" i="1"/>
  <c r="BR38" i="1"/>
  <c r="BR41" i="1"/>
  <c r="BR44" i="1"/>
  <c r="BR6" i="1"/>
  <c r="BR8" i="1"/>
  <c r="BR15" i="1"/>
  <c r="BR20" i="1"/>
  <c r="BK30" i="1"/>
  <c r="BL30" i="1" s="1"/>
  <c r="BR39" i="1"/>
  <c r="BQ14" i="1"/>
  <c r="BR14" i="1" s="1"/>
  <c r="BJ18" i="1"/>
  <c r="BK18" i="1" s="1"/>
  <c r="BL18" i="1" s="1"/>
  <c r="BQ30" i="1"/>
  <c r="BR30" i="1" s="1"/>
  <c r="BJ34" i="1"/>
  <c r="BK34" i="1" s="1"/>
  <c r="BL34" i="1" s="1"/>
  <c r="BJ38" i="1"/>
  <c r="BK38" i="1" s="1"/>
  <c r="BL38" i="1" s="1"/>
  <c r="BJ7" i="1"/>
  <c r="BK7" i="1" s="1"/>
  <c r="BL7" i="1" s="1"/>
  <c r="BJ11" i="1"/>
  <c r="BK11" i="1" s="1"/>
  <c r="BL11" i="1" s="1"/>
  <c r="BJ15" i="1"/>
  <c r="BK15" i="1" s="1"/>
  <c r="BL15" i="1" s="1"/>
  <c r="BJ19" i="1"/>
  <c r="BK19" i="1" s="1"/>
  <c r="BL19" i="1" s="1"/>
  <c r="BJ23" i="1"/>
  <c r="BK23" i="1" s="1"/>
  <c r="BL23" i="1" s="1"/>
  <c r="BJ27" i="1"/>
  <c r="BK27" i="1" s="1"/>
  <c r="BL27" i="1" s="1"/>
  <c r="BJ31" i="1"/>
  <c r="BK31" i="1" s="1"/>
  <c r="BL31" i="1" s="1"/>
  <c r="BJ35" i="1"/>
  <c r="BK35" i="1" s="1"/>
  <c r="BL35" i="1" s="1"/>
  <c r="BJ39" i="1"/>
  <c r="BK39" i="1" s="1"/>
  <c r="BL39" i="1" s="1"/>
  <c r="BJ43" i="1"/>
  <c r="BK43" i="1" s="1"/>
  <c r="BL43" i="1" s="1"/>
  <c r="BQ22" i="1"/>
  <c r="BR22" i="1" s="1"/>
  <c r="BQ26" i="1"/>
  <c r="BR26" i="1" s="1"/>
  <c r="BJ42" i="1"/>
  <c r="BK42" i="1" s="1"/>
  <c r="BL42" i="1" s="1"/>
  <c r="BJ8" i="1"/>
  <c r="BK8" i="1" s="1"/>
  <c r="BL8" i="1" s="1"/>
  <c r="BJ12" i="1"/>
  <c r="BK12" i="1" s="1"/>
  <c r="BL12" i="1" s="1"/>
  <c r="BJ16" i="1"/>
  <c r="BK16" i="1" s="1"/>
  <c r="BL16" i="1" s="1"/>
  <c r="BJ20" i="1"/>
  <c r="BK20" i="1" s="1"/>
  <c r="BL20" i="1" s="1"/>
  <c r="BJ24" i="1"/>
  <c r="BK24" i="1" s="1"/>
  <c r="BL24" i="1" s="1"/>
  <c r="BJ28" i="1"/>
  <c r="BK28" i="1" s="1"/>
  <c r="BL28" i="1" s="1"/>
  <c r="BJ32" i="1"/>
  <c r="BK32" i="1" s="1"/>
  <c r="BL32" i="1" s="1"/>
  <c r="BJ36" i="1"/>
  <c r="BK36" i="1" s="1"/>
  <c r="BL36" i="1" s="1"/>
  <c r="BJ40" i="1"/>
  <c r="BK40" i="1" s="1"/>
  <c r="BL40" i="1" s="1"/>
  <c r="BJ44" i="1"/>
  <c r="BK44" i="1" s="1"/>
  <c r="BL44" i="1" s="1"/>
  <c r="BJ5" i="1"/>
  <c r="BK5" i="1" s="1"/>
  <c r="BL5" i="1" s="1"/>
  <c r="BJ9" i="1"/>
  <c r="BK9" i="1" s="1"/>
  <c r="BL9" i="1" s="1"/>
  <c r="BJ13" i="1"/>
  <c r="BK13" i="1" s="1"/>
  <c r="BL13" i="1" s="1"/>
  <c r="BJ17" i="1"/>
  <c r="BK17" i="1" s="1"/>
  <c r="BL17" i="1" s="1"/>
  <c r="BJ21" i="1"/>
  <c r="BK21" i="1" s="1"/>
  <c r="BL21" i="1" s="1"/>
  <c r="BJ25" i="1"/>
  <c r="BK25" i="1" s="1"/>
  <c r="BL25" i="1" s="1"/>
  <c r="BJ29" i="1"/>
  <c r="BK29" i="1" s="1"/>
  <c r="BL29" i="1" s="1"/>
  <c r="BJ33" i="1"/>
  <c r="BK33" i="1" s="1"/>
  <c r="BL33" i="1" s="1"/>
  <c r="BJ37" i="1"/>
  <c r="BK37" i="1" s="1"/>
  <c r="BL37" i="1" s="1"/>
  <c r="BJ41" i="1"/>
  <c r="BK41" i="1" s="1"/>
  <c r="BL41" i="1" s="1"/>
  <c r="BQ47" i="1" l="1"/>
  <c r="BQ48" i="1" s="1"/>
  <c r="BP48" i="1"/>
  <c r="V13" i="4"/>
  <c r="U18" i="4"/>
  <c r="U21" i="4"/>
  <c r="U22" i="4"/>
  <c r="U23" i="4"/>
  <c r="U24" i="4"/>
  <c r="V24" i="4"/>
  <c r="V32" i="4"/>
  <c r="U34" i="4"/>
  <c r="U37" i="4"/>
  <c r="U38" i="4"/>
  <c r="U39" i="4"/>
  <c r="U40" i="4"/>
  <c r="V40" i="4"/>
  <c r="V44" i="4"/>
  <c r="V45" i="4"/>
  <c r="V46" i="4"/>
  <c r="U8" i="4"/>
  <c r="V43" i="4"/>
  <c r="V42" i="4"/>
  <c r="V41" i="4"/>
  <c r="V39" i="4"/>
  <c r="V38" i="4"/>
  <c r="V37" i="4"/>
  <c r="V36" i="4"/>
  <c r="V35" i="4"/>
  <c r="V34" i="4"/>
  <c r="V33" i="4"/>
  <c r="V31" i="4"/>
  <c r="V30" i="4"/>
  <c r="V29" i="4"/>
  <c r="V28" i="4"/>
  <c r="V27" i="4"/>
  <c r="V26" i="4"/>
  <c r="V25" i="4"/>
  <c r="V23" i="4"/>
  <c r="V22" i="4"/>
  <c r="V21" i="4"/>
  <c r="V20" i="4"/>
  <c r="V19" i="4"/>
  <c r="V18" i="4"/>
  <c r="V17" i="4"/>
  <c r="V16" i="4"/>
  <c r="V15" i="4"/>
  <c r="V14" i="4"/>
  <c r="V12" i="4"/>
  <c r="V11" i="4"/>
  <c r="V10" i="4"/>
  <c r="V9" i="4"/>
  <c r="V8" i="4"/>
  <c r="U9" i="4"/>
  <c r="U10" i="4"/>
  <c r="U11" i="4"/>
  <c r="U12" i="4"/>
  <c r="U13" i="4"/>
  <c r="U14" i="4"/>
  <c r="U15" i="4"/>
  <c r="U16" i="4"/>
  <c r="U17" i="4"/>
  <c r="U19" i="4"/>
  <c r="U20" i="4"/>
  <c r="U25" i="4"/>
  <c r="U26" i="4"/>
  <c r="U27" i="4"/>
  <c r="U28" i="4"/>
  <c r="U29" i="4"/>
  <c r="U30" i="4"/>
  <c r="U31" i="4"/>
  <c r="U32" i="4"/>
  <c r="U33" i="4"/>
  <c r="U35" i="4"/>
  <c r="U36" i="4"/>
  <c r="U41" i="4"/>
  <c r="U42" i="4"/>
  <c r="U43" i="4"/>
  <c r="U44" i="4"/>
  <c r="U45" i="4"/>
  <c r="U46" i="4"/>
  <c r="AS44" i="53"/>
  <c r="U47" i="4" s="1"/>
  <c r="BR48" i="1" l="1"/>
  <c r="BR47" i="1"/>
  <c r="AS90" i="53"/>
  <c r="V47" i="4" s="1"/>
  <c r="K34" i="7"/>
  <c r="AB8" i="4" a="1"/>
  <c r="AD9" i="4" s="1"/>
  <c r="AE46" i="4" l="1"/>
  <c r="AC43" i="4"/>
  <c r="AE38" i="4"/>
  <c r="AE34" i="4"/>
  <c r="AD30" i="4"/>
  <c r="AF25" i="4"/>
  <c r="AF20" i="4"/>
  <c r="AD14" i="4"/>
  <c r="AC11" i="4"/>
  <c r="AF44" i="4"/>
  <c r="AC40" i="4"/>
  <c r="AC36" i="4"/>
  <c r="AB32" i="4"/>
  <c r="AD27" i="4"/>
  <c r="AE22" i="4"/>
  <c r="AC16" i="4"/>
  <c r="AB13" i="4"/>
  <c r="AF47" i="4"/>
  <c r="AC46" i="4"/>
  <c r="AC44" i="4"/>
  <c r="AF41" i="4"/>
  <c r="AB40" i="4"/>
  <c r="AF37" i="4"/>
  <c r="AD35" i="4"/>
  <c r="AE33" i="4"/>
  <c r="AD31" i="4"/>
  <c r="AB29" i="4"/>
  <c r="AC27" i="4"/>
  <c r="AB25" i="4"/>
  <c r="AD22" i="4"/>
  <c r="AC19" i="4"/>
  <c r="AB16" i="4"/>
  <c r="AF12" i="4"/>
  <c r="AE9" i="4"/>
  <c r="AB45" i="4"/>
  <c r="AB41" i="4"/>
  <c r="AF36" i="4"/>
  <c r="AC32" i="4"/>
  <c r="AC28" i="4"/>
  <c r="AB24" i="4"/>
  <c r="AE17" i="4"/>
  <c r="AB8" i="4"/>
  <c r="AD46" i="4"/>
  <c r="AE42" i="4"/>
  <c r="AD38" i="4"/>
  <c r="AF33" i="4"/>
  <c r="AF29" i="4"/>
  <c r="AE25" i="4"/>
  <c r="AD19" i="4"/>
  <c r="AF9" i="4"/>
  <c r="AD47" i="4"/>
  <c r="AF45" i="4"/>
  <c r="AD43" i="4"/>
  <c r="AE41" i="4"/>
  <c r="AD39" i="4"/>
  <c r="AB37" i="4"/>
  <c r="AC35" i="4"/>
  <c r="AB33" i="4"/>
  <c r="AE30" i="4"/>
  <c r="AF28" i="4"/>
  <c r="AE26" i="4"/>
  <c r="AC24" i="4"/>
  <c r="AB21" i="4"/>
  <c r="AF17" i="4"/>
  <c r="AE14" i="4"/>
  <c r="AD11" i="4"/>
  <c r="AC8" i="4"/>
  <c r="AE47" i="4"/>
  <c r="AB46" i="4"/>
  <c r="AD44" i="4"/>
  <c r="AF42" i="4"/>
  <c r="AC41" i="4"/>
  <c r="AE39" i="4"/>
  <c r="AB38" i="4"/>
  <c r="AD36" i="4"/>
  <c r="AF34" i="4"/>
  <c r="AC33" i="4"/>
  <c r="AE31" i="4"/>
  <c r="AB30" i="4"/>
  <c r="AD28" i="4"/>
  <c r="AF26" i="4"/>
  <c r="AC25" i="4"/>
  <c r="AE23" i="4"/>
  <c r="AB22" i="4"/>
  <c r="AD20" i="4"/>
  <c r="AF18" i="4"/>
  <c r="AC17" i="4"/>
  <c r="AE15" i="4"/>
  <c r="AB14" i="4"/>
  <c r="AD12" i="4"/>
  <c r="AF10" i="4"/>
  <c r="AC9" i="4"/>
  <c r="AD23" i="4"/>
  <c r="AF21" i="4"/>
  <c r="AC20" i="4"/>
  <c r="AE18" i="4"/>
  <c r="AB17" i="4"/>
  <c r="AD15" i="4"/>
  <c r="AF13" i="4"/>
  <c r="AC12" i="4"/>
  <c r="AE10" i="4"/>
  <c r="AB9" i="4"/>
  <c r="AC47" i="4"/>
  <c r="AE45" i="4"/>
  <c r="AB44" i="4"/>
  <c r="AD42" i="4"/>
  <c r="AF40" i="4"/>
  <c r="AC39" i="4"/>
  <c r="AE37" i="4"/>
  <c r="AB36" i="4"/>
  <c r="AD34" i="4"/>
  <c r="AF32" i="4"/>
  <c r="AC31" i="4"/>
  <c r="AE29" i="4"/>
  <c r="AB28" i="4"/>
  <c r="AD26" i="4"/>
  <c r="AF24" i="4"/>
  <c r="AC23" i="4"/>
  <c r="AE21" i="4"/>
  <c r="AB20" i="4"/>
  <c r="AD18" i="4"/>
  <c r="AF16" i="4"/>
  <c r="AC15" i="4"/>
  <c r="AE13" i="4"/>
  <c r="AB12" i="4"/>
  <c r="AD10" i="4"/>
  <c r="AF8" i="4"/>
  <c r="AB47" i="4"/>
  <c r="AD45" i="4"/>
  <c r="AF43" i="4"/>
  <c r="AC42" i="4"/>
  <c r="AE40" i="4"/>
  <c r="AB39" i="4"/>
  <c r="AD37" i="4"/>
  <c r="AF35" i="4"/>
  <c r="AC34" i="4"/>
  <c r="AE32" i="4"/>
  <c r="AB31" i="4"/>
  <c r="AD29" i="4"/>
  <c r="AF27" i="4"/>
  <c r="AC26" i="4"/>
  <c r="AE24" i="4"/>
  <c r="AB23" i="4"/>
  <c r="AD21" i="4"/>
  <c r="AF19" i="4"/>
  <c r="AC18" i="4"/>
  <c r="AE16" i="4"/>
  <c r="AB15" i="4"/>
  <c r="AD13" i="4"/>
  <c r="AF11" i="4"/>
  <c r="AC10" i="4"/>
  <c r="AE8" i="4"/>
  <c r="AF46" i="4"/>
  <c r="AC45" i="4"/>
  <c r="AE43" i="4"/>
  <c r="AB42" i="4"/>
  <c r="AD40" i="4"/>
  <c r="AF38" i="4"/>
  <c r="AC37" i="4"/>
  <c r="AE35" i="4"/>
  <c r="AB34" i="4"/>
  <c r="AD32" i="4"/>
  <c r="AF30" i="4"/>
  <c r="AC29" i="4"/>
  <c r="AE27" i="4"/>
  <c r="AB26" i="4"/>
  <c r="AD24" i="4"/>
  <c r="AF22" i="4"/>
  <c r="AC21" i="4"/>
  <c r="AE19" i="4"/>
  <c r="AB18" i="4"/>
  <c r="AD16" i="4"/>
  <c r="AF14" i="4"/>
  <c r="AC13" i="4"/>
  <c r="AE11" i="4"/>
  <c r="AB10" i="4"/>
  <c r="AD8" i="4"/>
  <c r="AE44" i="4"/>
  <c r="AB43" i="4"/>
  <c r="AD41" i="4"/>
  <c r="AF39" i="4"/>
  <c r="AC38" i="4"/>
  <c r="AE36" i="4"/>
  <c r="AB35" i="4"/>
  <c r="AD33" i="4"/>
  <c r="AF31" i="4"/>
  <c r="AC30" i="4"/>
  <c r="AE28" i="4"/>
  <c r="AB27" i="4"/>
  <c r="AD25" i="4"/>
  <c r="AF23" i="4"/>
  <c r="AC22" i="4"/>
  <c r="AE20" i="4"/>
  <c r="AB19" i="4"/>
  <c r="AD17" i="4"/>
  <c r="AF15" i="4"/>
  <c r="AC14" i="4"/>
  <c r="AE12" i="4"/>
  <c r="AB11" i="4"/>
  <c r="A46" i="7" l="1"/>
  <c r="A46" i="46"/>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D11" i="49"/>
  <c r="D12" i="49"/>
  <c r="D13" i="49"/>
  <c r="D14" i="49"/>
  <c r="D15" i="49"/>
  <c r="D16" i="49"/>
  <c r="D17" i="49"/>
  <c r="D18" i="49"/>
  <c r="D19" i="49"/>
  <c r="D20" i="49"/>
  <c r="D21" i="49"/>
  <c r="D22" i="49"/>
  <c r="D23" i="49"/>
  <c r="D24" i="49"/>
  <c r="D25" i="49"/>
  <c r="D26" i="49"/>
  <c r="D27" i="49"/>
  <c r="D28" i="49"/>
  <c r="D29" i="49"/>
  <c r="D30" i="49"/>
  <c r="D31" i="49"/>
  <c r="D32" i="49"/>
  <c r="D33" i="49"/>
  <c r="D34" i="49"/>
  <c r="D35" i="49"/>
  <c r="D36" i="49"/>
  <c r="D37" i="49"/>
  <c r="D38" i="49"/>
  <c r="D39" i="49"/>
  <c r="D40" i="49"/>
  <c r="D41" i="49"/>
  <c r="D42" i="49"/>
  <c r="E42" i="49" s="1"/>
  <c r="D43" i="49"/>
  <c r="D44" i="49"/>
  <c r="D5" i="49"/>
  <c r="C42" i="49"/>
  <c r="C44" i="49" s="1"/>
  <c r="C43" i="48"/>
  <c r="C44" i="48" s="1"/>
  <c r="D44" i="30"/>
  <c r="D41" i="30"/>
  <c r="D42" i="30"/>
  <c r="D43" i="30"/>
  <c r="AH11" i="4"/>
  <c r="F11" i="4" s="1"/>
  <c r="T8" i="40" s="1"/>
  <c r="AI15" i="4"/>
  <c r="G15" i="4" s="1"/>
  <c r="AH19" i="4"/>
  <c r="F19" i="4" s="1"/>
  <c r="AH23" i="4"/>
  <c r="F23" i="4" s="1"/>
  <c r="T20" i="16" s="1"/>
  <c r="AH27" i="4"/>
  <c r="F27" i="4" s="1"/>
  <c r="T24" i="21" s="1"/>
  <c r="AH31" i="4"/>
  <c r="F31" i="4" s="1"/>
  <c r="AI35" i="4"/>
  <c r="G35" i="4" s="1"/>
  <c r="AI39" i="4"/>
  <c r="G39" i="4" s="1"/>
  <c r="AI43" i="4"/>
  <c r="G43" i="4" s="1"/>
  <c r="AM9" i="4"/>
  <c r="AM10" i="4"/>
  <c r="AM11" i="4"/>
  <c r="AM12" i="4"/>
  <c r="AM13" i="4"/>
  <c r="AM14" i="4"/>
  <c r="AM15" i="4"/>
  <c r="AM16" i="4"/>
  <c r="AM17" i="4"/>
  <c r="AM18" i="4"/>
  <c r="AM19" i="4"/>
  <c r="AM20" i="4"/>
  <c r="AM21" i="4"/>
  <c r="AM22" i="4"/>
  <c r="AM23" i="4"/>
  <c r="AM24" i="4"/>
  <c r="AM25" i="4"/>
  <c r="AM26" i="4"/>
  <c r="AM27" i="4"/>
  <c r="AM28" i="4"/>
  <c r="AM29" i="4"/>
  <c r="AM30" i="4"/>
  <c r="AM31" i="4"/>
  <c r="AM32" i="4"/>
  <c r="AM33" i="4"/>
  <c r="AM34" i="4"/>
  <c r="AM35" i="4"/>
  <c r="AM36" i="4"/>
  <c r="AM37" i="4"/>
  <c r="AM38" i="4"/>
  <c r="AM39" i="4"/>
  <c r="AM40" i="4"/>
  <c r="AM41" i="4"/>
  <c r="AM42" i="4"/>
  <c r="AM43" i="4"/>
  <c r="AM44" i="4"/>
  <c r="AM45" i="4"/>
  <c r="AM46" i="4"/>
  <c r="AM47" i="4"/>
  <c r="AN33" i="4" s="1"/>
  <c r="H33" i="4" s="1"/>
  <c r="AM8" i="4"/>
  <c r="W9" i="4"/>
  <c r="D9" i="4" s="1"/>
  <c r="V6" i="16" s="1"/>
  <c r="X9" i="4"/>
  <c r="E9" i="4" s="1"/>
  <c r="X6" i="28" s="1"/>
  <c r="W10" i="4"/>
  <c r="D10" i="4" s="1"/>
  <c r="X10" i="4"/>
  <c r="E10" i="4" s="1"/>
  <c r="W11" i="4"/>
  <c r="D11" i="4" s="1"/>
  <c r="V8" i="50" s="1"/>
  <c r="X11" i="4"/>
  <c r="E11" i="4" s="1"/>
  <c r="X8" i="21" s="1"/>
  <c r="W12" i="4"/>
  <c r="D12" i="4" s="1"/>
  <c r="V9" i="50" s="1"/>
  <c r="X12" i="4"/>
  <c r="E12" i="4" s="1"/>
  <c r="X9" i="37" s="1"/>
  <c r="W13" i="4"/>
  <c r="X13" i="4"/>
  <c r="E13" i="4" s="1"/>
  <c r="W14" i="4"/>
  <c r="X14" i="4"/>
  <c r="E14" i="4" s="1"/>
  <c r="X11" i="32" s="1"/>
  <c r="W15" i="4"/>
  <c r="D15" i="4" s="1"/>
  <c r="X15" i="4"/>
  <c r="E15" i="4" s="1"/>
  <c r="X12" i="38" s="1"/>
  <c r="W16" i="4"/>
  <c r="D16" i="4" s="1"/>
  <c r="X16" i="4"/>
  <c r="E16" i="4" s="1"/>
  <c r="X13" i="38" s="1"/>
  <c r="W17" i="4"/>
  <c r="D17" i="4" s="1"/>
  <c r="V14" i="14" s="1"/>
  <c r="X17" i="4"/>
  <c r="E17" i="4" s="1"/>
  <c r="W18" i="4"/>
  <c r="D18" i="4" s="1"/>
  <c r="V15" i="22" s="1"/>
  <c r="X18" i="4"/>
  <c r="E18" i="4" s="1"/>
  <c r="W19" i="4"/>
  <c r="D19" i="4" s="1"/>
  <c r="V16" i="20" s="1"/>
  <c r="X19" i="4"/>
  <c r="E19" i="4" s="1"/>
  <c r="X16" i="34" s="1"/>
  <c r="W20" i="4"/>
  <c r="D20" i="4" s="1"/>
  <c r="V17" i="15" s="1"/>
  <c r="X20" i="4"/>
  <c r="E20" i="4" s="1"/>
  <c r="W21" i="4"/>
  <c r="D21" i="4" s="1"/>
  <c r="X21" i="4"/>
  <c r="E21" i="4" s="1"/>
  <c r="W22" i="4"/>
  <c r="D22" i="4" s="1"/>
  <c r="V19" i="38" s="1"/>
  <c r="X22" i="4"/>
  <c r="E22" i="4" s="1"/>
  <c r="X19" i="20" s="1"/>
  <c r="W23" i="4"/>
  <c r="X23" i="4"/>
  <c r="E23" i="4" s="1"/>
  <c r="X20" i="17" s="1"/>
  <c r="W24" i="4"/>
  <c r="D24" i="4" s="1"/>
  <c r="X24" i="4"/>
  <c r="E24" i="4" s="1"/>
  <c r="W25" i="4"/>
  <c r="D25" i="4" s="1"/>
  <c r="X25" i="4"/>
  <c r="E25" i="4" s="1"/>
  <c r="X22" i="13" s="1"/>
  <c r="W26" i="4"/>
  <c r="D26" i="4" s="1"/>
  <c r="V23" i="17" s="1"/>
  <c r="X26" i="4"/>
  <c r="E26" i="4" s="1"/>
  <c r="X23" i="52" s="1"/>
  <c r="W27" i="4"/>
  <c r="D27" i="4" s="1"/>
  <c r="V24" i="26" s="1"/>
  <c r="X27" i="4"/>
  <c r="E27" i="4" s="1"/>
  <c r="W28" i="4"/>
  <c r="D28" i="4" s="1"/>
  <c r="V25" i="34" s="1"/>
  <c r="X28" i="4"/>
  <c r="E28" i="4" s="1"/>
  <c r="X25" i="15" s="1"/>
  <c r="W29" i="4"/>
  <c r="D29" i="4" s="1"/>
  <c r="X29" i="4"/>
  <c r="E29" i="4" s="1"/>
  <c r="X26" i="48" s="1"/>
  <c r="W30" i="4"/>
  <c r="D30" i="4" s="1"/>
  <c r="X30" i="4"/>
  <c r="E30" i="4" s="1"/>
  <c r="X27" i="48" s="1"/>
  <c r="W31" i="4"/>
  <c r="D31" i="4" s="1"/>
  <c r="X31" i="4"/>
  <c r="E31" i="4" s="1"/>
  <c r="W32" i="4"/>
  <c r="D32" i="4" s="1"/>
  <c r="V29" i="43" s="1"/>
  <c r="X32" i="4"/>
  <c r="E32" i="4" s="1"/>
  <c r="W33" i="4"/>
  <c r="D33" i="4" s="1"/>
  <c r="V30" i="50" s="1"/>
  <c r="X33" i="4"/>
  <c r="E33" i="4" s="1"/>
  <c r="X30" i="48" s="1"/>
  <c r="W34" i="4"/>
  <c r="D34" i="4" s="1"/>
  <c r="V31" i="38" s="1"/>
  <c r="X34" i="4"/>
  <c r="E34" i="4" s="1"/>
  <c r="W35" i="4"/>
  <c r="D35" i="4" s="1"/>
  <c r="V32" i="8" s="1"/>
  <c r="X35" i="4"/>
  <c r="E35" i="4" s="1"/>
  <c r="W36" i="4"/>
  <c r="D36" i="4" s="1"/>
  <c r="X36" i="4"/>
  <c r="E36" i="4" s="1"/>
  <c r="X33" i="48" s="1"/>
  <c r="W37" i="4"/>
  <c r="X37" i="4"/>
  <c r="E37" i="4" s="1"/>
  <c r="X34" i="48" s="1"/>
  <c r="W38" i="4"/>
  <c r="D38" i="4" s="1"/>
  <c r="V35" i="36" s="1"/>
  <c r="X38" i="4"/>
  <c r="E38" i="4" s="1"/>
  <c r="X35" i="48" s="1"/>
  <c r="W39" i="4"/>
  <c r="X39" i="4"/>
  <c r="E39" i="4" s="1"/>
  <c r="W40" i="4"/>
  <c r="D40" i="4" s="1"/>
  <c r="V37" i="30" s="1"/>
  <c r="X40" i="4"/>
  <c r="E40" i="4" s="1"/>
  <c r="W41" i="4"/>
  <c r="D41" i="4" s="1"/>
  <c r="X41" i="4"/>
  <c r="W42" i="4"/>
  <c r="D42" i="4" s="1"/>
  <c r="X42" i="4"/>
  <c r="E42" i="4" s="1"/>
  <c r="W43" i="4"/>
  <c r="D43" i="4" s="1"/>
  <c r="V40" i="21" s="1"/>
  <c r="X43" i="4"/>
  <c r="E43" i="4" s="1"/>
  <c r="W44" i="4"/>
  <c r="D44" i="4" s="1"/>
  <c r="V41" i="27" s="1"/>
  <c r="X44" i="4"/>
  <c r="E44" i="4" s="1"/>
  <c r="W45" i="4"/>
  <c r="D45" i="4" s="1"/>
  <c r="V42" i="30" s="1"/>
  <c r="X45" i="4"/>
  <c r="W46" i="4"/>
  <c r="D46" i="4" s="1"/>
  <c r="X46" i="4"/>
  <c r="E46" i="4" s="1"/>
  <c r="X47" i="4"/>
  <c r="E47" i="4" s="1"/>
  <c r="X44" i="48" s="1"/>
  <c r="X8" i="4"/>
  <c r="E8" i="4" s="1"/>
  <c r="X5" i="26" s="1"/>
  <c r="W8" i="4"/>
  <c r="D8" i="4" s="1"/>
  <c r="D6" i="50"/>
  <c r="D7" i="50"/>
  <c r="D8" i="50"/>
  <c r="D9" i="50"/>
  <c r="D10" i="50"/>
  <c r="D11" i="50"/>
  <c r="D12" i="50"/>
  <c r="D13" i="50"/>
  <c r="D14" i="50"/>
  <c r="D15" i="50"/>
  <c r="D16" i="50"/>
  <c r="D17" i="50"/>
  <c r="D18" i="50"/>
  <c r="D19" i="50"/>
  <c r="D20" i="50"/>
  <c r="D21" i="50"/>
  <c r="D22" i="50"/>
  <c r="D23" i="50"/>
  <c r="D24" i="50"/>
  <c r="D25" i="50"/>
  <c r="D26" i="50"/>
  <c r="D27" i="50"/>
  <c r="D28" i="50"/>
  <c r="D29" i="50"/>
  <c r="D30" i="50"/>
  <c r="D31" i="50"/>
  <c r="D32" i="50"/>
  <c r="D33" i="50"/>
  <c r="D34" i="50"/>
  <c r="D35" i="50"/>
  <c r="D36" i="50"/>
  <c r="D37" i="50"/>
  <c r="D38" i="50"/>
  <c r="D39" i="50"/>
  <c r="D40" i="50"/>
  <c r="D41" i="50"/>
  <c r="D42" i="50"/>
  <c r="D43" i="50"/>
  <c r="D44" i="50"/>
  <c r="D5" i="50"/>
  <c r="G45" i="4"/>
  <c r="J42" i="19" s="1"/>
  <c r="D41" i="8"/>
  <c r="D42" i="8"/>
  <c r="D43" i="8"/>
  <c r="D44" i="8"/>
  <c r="D33" i="13"/>
  <c r="D34" i="13"/>
  <c r="D35" i="13"/>
  <c r="D36" i="13"/>
  <c r="D37" i="13"/>
  <c r="D38" i="13"/>
  <c r="D39" i="13"/>
  <c r="D40" i="13"/>
  <c r="D41" i="13"/>
  <c r="D42" i="13"/>
  <c r="D43" i="13"/>
  <c r="D44" i="13"/>
  <c r="D41" i="12"/>
  <c r="D42" i="12"/>
  <c r="D43" i="12"/>
  <c r="D44" i="12"/>
  <c r="D41" i="14"/>
  <c r="D42" i="14"/>
  <c r="D43" i="14"/>
  <c r="D44" i="14"/>
  <c r="D41" i="15"/>
  <c r="D42" i="15"/>
  <c r="D43" i="15"/>
  <c r="D44" i="15"/>
  <c r="D41" i="16"/>
  <c r="D42" i="16"/>
  <c r="D43" i="16"/>
  <c r="D44" i="16"/>
  <c r="D41" i="17"/>
  <c r="D42" i="17"/>
  <c r="D43" i="17"/>
  <c r="D44" i="17"/>
  <c r="D41" i="18"/>
  <c r="D42" i="18"/>
  <c r="D43" i="18"/>
  <c r="D44" i="18"/>
  <c r="D41" i="19"/>
  <c r="D42" i="19"/>
  <c r="D43" i="19"/>
  <c r="D44" i="19"/>
  <c r="D41" i="20"/>
  <c r="D42" i="20"/>
  <c r="D43" i="20"/>
  <c r="D44" i="20"/>
  <c r="D41" i="21"/>
  <c r="D42" i="21"/>
  <c r="D43" i="21"/>
  <c r="D44" i="21"/>
  <c r="D41" i="22"/>
  <c r="D42" i="22"/>
  <c r="D43" i="22"/>
  <c r="D44" i="22"/>
  <c r="D41" i="23"/>
  <c r="D42" i="23"/>
  <c r="D43" i="23"/>
  <c r="D44" i="23"/>
  <c r="D41" i="24"/>
  <c r="D42" i="24"/>
  <c r="D43" i="24"/>
  <c r="D44" i="24"/>
  <c r="D41" i="25"/>
  <c r="D42" i="25"/>
  <c r="D43" i="25"/>
  <c r="D44" i="25"/>
  <c r="D41" i="26"/>
  <c r="D42" i="26"/>
  <c r="D43" i="26"/>
  <c r="D44" i="26"/>
  <c r="D41" i="27"/>
  <c r="D42" i="27"/>
  <c r="D43" i="27"/>
  <c r="D44" i="27"/>
  <c r="D41" i="28"/>
  <c r="D42" i="28"/>
  <c r="D43" i="28"/>
  <c r="D44" i="28"/>
  <c r="D41" i="29"/>
  <c r="D42" i="29"/>
  <c r="D43" i="29"/>
  <c r="D44" i="29"/>
  <c r="D41" i="31"/>
  <c r="D42" i="31"/>
  <c r="D43" i="31"/>
  <c r="D44" i="31"/>
  <c r="D41" i="32"/>
  <c r="D42" i="32"/>
  <c r="D43" i="32"/>
  <c r="D44" i="32"/>
  <c r="D41" i="33"/>
  <c r="D42" i="33"/>
  <c r="D43" i="33"/>
  <c r="D44" i="33"/>
  <c r="D41" i="34"/>
  <c r="D42" i="34"/>
  <c r="D43" i="34"/>
  <c r="D44" i="34"/>
  <c r="D41" i="35"/>
  <c r="D42" i="35"/>
  <c r="D43" i="35"/>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D37" i="52"/>
  <c r="D38" i="52"/>
  <c r="D39" i="52"/>
  <c r="D40" i="52"/>
  <c r="D41" i="52"/>
  <c r="D42" i="52"/>
  <c r="D43" i="52"/>
  <c r="D44" i="52"/>
  <c r="D44" i="51"/>
  <c r="D6" i="51"/>
  <c r="D7" i="51"/>
  <c r="D8" i="51"/>
  <c r="D9" i="51"/>
  <c r="D10" i="51"/>
  <c r="D11" i="51"/>
  <c r="D12" i="51"/>
  <c r="D13" i="51"/>
  <c r="D14" i="51"/>
  <c r="D15" i="51"/>
  <c r="D16" i="51"/>
  <c r="D17" i="51"/>
  <c r="D18" i="51"/>
  <c r="D19" i="51"/>
  <c r="D20" i="51"/>
  <c r="D21" i="51"/>
  <c r="D22" i="51"/>
  <c r="D23" i="51"/>
  <c r="D24" i="51"/>
  <c r="D25" i="51"/>
  <c r="D26" i="51"/>
  <c r="D27" i="51"/>
  <c r="D28" i="51"/>
  <c r="D29" i="51"/>
  <c r="D30" i="51"/>
  <c r="D31" i="51"/>
  <c r="D32" i="51"/>
  <c r="D33" i="51"/>
  <c r="D34" i="51"/>
  <c r="D35" i="51"/>
  <c r="D36" i="51"/>
  <c r="D37" i="51"/>
  <c r="D38" i="51"/>
  <c r="D39" i="51"/>
  <c r="D40" i="51"/>
  <c r="D41" i="51"/>
  <c r="D42" i="51"/>
  <c r="D43" i="51"/>
  <c r="D5" i="51"/>
  <c r="D6" i="52"/>
  <c r="D7" i="52"/>
  <c r="D8" i="52"/>
  <c r="D9" i="52"/>
  <c r="D10" i="52"/>
  <c r="D11" i="52"/>
  <c r="D12" i="52"/>
  <c r="D13" i="52"/>
  <c r="D14" i="52"/>
  <c r="D15" i="52"/>
  <c r="D16" i="52"/>
  <c r="D17" i="52"/>
  <c r="D18" i="52"/>
  <c r="D19" i="52"/>
  <c r="D20" i="52"/>
  <c r="D21" i="52"/>
  <c r="D22" i="52"/>
  <c r="D23" i="52"/>
  <c r="D24" i="52"/>
  <c r="D25" i="52"/>
  <c r="D26" i="52"/>
  <c r="D27" i="52"/>
  <c r="D28" i="52"/>
  <c r="D29" i="52"/>
  <c r="D30" i="52"/>
  <c r="D5" i="52"/>
  <c r="D41" i="43"/>
  <c r="D42" i="43"/>
  <c r="D43" i="43"/>
  <c r="C40" i="51"/>
  <c r="C39" i="52"/>
  <c r="C44" i="52" s="1"/>
  <c r="F45" i="4"/>
  <c r="T42" i="30" s="1"/>
  <c r="L44" i="52"/>
  <c r="D5" i="8"/>
  <c r="D6" i="8"/>
  <c r="D7" i="8"/>
  <c r="O10" i="4"/>
  <c r="P10" i="4" s="1"/>
  <c r="C10" i="4" s="1"/>
  <c r="D8" i="8"/>
  <c r="O11" i="4"/>
  <c r="P11" i="4" s="1"/>
  <c r="C11" i="4" s="1"/>
  <c r="F8" i="13" s="1"/>
  <c r="D9" i="8"/>
  <c r="D10" i="8"/>
  <c r="O13" i="4"/>
  <c r="P13" i="4" s="1"/>
  <c r="C13" i="4" s="1"/>
  <c r="D11" i="8"/>
  <c r="D12" i="8"/>
  <c r="D13" i="8"/>
  <c r="D14" i="8"/>
  <c r="O17" i="4"/>
  <c r="P17" i="4" s="1"/>
  <c r="C17" i="4" s="1"/>
  <c r="D15" i="8"/>
  <c r="O18" i="4"/>
  <c r="P18" i="4" s="1"/>
  <c r="C18" i="4" s="1"/>
  <c r="D16" i="8"/>
  <c r="D17" i="8"/>
  <c r="D18" i="8"/>
  <c r="D19" i="8"/>
  <c r="D20" i="8"/>
  <c r="D21" i="8"/>
  <c r="D22" i="8"/>
  <c r="D23" i="8"/>
  <c r="D24" i="8"/>
  <c r="D25" i="8"/>
  <c r="D26" i="8"/>
  <c r="D27" i="8"/>
  <c r="D28" i="8"/>
  <c r="O31" i="4"/>
  <c r="P31" i="4" s="1"/>
  <c r="C31" i="4" s="1"/>
  <c r="P28" i="48" s="1"/>
  <c r="D29" i="8"/>
  <c r="D30" i="8"/>
  <c r="D31" i="8"/>
  <c r="D32" i="8"/>
  <c r="D33" i="8"/>
  <c r="O36" i="4"/>
  <c r="P36" i="4" s="1"/>
  <c r="C36" i="4" s="1"/>
  <c r="F33" i="27" s="1"/>
  <c r="D34" i="8"/>
  <c r="D35" i="8"/>
  <c r="D36" i="8"/>
  <c r="D37" i="8"/>
  <c r="D38" i="8"/>
  <c r="D39" i="8"/>
  <c r="D40" i="8"/>
  <c r="O43" i="4"/>
  <c r="P43" i="4" s="1"/>
  <c r="C43" i="4" s="1"/>
  <c r="F40" i="14" s="1"/>
  <c r="L44" i="8"/>
  <c r="D5" i="13"/>
  <c r="C6" i="13"/>
  <c r="E33" i="13" s="1"/>
  <c r="D6" i="13"/>
  <c r="D7" i="13"/>
  <c r="D8" i="13"/>
  <c r="D9" i="13"/>
  <c r="D10" i="13"/>
  <c r="D11" i="13"/>
  <c r="D12" i="13"/>
  <c r="D13" i="13"/>
  <c r="D14" i="13"/>
  <c r="D15" i="13"/>
  <c r="D16" i="13"/>
  <c r="D17" i="13"/>
  <c r="D18" i="13"/>
  <c r="D19" i="13"/>
  <c r="D20" i="13"/>
  <c r="D21" i="13"/>
  <c r="D22" i="13"/>
  <c r="D23" i="13"/>
  <c r="D24" i="13"/>
  <c r="D25" i="13"/>
  <c r="D26" i="13"/>
  <c r="D27" i="13"/>
  <c r="D28" i="13"/>
  <c r="D29" i="13"/>
  <c r="D30" i="13"/>
  <c r="D31" i="13"/>
  <c r="D32" i="13"/>
  <c r="L44" i="13"/>
  <c r="D5" i="12"/>
  <c r="C7" i="12"/>
  <c r="D6" i="12"/>
  <c r="D7" i="12"/>
  <c r="D8" i="12"/>
  <c r="D9" i="12"/>
  <c r="D10" i="12"/>
  <c r="D11" i="12"/>
  <c r="D12" i="12"/>
  <c r="D13" i="12"/>
  <c r="D14" i="12"/>
  <c r="D15" i="12"/>
  <c r="D16" i="12"/>
  <c r="D17" i="12"/>
  <c r="D18" i="12"/>
  <c r="D19" i="12"/>
  <c r="D20" i="12"/>
  <c r="D21" i="12"/>
  <c r="D22" i="12"/>
  <c r="D23" i="12"/>
  <c r="D24" i="12"/>
  <c r="D25" i="12"/>
  <c r="D26" i="12"/>
  <c r="D27" i="12"/>
  <c r="D28" i="12"/>
  <c r="D29" i="12"/>
  <c r="D30" i="12"/>
  <c r="D31" i="12"/>
  <c r="D32" i="12"/>
  <c r="D33" i="12"/>
  <c r="D34" i="12"/>
  <c r="D35" i="12"/>
  <c r="D36" i="12"/>
  <c r="D37" i="12"/>
  <c r="D38" i="12"/>
  <c r="D39" i="12"/>
  <c r="D40" i="12"/>
  <c r="D5" i="14"/>
  <c r="C8" i="14"/>
  <c r="D6" i="14"/>
  <c r="D7" i="14"/>
  <c r="D8" i="14"/>
  <c r="D9" i="14"/>
  <c r="D10" i="14"/>
  <c r="D11" i="14"/>
  <c r="D12" i="14"/>
  <c r="D13" i="14"/>
  <c r="D14" i="14"/>
  <c r="D15" i="14"/>
  <c r="D16" i="14"/>
  <c r="D17" i="14"/>
  <c r="D18" i="14"/>
  <c r="D19" i="14"/>
  <c r="D20" i="14"/>
  <c r="D21" i="14"/>
  <c r="D22" i="14"/>
  <c r="D23" i="14"/>
  <c r="D24" i="14"/>
  <c r="D25" i="14"/>
  <c r="D26" i="14"/>
  <c r="D27" i="14"/>
  <c r="D28" i="14"/>
  <c r="D29" i="14"/>
  <c r="D30" i="14"/>
  <c r="D31" i="14"/>
  <c r="D32" i="14"/>
  <c r="D33" i="14"/>
  <c r="D34" i="14"/>
  <c r="D35" i="14"/>
  <c r="D36" i="14"/>
  <c r="D37" i="14"/>
  <c r="D38" i="14"/>
  <c r="D39" i="14"/>
  <c r="D40" i="14"/>
  <c r="L44" i="14"/>
  <c r="D5" i="15"/>
  <c r="D6" i="15"/>
  <c r="D7" i="15"/>
  <c r="D8" i="15"/>
  <c r="D9" i="15"/>
  <c r="D10" i="15"/>
  <c r="D11" i="15"/>
  <c r="D12" i="15"/>
  <c r="D13" i="15"/>
  <c r="D14" i="15"/>
  <c r="D15" i="15"/>
  <c r="D16" i="15"/>
  <c r="D17" i="15"/>
  <c r="D18" i="15"/>
  <c r="D19" i="15"/>
  <c r="D20" i="15"/>
  <c r="D21" i="15"/>
  <c r="D22" i="15"/>
  <c r="D23" i="15"/>
  <c r="D24" i="15"/>
  <c r="D25" i="15"/>
  <c r="D26" i="15"/>
  <c r="D27" i="15"/>
  <c r="D28" i="15"/>
  <c r="D29" i="15"/>
  <c r="D30" i="15"/>
  <c r="D31" i="15"/>
  <c r="D32" i="15"/>
  <c r="D33" i="15"/>
  <c r="D34" i="15"/>
  <c r="D35" i="15"/>
  <c r="D36" i="15"/>
  <c r="D37" i="15"/>
  <c r="D38" i="15"/>
  <c r="D39" i="15"/>
  <c r="D40" i="15"/>
  <c r="L44" i="15"/>
  <c r="D5" i="16"/>
  <c r="D6" i="16"/>
  <c r="D7" i="16"/>
  <c r="D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D35" i="16"/>
  <c r="D36" i="16"/>
  <c r="D37" i="16"/>
  <c r="D38" i="16"/>
  <c r="D39" i="16"/>
  <c r="D40" i="16"/>
  <c r="L44" i="16"/>
  <c r="D5" i="17"/>
  <c r="C11" i="17"/>
  <c r="D6" i="17"/>
  <c r="D7" i="17"/>
  <c r="D8" i="17"/>
  <c r="D9" i="17"/>
  <c r="D10" i="17"/>
  <c r="D11" i="17"/>
  <c r="D12" i="17"/>
  <c r="D13" i="17"/>
  <c r="D14" i="17"/>
  <c r="D15" i="17"/>
  <c r="D16" i="17"/>
  <c r="D17" i="17"/>
  <c r="D18" i="17"/>
  <c r="D19" i="17"/>
  <c r="D20" i="17"/>
  <c r="D21" i="17"/>
  <c r="D22" i="17"/>
  <c r="D23" i="17"/>
  <c r="D24" i="17"/>
  <c r="D25" i="17"/>
  <c r="D26" i="17"/>
  <c r="D27" i="17"/>
  <c r="D28" i="17"/>
  <c r="D29" i="17"/>
  <c r="D30" i="17"/>
  <c r="D31" i="17"/>
  <c r="D32" i="17"/>
  <c r="D33" i="17"/>
  <c r="D34" i="17"/>
  <c r="D35" i="17"/>
  <c r="D36" i="17"/>
  <c r="D37" i="17"/>
  <c r="D38" i="17"/>
  <c r="D39" i="17"/>
  <c r="D40" i="17"/>
  <c r="L44" i="17"/>
  <c r="D5" i="18"/>
  <c r="C12" i="18"/>
  <c r="C44" i="18" s="1"/>
  <c r="D6" i="18"/>
  <c r="D7" i="18"/>
  <c r="D8" i="18"/>
  <c r="D9" i="18"/>
  <c r="D10" i="18"/>
  <c r="D11" i="18"/>
  <c r="D12" i="18"/>
  <c r="D13" i="18"/>
  <c r="E13" i="18" s="1"/>
  <c r="D14" i="18"/>
  <c r="D15" i="18"/>
  <c r="D16" i="18"/>
  <c r="D17" i="18"/>
  <c r="D18" i="18"/>
  <c r="D19" i="18"/>
  <c r="D20" i="18"/>
  <c r="D21" i="18"/>
  <c r="E21" i="18" s="1"/>
  <c r="D22" i="18"/>
  <c r="D23" i="18"/>
  <c r="E23" i="18" s="1"/>
  <c r="D24" i="18"/>
  <c r="D25" i="18"/>
  <c r="D26" i="18"/>
  <c r="D27" i="18"/>
  <c r="D28" i="18"/>
  <c r="D29" i="18"/>
  <c r="E29" i="18" s="1"/>
  <c r="D30" i="18"/>
  <c r="D31" i="18"/>
  <c r="E31" i="18" s="1"/>
  <c r="D32" i="18"/>
  <c r="D33" i="18"/>
  <c r="D34" i="18"/>
  <c r="D35" i="18"/>
  <c r="D36" i="18"/>
  <c r="D37" i="18"/>
  <c r="E37" i="18" s="1"/>
  <c r="D38" i="18"/>
  <c r="D39" i="18"/>
  <c r="E39" i="18" s="1"/>
  <c r="D40" i="18"/>
  <c r="L44" i="18"/>
  <c r="D5" i="19"/>
  <c r="C13" i="19"/>
  <c r="D6" i="19"/>
  <c r="D7" i="19"/>
  <c r="D8" i="19"/>
  <c r="D9" i="19"/>
  <c r="D10" i="19"/>
  <c r="D11" i="19"/>
  <c r="D12" i="19"/>
  <c r="D13" i="19"/>
  <c r="D14" i="19"/>
  <c r="D15" i="19"/>
  <c r="D16" i="19"/>
  <c r="D17" i="19"/>
  <c r="D18" i="19"/>
  <c r="D19" i="19"/>
  <c r="D20" i="19"/>
  <c r="D21" i="19"/>
  <c r="D22" i="19"/>
  <c r="D23" i="19"/>
  <c r="D24" i="19"/>
  <c r="D25" i="19"/>
  <c r="D26" i="19"/>
  <c r="D27" i="19"/>
  <c r="D28" i="19"/>
  <c r="D29" i="19"/>
  <c r="D30" i="19"/>
  <c r="D31" i="19"/>
  <c r="D32" i="19"/>
  <c r="D33" i="19"/>
  <c r="D34" i="19"/>
  <c r="D35" i="19"/>
  <c r="D36" i="19"/>
  <c r="D37" i="19"/>
  <c r="D38" i="19"/>
  <c r="D39" i="19"/>
  <c r="D40" i="19"/>
  <c r="L44" i="19"/>
  <c r="D5" i="20"/>
  <c r="C14" i="20"/>
  <c r="E8" i="20" s="1"/>
  <c r="D6" i="20"/>
  <c r="D7" i="20"/>
  <c r="D8" i="20"/>
  <c r="D9" i="20"/>
  <c r="D10" i="20"/>
  <c r="D11" i="20"/>
  <c r="D12" i="20"/>
  <c r="D13" i="20"/>
  <c r="D14" i="20"/>
  <c r="D15" i="20"/>
  <c r="D16" i="20"/>
  <c r="D17" i="20"/>
  <c r="D18" i="20"/>
  <c r="D19" i="20"/>
  <c r="D20" i="20"/>
  <c r="D21" i="20"/>
  <c r="D22" i="20"/>
  <c r="D23" i="20"/>
  <c r="D24" i="20"/>
  <c r="D25" i="20"/>
  <c r="D26" i="20"/>
  <c r="D27" i="20"/>
  <c r="D28" i="20"/>
  <c r="D29" i="20"/>
  <c r="D30" i="20"/>
  <c r="D31" i="20"/>
  <c r="D32" i="20"/>
  <c r="D33" i="20"/>
  <c r="D34" i="20"/>
  <c r="D35" i="20"/>
  <c r="D36" i="20"/>
  <c r="D37" i="20"/>
  <c r="E37" i="20" s="1"/>
  <c r="D38" i="20"/>
  <c r="D39" i="20"/>
  <c r="D40" i="20"/>
  <c r="L44" i="20"/>
  <c r="D5" i="21"/>
  <c r="C15" i="21"/>
  <c r="C44" i="21" s="1"/>
  <c r="D6" i="21"/>
  <c r="D7" i="21"/>
  <c r="D8" i="21"/>
  <c r="D9" i="21"/>
  <c r="D10" i="21"/>
  <c r="D11" i="21"/>
  <c r="D12"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D38" i="21"/>
  <c r="D39" i="21"/>
  <c r="D40" i="21"/>
  <c r="L44" i="21"/>
  <c r="D5" i="22"/>
  <c r="C16" i="22"/>
  <c r="D6" i="22"/>
  <c r="D7" i="22"/>
  <c r="E7" i="22" s="1"/>
  <c r="D8" i="22"/>
  <c r="D9" i="22"/>
  <c r="D10" i="22"/>
  <c r="D11" i="22"/>
  <c r="D12" i="22"/>
  <c r="D13" i="22"/>
  <c r="D14" i="22"/>
  <c r="D15" i="22"/>
  <c r="D16" i="22"/>
  <c r="D17" i="22"/>
  <c r="D18" i="22"/>
  <c r="D19" i="22"/>
  <c r="D20" i="22"/>
  <c r="D21" i="22"/>
  <c r="D22" i="22"/>
  <c r="E22" i="22" s="1"/>
  <c r="D23" i="22"/>
  <c r="E23" i="22" s="1"/>
  <c r="D24" i="22"/>
  <c r="D25" i="22"/>
  <c r="D26" i="22"/>
  <c r="D27" i="22"/>
  <c r="D28" i="22"/>
  <c r="D29" i="22"/>
  <c r="D30" i="22"/>
  <c r="D31" i="22"/>
  <c r="D32" i="22"/>
  <c r="D33" i="22"/>
  <c r="D34" i="22"/>
  <c r="D35" i="22"/>
  <c r="D36" i="22"/>
  <c r="D37" i="22"/>
  <c r="D38" i="22"/>
  <c r="E38" i="22" s="1"/>
  <c r="D39" i="22"/>
  <c r="E39" i="22" s="1"/>
  <c r="D40" i="22"/>
  <c r="L44" i="22"/>
  <c r="D5" i="23"/>
  <c r="C17" i="23"/>
  <c r="C44" i="23" s="1"/>
  <c r="D6" i="23"/>
  <c r="D7" i="23"/>
  <c r="D8" i="23"/>
  <c r="D9" i="23"/>
  <c r="D10" i="23"/>
  <c r="D11" i="23"/>
  <c r="D12" i="23"/>
  <c r="D13" i="23"/>
  <c r="D14" i="23"/>
  <c r="D15" i="23"/>
  <c r="D16" i="23"/>
  <c r="D17" i="23"/>
  <c r="D18" i="23"/>
  <c r="D19" i="23"/>
  <c r="D20" i="23"/>
  <c r="D21" i="23"/>
  <c r="D22" i="23"/>
  <c r="D23" i="23"/>
  <c r="D24" i="23"/>
  <c r="D25" i="23"/>
  <c r="D26" i="23"/>
  <c r="D27" i="23"/>
  <c r="D28" i="23"/>
  <c r="D29" i="23"/>
  <c r="D30" i="23"/>
  <c r="D31" i="23"/>
  <c r="D32" i="23"/>
  <c r="D33" i="23"/>
  <c r="D34" i="23"/>
  <c r="D35" i="23"/>
  <c r="D36" i="23"/>
  <c r="D37" i="23"/>
  <c r="D38" i="23"/>
  <c r="D39" i="23"/>
  <c r="D40" i="23"/>
  <c r="L44" i="23"/>
  <c r="D5" i="24"/>
  <c r="C18" i="24"/>
  <c r="D6" i="24"/>
  <c r="D7" i="24"/>
  <c r="D8" i="24"/>
  <c r="D9" i="24"/>
  <c r="D10" i="24"/>
  <c r="D11" i="24"/>
  <c r="D12" i="24"/>
  <c r="D13" i="24"/>
  <c r="D14" i="24"/>
  <c r="D15" i="24"/>
  <c r="D16" i="24"/>
  <c r="D17" i="24"/>
  <c r="D18" i="24"/>
  <c r="D19" i="24"/>
  <c r="D20" i="24"/>
  <c r="D21" i="24"/>
  <c r="D22" i="24"/>
  <c r="D23" i="24"/>
  <c r="D24" i="24"/>
  <c r="D25" i="24"/>
  <c r="D26" i="24"/>
  <c r="D27" i="24"/>
  <c r="D28" i="24"/>
  <c r="D29" i="24"/>
  <c r="D30" i="24"/>
  <c r="D31" i="24"/>
  <c r="D32" i="24"/>
  <c r="D33" i="24"/>
  <c r="D34" i="24"/>
  <c r="D35" i="24"/>
  <c r="D36" i="24"/>
  <c r="D37" i="24"/>
  <c r="D38" i="24"/>
  <c r="D39" i="24"/>
  <c r="D40" i="24"/>
  <c r="L44" i="24"/>
  <c r="D5" i="25"/>
  <c r="C19" i="25"/>
  <c r="D6" i="25"/>
  <c r="D7" i="25"/>
  <c r="D8" i="25"/>
  <c r="D9" i="25"/>
  <c r="D10" i="25"/>
  <c r="D11" i="25"/>
  <c r="D12" i="25"/>
  <c r="D13" i="25"/>
  <c r="D14" i="25"/>
  <c r="D15" i="25"/>
  <c r="D16" i="25"/>
  <c r="D17" i="25"/>
  <c r="D18" i="25"/>
  <c r="D19" i="25"/>
  <c r="D20" i="25"/>
  <c r="D21" i="25"/>
  <c r="D22" i="25"/>
  <c r="D23" i="25"/>
  <c r="D24" i="25"/>
  <c r="D25" i="25"/>
  <c r="D26" i="25"/>
  <c r="D27" i="25"/>
  <c r="D28" i="25"/>
  <c r="D29" i="25"/>
  <c r="D30" i="25"/>
  <c r="D31" i="25"/>
  <c r="D32" i="25"/>
  <c r="D33" i="25"/>
  <c r="D34" i="25"/>
  <c r="D35" i="25"/>
  <c r="D36" i="25"/>
  <c r="D37" i="25"/>
  <c r="D38" i="25"/>
  <c r="D39" i="25"/>
  <c r="D40" i="25"/>
  <c r="L44" i="25"/>
  <c r="D5" i="26"/>
  <c r="C20" i="26"/>
  <c r="C44" i="26" s="1"/>
  <c r="D6" i="26"/>
  <c r="D7" i="26"/>
  <c r="D8" i="26"/>
  <c r="D9" i="26"/>
  <c r="D10" i="26"/>
  <c r="D11" i="26"/>
  <c r="D12" i="26"/>
  <c r="D13" i="26"/>
  <c r="D14" i="26"/>
  <c r="D15" i="26"/>
  <c r="D16" i="26"/>
  <c r="D17" i="26"/>
  <c r="D18" i="26"/>
  <c r="D19" i="26"/>
  <c r="D20" i="26"/>
  <c r="D21" i="26"/>
  <c r="D22" i="26"/>
  <c r="D23" i="26"/>
  <c r="D24" i="26"/>
  <c r="D25" i="26"/>
  <c r="D26" i="26"/>
  <c r="D27" i="26"/>
  <c r="D28" i="26"/>
  <c r="D29" i="26"/>
  <c r="D30" i="26"/>
  <c r="E30" i="26" s="1"/>
  <c r="D31" i="26"/>
  <c r="D32" i="26"/>
  <c r="D33" i="26"/>
  <c r="D34" i="26"/>
  <c r="D35" i="26"/>
  <c r="D36" i="26"/>
  <c r="D37" i="26"/>
  <c r="E37" i="26" s="1"/>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D7" i="28"/>
  <c r="D8" i="28"/>
  <c r="D9" i="28"/>
  <c r="D10" i="28"/>
  <c r="D11" i="28"/>
  <c r="D12" i="28"/>
  <c r="D13" i="28"/>
  <c r="D14" i="28"/>
  <c r="D15" i="28"/>
  <c r="D16" i="28"/>
  <c r="D17" i="28"/>
  <c r="D18" i="28"/>
  <c r="D19" i="28"/>
  <c r="D20" i="28"/>
  <c r="D21" i="28"/>
  <c r="D22" i="28"/>
  <c r="D23" i="28"/>
  <c r="D24" i="28"/>
  <c r="D25" i="28"/>
  <c r="D26" i="28"/>
  <c r="D27" i="28"/>
  <c r="D28" i="28"/>
  <c r="D29" i="28"/>
  <c r="D30" i="28"/>
  <c r="D31" i="28"/>
  <c r="D32" i="28"/>
  <c r="D33" i="28"/>
  <c r="D34" i="28"/>
  <c r="D35" i="28"/>
  <c r="D36" i="28"/>
  <c r="D37" i="28"/>
  <c r="E37" i="28" s="1"/>
  <c r="D38" i="28"/>
  <c r="D39" i="28"/>
  <c r="D40" i="28"/>
  <c r="L44" i="28"/>
  <c r="D5" i="29"/>
  <c r="C23" i="29"/>
  <c r="C44" i="29" s="1"/>
  <c r="D6" i="29"/>
  <c r="D7" i="29"/>
  <c r="D8" i="29"/>
  <c r="D9" i="29"/>
  <c r="D10" i="29"/>
  <c r="D11" i="29"/>
  <c r="D12" i="29"/>
  <c r="D13" i="29"/>
  <c r="D14" i="29"/>
  <c r="D15" i="29"/>
  <c r="D16" i="29"/>
  <c r="D17" i="29"/>
  <c r="D18" i="29"/>
  <c r="D19" i="29"/>
  <c r="D20" i="29"/>
  <c r="D21" i="29"/>
  <c r="D22" i="29"/>
  <c r="D23" i="29"/>
  <c r="D24" i="29"/>
  <c r="D25" i="29"/>
  <c r="D26" i="29"/>
  <c r="D27" i="29"/>
  <c r="D28" i="29"/>
  <c r="D29" i="29"/>
  <c r="D30" i="29"/>
  <c r="D31" i="29"/>
  <c r="D32" i="29"/>
  <c r="D33" i="29"/>
  <c r="D34" i="29"/>
  <c r="D35" i="29"/>
  <c r="D36" i="29"/>
  <c r="D37" i="29"/>
  <c r="D38" i="29"/>
  <c r="D39" i="29"/>
  <c r="D40" i="29"/>
  <c r="L44" i="29"/>
  <c r="D5" i="31"/>
  <c r="C25" i="31"/>
  <c r="D6" i="31"/>
  <c r="D7" i="31"/>
  <c r="D8" i="31"/>
  <c r="D9" i="31"/>
  <c r="D10" i="31"/>
  <c r="D11" i="31"/>
  <c r="D12" i="31"/>
  <c r="D13" i="31"/>
  <c r="D14" i="31"/>
  <c r="D15" i="31"/>
  <c r="D16" i="31"/>
  <c r="D17" i="31"/>
  <c r="D18" i="31"/>
  <c r="D19" i="31"/>
  <c r="D20" i="31"/>
  <c r="D21" i="31"/>
  <c r="E21" i="31" s="1"/>
  <c r="D22" i="31"/>
  <c r="E22" i="31" s="1"/>
  <c r="D23" i="31"/>
  <c r="D24" i="31"/>
  <c r="D25" i="31"/>
  <c r="D26" i="31"/>
  <c r="D27" i="31"/>
  <c r="D28" i="31"/>
  <c r="D29" i="31"/>
  <c r="D30" i="31"/>
  <c r="D31" i="31"/>
  <c r="D32" i="31"/>
  <c r="D33" i="31"/>
  <c r="D34" i="31"/>
  <c r="D35" i="31"/>
  <c r="D36" i="31"/>
  <c r="D37" i="31"/>
  <c r="E37" i="31" s="1"/>
  <c r="D38" i="31"/>
  <c r="E38" i="31" s="1"/>
  <c r="D39" i="31"/>
  <c r="D40" i="31"/>
  <c r="L44" i="31"/>
  <c r="D5" i="30"/>
  <c r="C24" i="30"/>
  <c r="C44" i="30" s="1"/>
  <c r="D6" i="30"/>
  <c r="D7" i="30"/>
  <c r="D8" i="30"/>
  <c r="D9" i="30"/>
  <c r="D10" i="30"/>
  <c r="D11" i="30"/>
  <c r="D12" i="30"/>
  <c r="D13" i="30"/>
  <c r="D14" i="30"/>
  <c r="D15" i="30"/>
  <c r="D16" i="30"/>
  <c r="D17" i="30"/>
  <c r="D18" i="30"/>
  <c r="D19" i="30"/>
  <c r="D20" i="30"/>
  <c r="D21" i="30"/>
  <c r="D22" i="30"/>
  <c r="D23" i="30"/>
  <c r="D24" i="30"/>
  <c r="D25" i="30"/>
  <c r="D26" i="30"/>
  <c r="D27" i="30"/>
  <c r="D28" i="30"/>
  <c r="D29" i="30"/>
  <c r="D30" i="30"/>
  <c r="D31" i="30"/>
  <c r="D32" i="30"/>
  <c r="D33" i="30"/>
  <c r="D34" i="30"/>
  <c r="D35" i="30"/>
  <c r="D36" i="30"/>
  <c r="D37" i="30"/>
  <c r="D38" i="30"/>
  <c r="D39" i="30"/>
  <c r="D40" i="30"/>
  <c r="L44" i="30"/>
  <c r="D5" i="32"/>
  <c r="D6" i="32"/>
  <c r="D7" i="32"/>
  <c r="D8" i="32"/>
  <c r="D9" i="32"/>
  <c r="D10" i="32"/>
  <c r="D11" i="32"/>
  <c r="D12" i="32"/>
  <c r="D13" i="32"/>
  <c r="D14" i="32"/>
  <c r="D15" i="32"/>
  <c r="D16" i="32"/>
  <c r="D17" i="32"/>
  <c r="D18" i="32"/>
  <c r="D19" i="32"/>
  <c r="D20" i="32"/>
  <c r="D21" i="32"/>
  <c r="D22" i="32"/>
  <c r="D23" i="32"/>
  <c r="D24" i="32"/>
  <c r="D25" i="32"/>
  <c r="D26" i="32"/>
  <c r="D27" i="32"/>
  <c r="D28" i="32"/>
  <c r="D29" i="32"/>
  <c r="D30" i="32"/>
  <c r="D31" i="32"/>
  <c r="D32" i="32"/>
  <c r="D33" i="32"/>
  <c r="D34" i="32"/>
  <c r="D35" i="32"/>
  <c r="D36" i="32"/>
  <c r="D37" i="32"/>
  <c r="D38" i="32"/>
  <c r="D39" i="32"/>
  <c r="D40" i="32"/>
  <c r="L44" i="32"/>
  <c r="D5" i="33"/>
  <c r="C27" i="33"/>
  <c r="D6" i="33"/>
  <c r="D7" i="33"/>
  <c r="D8" i="33"/>
  <c r="D9" i="33"/>
  <c r="D10" i="33"/>
  <c r="D11" i="33"/>
  <c r="D12" i="33"/>
  <c r="D13" i="33"/>
  <c r="D14" i="33"/>
  <c r="D15" i="33"/>
  <c r="D16" i="33"/>
  <c r="D17" i="33"/>
  <c r="D18" i="33"/>
  <c r="D19" i="33"/>
  <c r="D20" i="33"/>
  <c r="D21" i="33"/>
  <c r="E21" i="33" s="1"/>
  <c r="D22" i="33"/>
  <c r="D23" i="33"/>
  <c r="D24" i="33"/>
  <c r="D25" i="33"/>
  <c r="D26" i="33"/>
  <c r="D27" i="33"/>
  <c r="D28" i="33"/>
  <c r="D29" i="33"/>
  <c r="D30" i="33"/>
  <c r="D31" i="33"/>
  <c r="D32" i="33"/>
  <c r="D33" i="33"/>
  <c r="D34" i="33"/>
  <c r="D35" i="33"/>
  <c r="D36" i="33"/>
  <c r="D37" i="33"/>
  <c r="D38" i="33"/>
  <c r="D39" i="33"/>
  <c r="D40" i="33"/>
  <c r="L44" i="33"/>
  <c r="D5" i="34"/>
  <c r="C28" i="34"/>
  <c r="E42" i="34" s="1"/>
  <c r="D6" i="34"/>
  <c r="D7" i="34"/>
  <c r="D8" i="34"/>
  <c r="D9" i="34"/>
  <c r="D10" i="34"/>
  <c r="D11" i="34"/>
  <c r="D12" i="34"/>
  <c r="D13" i="34"/>
  <c r="D14" i="34"/>
  <c r="E14" i="34" s="1"/>
  <c r="D15" i="34"/>
  <c r="D16" i="34"/>
  <c r="D17" i="34"/>
  <c r="D18" i="34"/>
  <c r="D19" i="34"/>
  <c r="D20" i="34"/>
  <c r="D21" i="34"/>
  <c r="D22" i="34"/>
  <c r="D23" i="34"/>
  <c r="E23" i="34" s="1"/>
  <c r="D24" i="34"/>
  <c r="D25" i="34"/>
  <c r="D26" i="34"/>
  <c r="D27" i="34"/>
  <c r="D28" i="34"/>
  <c r="D29" i="34"/>
  <c r="D30" i="34"/>
  <c r="D31" i="34"/>
  <c r="E31" i="34" s="1"/>
  <c r="D32" i="34"/>
  <c r="D33" i="34"/>
  <c r="D34" i="34"/>
  <c r="D35" i="34"/>
  <c r="D36" i="34"/>
  <c r="D37" i="34"/>
  <c r="D38" i="34"/>
  <c r="D39" i="34"/>
  <c r="E39" i="34" s="1"/>
  <c r="D40" i="34"/>
  <c r="L44" i="34"/>
  <c r="D5" i="35"/>
  <c r="C29" i="35"/>
  <c r="E33" i="35" s="1"/>
  <c r="D6" i="35"/>
  <c r="D7" i="35"/>
  <c r="D8" i="35"/>
  <c r="D9" i="35"/>
  <c r="D10" i="35"/>
  <c r="D11" i="35"/>
  <c r="D12" i="35"/>
  <c r="D13" i="35"/>
  <c r="D14" i="35"/>
  <c r="D15" i="35"/>
  <c r="D16" i="35"/>
  <c r="D17" i="35"/>
  <c r="D18" i="35"/>
  <c r="D19" i="35"/>
  <c r="D20" i="35"/>
  <c r="D21" i="35"/>
  <c r="D22" i="35"/>
  <c r="D23" i="35"/>
  <c r="D24" i="35"/>
  <c r="D25" i="35"/>
  <c r="D26" i="35"/>
  <c r="D27" i="35"/>
  <c r="D28" i="35"/>
  <c r="D29" i="35"/>
  <c r="D30" i="35"/>
  <c r="D31" i="35"/>
  <c r="D32" i="35"/>
  <c r="D33" i="35"/>
  <c r="D34" i="35"/>
  <c r="D35" i="35"/>
  <c r="D36" i="35"/>
  <c r="D37" i="35"/>
  <c r="D38" i="35"/>
  <c r="D39" i="35"/>
  <c r="D40" i="35"/>
  <c r="L44" i="35"/>
  <c r="D5" i="36"/>
  <c r="C30" i="36"/>
  <c r="C44" i="36" s="1"/>
  <c r="D6" i="36"/>
  <c r="D7" i="36"/>
  <c r="D8" i="36"/>
  <c r="D9" i="36"/>
  <c r="D10" i="36"/>
  <c r="D11" i="36"/>
  <c r="D12" i="36"/>
  <c r="D13" i="36"/>
  <c r="D14" i="36"/>
  <c r="D15" i="36"/>
  <c r="D16" i="36"/>
  <c r="D17" i="36"/>
  <c r="D18" i="36"/>
  <c r="D19" i="36"/>
  <c r="D20" i="36"/>
  <c r="D21" i="36"/>
  <c r="D22" i="36"/>
  <c r="D23" i="36"/>
  <c r="D24" i="36"/>
  <c r="D25" i="36"/>
  <c r="D26" i="36"/>
  <c r="D27" i="36"/>
  <c r="D28" i="36"/>
  <c r="D29" i="36"/>
  <c r="D30" i="36"/>
  <c r="D31" i="36"/>
  <c r="D32" i="36"/>
  <c r="D33" i="36"/>
  <c r="D34" i="36"/>
  <c r="D35" i="36"/>
  <c r="D36" i="36"/>
  <c r="D37" i="36"/>
  <c r="D38" i="36"/>
  <c r="D39" i="36"/>
  <c r="D40" i="36"/>
  <c r="L44" i="36"/>
  <c r="D5" i="37"/>
  <c r="D6" i="37"/>
  <c r="D7" i="37"/>
  <c r="D8" i="37"/>
  <c r="D9" i="37"/>
  <c r="D10" i="37"/>
  <c r="D11" i="37"/>
  <c r="D12" i="37"/>
  <c r="D13" i="37"/>
  <c r="D14" i="37"/>
  <c r="D15" i="37"/>
  <c r="D16" i="37"/>
  <c r="D17" i="37"/>
  <c r="D18" i="37"/>
  <c r="D19" i="37"/>
  <c r="D20" i="37"/>
  <c r="D21" i="37"/>
  <c r="D22" i="37"/>
  <c r="D23" i="37"/>
  <c r="D24" i="37"/>
  <c r="D25" i="37"/>
  <c r="D26" i="37"/>
  <c r="D27" i="37"/>
  <c r="D28" i="37"/>
  <c r="D29" i="37"/>
  <c r="D30" i="37"/>
  <c r="D31" i="37"/>
  <c r="D32" i="37"/>
  <c r="D33" i="37"/>
  <c r="L44" i="37"/>
  <c r="D5" i="38"/>
  <c r="C32" i="38"/>
  <c r="D6" i="38"/>
  <c r="D7" i="38"/>
  <c r="D8" i="38"/>
  <c r="D9" i="38"/>
  <c r="D10" i="38"/>
  <c r="D11" i="38"/>
  <c r="D12" i="38"/>
  <c r="D13" i="38"/>
  <c r="D14" i="38"/>
  <c r="D15" i="38"/>
  <c r="D16" i="38"/>
  <c r="D17" i="38"/>
  <c r="D18" i="38"/>
  <c r="D19" i="38"/>
  <c r="D20" i="38"/>
  <c r="D21" i="38"/>
  <c r="D22" i="38"/>
  <c r="D23" i="38"/>
  <c r="D24" i="38"/>
  <c r="D25" i="38"/>
  <c r="D26" i="38"/>
  <c r="D27" i="38"/>
  <c r="D28" i="38"/>
  <c r="D29" i="38"/>
  <c r="D30" i="38"/>
  <c r="D31" i="38"/>
  <c r="D32" i="38"/>
  <c r="D33" i="38"/>
  <c r="D34" i="38"/>
  <c r="D35" i="38"/>
  <c r="D36" i="38"/>
  <c r="D37" i="38"/>
  <c r="E37" i="38" s="1"/>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D6" i="40"/>
  <c r="D7" i="40"/>
  <c r="D8" i="40"/>
  <c r="D9" i="40"/>
  <c r="D10" i="40"/>
  <c r="D11" i="40"/>
  <c r="D12" i="40"/>
  <c r="D13" i="40"/>
  <c r="D14" i="40"/>
  <c r="D15" i="40"/>
  <c r="D16" i="40"/>
  <c r="D17" i="40"/>
  <c r="D18" i="40"/>
  <c r="D19" i="40"/>
  <c r="D20" i="40"/>
  <c r="D21" i="40"/>
  <c r="D22" i="40"/>
  <c r="D23" i="40"/>
  <c r="D24" i="40"/>
  <c r="D25" i="40"/>
  <c r="D26" i="40"/>
  <c r="D27" i="40"/>
  <c r="D28" i="40"/>
  <c r="D29" i="40"/>
  <c r="D30" i="40"/>
  <c r="D31" i="40"/>
  <c r="D32" i="40"/>
  <c r="D33" i="40"/>
  <c r="D34" i="40"/>
  <c r="D35" i="40"/>
  <c r="D36" i="40"/>
  <c r="D37" i="40"/>
  <c r="D38" i="40"/>
  <c r="D39" i="40"/>
  <c r="D40" i="40"/>
  <c r="L44" i="40"/>
  <c r="D5" i="41"/>
  <c r="C35" i="41"/>
  <c r="E17" i="41" s="1"/>
  <c r="D6" i="41"/>
  <c r="D7" i="41"/>
  <c r="D8" i="41"/>
  <c r="D9" i="41"/>
  <c r="D10" i="41"/>
  <c r="D11" i="41"/>
  <c r="D12" i="41"/>
  <c r="D13" i="41"/>
  <c r="D14" i="41"/>
  <c r="D15" i="41"/>
  <c r="D16" i="41"/>
  <c r="D17" i="41"/>
  <c r="D18" i="41"/>
  <c r="D19" i="41"/>
  <c r="D20" i="41"/>
  <c r="D21" i="41"/>
  <c r="D22" i="41"/>
  <c r="D23" i="41"/>
  <c r="D24" i="41"/>
  <c r="D25" i="41"/>
  <c r="D26" i="41"/>
  <c r="D27" i="41"/>
  <c r="D28" i="41"/>
  <c r="D29" i="41"/>
  <c r="D30" i="41"/>
  <c r="D31" i="41"/>
  <c r="D32" i="41"/>
  <c r="D33" i="41"/>
  <c r="D34" i="41"/>
  <c r="D35" i="41"/>
  <c r="D36" i="41"/>
  <c r="D37" i="41"/>
  <c r="E37" i="41" s="1"/>
  <c r="D38" i="41"/>
  <c r="D39" i="41"/>
  <c r="D40" i="41"/>
  <c r="L44" i="41"/>
  <c r="D5" i="42"/>
  <c r="C36" i="42"/>
  <c r="D6" i="42"/>
  <c r="D7" i="42"/>
  <c r="D8" i="42"/>
  <c r="D9" i="42"/>
  <c r="D10" i="42"/>
  <c r="D11" i="42"/>
  <c r="D12" i="42"/>
  <c r="D13" i="42"/>
  <c r="D14" i="42"/>
  <c r="D15" i="42"/>
  <c r="D16" i="42"/>
  <c r="D17" i="42"/>
  <c r="D18" i="42"/>
  <c r="D19" i="42"/>
  <c r="D20" i="42"/>
  <c r="D21" i="42"/>
  <c r="D22" i="42"/>
  <c r="D23" i="42"/>
  <c r="D24" i="42"/>
  <c r="D25" i="42"/>
  <c r="D26" i="42"/>
  <c r="D27" i="42"/>
  <c r="D28" i="42"/>
  <c r="D29" i="42"/>
  <c r="D30" i="42"/>
  <c r="D31" i="42"/>
  <c r="D32" i="42"/>
  <c r="D33" i="42"/>
  <c r="D34" i="42"/>
  <c r="D35" i="42"/>
  <c r="D36" i="42"/>
  <c r="D37" i="42"/>
  <c r="E37" i="42" s="1"/>
  <c r="D38" i="42"/>
  <c r="D39" i="42"/>
  <c r="D40" i="42"/>
  <c r="L44" i="42"/>
  <c r="D5" i="44"/>
  <c r="C37" i="44"/>
  <c r="C44" i="44" s="1"/>
  <c r="D6" i="44"/>
  <c r="D7" i="44"/>
  <c r="D8" i="44"/>
  <c r="D9" i="44"/>
  <c r="D10" i="44"/>
  <c r="D11" i="44"/>
  <c r="D12" i="44"/>
  <c r="D13" i="44"/>
  <c r="D14" i="44"/>
  <c r="D15" i="44"/>
  <c r="D16" i="44"/>
  <c r="D17" i="44"/>
  <c r="D18" i="44"/>
  <c r="D19" i="44"/>
  <c r="D20" i="44"/>
  <c r="D21" i="44"/>
  <c r="D22" i="44"/>
  <c r="D23" i="44"/>
  <c r="D24" i="44"/>
  <c r="D25" i="44"/>
  <c r="D26" i="44"/>
  <c r="D27" i="44"/>
  <c r="D28" i="44"/>
  <c r="D29" i="44"/>
  <c r="D30" i="44"/>
  <c r="D31" i="44"/>
  <c r="D32" i="44"/>
  <c r="D33" i="44"/>
  <c r="D34" i="44"/>
  <c r="D35" i="44"/>
  <c r="D36" i="44"/>
  <c r="D37" i="44"/>
  <c r="D38" i="44"/>
  <c r="D39" i="44"/>
  <c r="D40" i="44"/>
  <c r="L44" i="44"/>
  <c r="D5" i="43"/>
  <c r="C38" i="43"/>
  <c r="D6" i="43"/>
  <c r="D7" i="43"/>
  <c r="D8" i="43"/>
  <c r="D9" i="43"/>
  <c r="D10" i="43"/>
  <c r="D11" i="43"/>
  <c r="D12" i="43"/>
  <c r="D13" i="43"/>
  <c r="D14" i="43"/>
  <c r="D15" i="43"/>
  <c r="D16" i="43"/>
  <c r="D17" i="43"/>
  <c r="D18" i="43"/>
  <c r="D19" i="43"/>
  <c r="D20" i="43"/>
  <c r="D21" i="43"/>
  <c r="D22" i="43"/>
  <c r="D23" i="43"/>
  <c r="D24" i="43"/>
  <c r="D25" i="43"/>
  <c r="D26" i="43"/>
  <c r="D27" i="43"/>
  <c r="D28" i="43"/>
  <c r="D29" i="43"/>
  <c r="D30" i="43"/>
  <c r="D31" i="43"/>
  <c r="D32" i="43"/>
  <c r="D33" i="43"/>
  <c r="D34" i="43"/>
  <c r="D35" i="43"/>
  <c r="D36" i="43"/>
  <c r="D37" i="43"/>
  <c r="E37" i="43" s="1"/>
  <c r="D38" i="43"/>
  <c r="D39" i="43"/>
  <c r="D40" i="43"/>
  <c r="D44" i="43"/>
  <c r="L44" i="43"/>
  <c r="O28" i="4"/>
  <c r="P28" i="4" s="1"/>
  <c r="C28" i="4" s="1"/>
  <c r="O8" i="4"/>
  <c r="P8" i="4" s="1"/>
  <c r="C8" i="4" s="1"/>
  <c r="F5" i="40" s="1"/>
  <c r="O30" i="4"/>
  <c r="P30" i="4" s="1"/>
  <c r="C30" i="4" s="1"/>
  <c r="F27" i="30" s="1"/>
  <c r="O14" i="4"/>
  <c r="P14" i="4" s="1"/>
  <c r="C14" i="4" s="1"/>
  <c r="F11" i="33" s="1"/>
  <c r="O15" i="4"/>
  <c r="P15" i="4" s="1"/>
  <c r="C15" i="4" s="1"/>
  <c r="X34" i="15"/>
  <c r="X34" i="32"/>
  <c r="V26" i="51"/>
  <c r="V26" i="18"/>
  <c r="V26" i="22"/>
  <c r="V26" i="30"/>
  <c r="V26" i="37"/>
  <c r="V26" i="43"/>
  <c r="V26" i="17"/>
  <c r="V26" i="27"/>
  <c r="V26" i="31"/>
  <c r="V26" i="40"/>
  <c r="X34" i="49"/>
  <c r="E36" i="18"/>
  <c r="X34" i="8"/>
  <c r="X34" i="31"/>
  <c r="X34" i="44"/>
  <c r="X34" i="23"/>
  <c r="X34" i="38"/>
  <c r="L44" i="50"/>
  <c r="L44" i="12"/>
  <c r="X28" i="32"/>
  <c r="X28" i="50"/>
  <c r="V13" i="20"/>
  <c r="V13" i="26"/>
  <c r="V13" i="42"/>
  <c r="V13" i="17"/>
  <c r="V13" i="27"/>
  <c r="V13" i="38"/>
  <c r="V13" i="33"/>
  <c r="X36" i="40"/>
  <c r="V16" i="21"/>
  <c r="V13" i="50"/>
  <c r="X12" i="23"/>
  <c r="V12" i="20"/>
  <c r="V12" i="26"/>
  <c r="V12" i="28"/>
  <c r="V12" i="35"/>
  <c r="V12" i="36"/>
  <c r="V12" i="37"/>
  <c r="V12" i="41"/>
  <c r="V12" i="42"/>
  <c r="V28" i="25"/>
  <c r="V28" i="27"/>
  <c r="V28" i="28"/>
  <c r="V28" i="29"/>
  <c r="V18" i="24"/>
  <c r="V18" i="29"/>
  <c r="E41" i="4"/>
  <c r="D13" i="4"/>
  <c r="V10" i="15" s="1"/>
  <c r="D14" i="4"/>
  <c r="D37" i="4"/>
  <c r="V34" i="14" s="1"/>
  <c r="D39" i="4"/>
  <c r="X36" i="38"/>
  <c r="V38" i="50"/>
  <c r="F10" i="52"/>
  <c r="O35" i="4"/>
  <c r="P35" i="4" s="1"/>
  <c r="C35" i="4" s="1"/>
  <c r="P32" i="39" s="1"/>
  <c r="V28" i="18"/>
  <c r="V28" i="24"/>
  <c r="V28" i="31"/>
  <c r="V28" i="35"/>
  <c r="V28" i="20"/>
  <c r="V28" i="21"/>
  <c r="V28" i="34"/>
  <c r="V28" i="36"/>
  <c r="V28" i="30"/>
  <c r="V28" i="33"/>
  <c r="V28" i="42"/>
  <c r="V28" i="43"/>
  <c r="V28" i="13"/>
  <c r="V18" i="21"/>
  <c r="V18" i="25"/>
  <c r="V18" i="32"/>
  <c r="V18" i="37"/>
  <c r="V18" i="31"/>
  <c r="V18" i="35"/>
  <c r="V18" i="15"/>
  <c r="V18" i="30"/>
  <c r="V18" i="33"/>
  <c r="V13" i="51"/>
  <c r="V12" i="23"/>
  <c r="V12" i="31"/>
  <c r="V12" i="38"/>
  <c r="V12" i="13"/>
  <c r="E45" i="4"/>
  <c r="L44" i="49"/>
  <c r="V37" i="22"/>
  <c r="L44" i="51"/>
  <c r="L44" i="48"/>
  <c r="V42" i="49"/>
  <c r="V42" i="51"/>
  <c r="V42" i="44"/>
  <c r="V42" i="50"/>
  <c r="V42" i="52"/>
  <c r="V42" i="43"/>
  <c r="V42" i="42"/>
  <c r="V42" i="40"/>
  <c r="V42" i="38"/>
  <c r="V42" i="36"/>
  <c r="V42" i="34"/>
  <c r="V42" i="32"/>
  <c r="V42" i="28"/>
  <c r="V42" i="26"/>
  <c r="V42" i="41"/>
  <c r="V42" i="39"/>
  <c r="V42" i="37"/>
  <c r="V42" i="35"/>
  <c r="V42" i="33"/>
  <c r="V42" i="31"/>
  <c r="V42" i="29"/>
  <c r="V42" i="27"/>
  <c r="V42" i="25"/>
  <c r="V43" i="52"/>
  <c r="V43" i="43"/>
  <c r="V43" i="51"/>
  <c r="V43" i="44"/>
  <c r="V43" i="37"/>
  <c r="V43" i="35"/>
  <c r="V43" i="29"/>
  <c r="V43" i="27"/>
  <c r="V43" i="38"/>
  <c r="V43" i="36"/>
  <c r="V43" i="28"/>
  <c r="V43" i="26"/>
  <c r="V42" i="8"/>
  <c r="V42" i="13"/>
  <c r="V43" i="12"/>
  <c r="V42" i="14"/>
  <c r="V42" i="15"/>
  <c r="V43" i="16"/>
  <c r="V42" i="19"/>
  <c r="V43" i="20"/>
  <c r="V42" i="21"/>
  <c r="V42" i="23"/>
  <c r="V42" i="24"/>
  <c r="V43" i="13"/>
  <c r="V42" i="12"/>
  <c r="V42" i="16"/>
  <c r="V42" i="17"/>
  <c r="V42" i="18"/>
  <c r="V43" i="19"/>
  <c r="V42" i="20"/>
  <c r="V42" i="22"/>
  <c r="V43" i="23"/>
  <c r="X18" i="26"/>
  <c r="X18" i="35"/>
  <c r="X18" i="14"/>
  <c r="X18" i="27"/>
  <c r="X16" i="20"/>
  <c r="X18" i="43"/>
  <c r="X18" i="52"/>
  <c r="X18" i="21"/>
  <c r="X18" i="41"/>
  <c r="X18" i="25"/>
  <c r="X18" i="44"/>
  <c r="X18" i="28"/>
  <c r="X18" i="50"/>
  <c r="X18" i="30"/>
  <c r="X18" i="48"/>
  <c r="X18" i="37"/>
  <c r="X18" i="22"/>
  <c r="X18" i="32"/>
  <c r="X18" i="18"/>
  <c r="X18" i="12"/>
  <c r="X18" i="38"/>
  <c r="X18" i="36"/>
  <c r="X18" i="20"/>
  <c r="V12" i="32"/>
  <c r="V12" i="39"/>
  <c r="V12" i="40"/>
  <c r="V12" i="34"/>
  <c r="V18" i="22"/>
  <c r="V18" i="23"/>
  <c r="V18" i="34"/>
  <c r="V18" i="38"/>
  <c r="V18" i="40"/>
  <c r="V18" i="17"/>
  <c r="V18" i="27"/>
  <c r="V18" i="36"/>
  <c r="V18" i="39"/>
  <c r="V18" i="41"/>
  <c r="V28" i="14"/>
  <c r="V28" i="19"/>
  <c r="V28" i="32"/>
  <c r="V28" i="38"/>
  <c r="V28" i="39"/>
  <c r="V28" i="40"/>
  <c r="V28" i="22"/>
  <c r="V28" i="26"/>
  <c r="V28" i="37"/>
  <c r="D23" i="4"/>
  <c r="V20" i="41" s="1"/>
  <c r="X20" i="41"/>
  <c r="X18" i="42"/>
  <c r="X18" i="24"/>
  <c r="V13" i="52"/>
  <c r="V13" i="14"/>
  <c r="V12" i="43"/>
  <c r="V12" i="12"/>
  <c r="V12" i="50"/>
  <c r="V12" i="52"/>
  <c r="V12" i="17"/>
  <c r="V12" i="19"/>
  <c r="V12" i="22"/>
  <c r="V12" i="44"/>
  <c r="V12" i="49"/>
  <c r="V12" i="51"/>
  <c r="V12" i="15"/>
  <c r="V12" i="18"/>
  <c r="V12" i="21"/>
  <c r="V12" i="24"/>
  <c r="V16" i="28"/>
  <c r="V16" i="23"/>
  <c r="E41" i="18"/>
  <c r="V21" i="20"/>
  <c r="V21" i="12"/>
  <c r="V21" i="26"/>
  <c r="V21" i="30"/>
  <c r="V21" i="31"/>
  <c r="V21" i="39"/>
  <c r="V21" i="35"/>
  <c r="V21" i="44"/>
  <c r="V21" i="49"/>
  <c r="V21" i="51"/>
  <c r="V21" i="19"/>
  <c r="V21" i="18"/>
  <c r="V21" i="25"/>
  <c r="V21" i="28"/>
  <c r="V21" i="33"/>
  <c r="V21" i="29"/>
  <c r="V21" i="36"/>
  <c r="V21" i="41"/>
  <c r="V21" i="32"/>
  <c r="V21" i="40"/>
  <c r="V21" i="23"/>
  <c r="V21" i="52"/>
  <c r="V21" i="8"/>
  <c r="P5" i="39"/>
  <c r="X6" i="27"/>
  <c r="X6" i="39"/>
  <c r="X6" i="17"/>
  <c r="X6" i="34"/>
  <c r="X6" i="21"/>
  <c r="X6" i="36"/>
  <c r="X6" i="12"/>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AN9" i="4"/>
  <c r="H9" i="4" s="1"/>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39"/>
  <c r="V41" i="51"/>
  <c r="V41" i="41"/>
  <c r="F27" i="42"/>
  <c r="P27" i="44"/>
  <c r="O42" i="4"/>
  <c r="P42" i="4" s="1"/>
  <c r="C42" i="4" s="1"/>
  <c r="O37" i="4"/>
  <c r="P37" i="4" s="1"/>
  <c r="C37" i="4" s="1"/>
  <c r="O22" i="4"/>
  <c r="P22" i="4" s="1"/>
  <c r="C22" i="4" s="1"/>
  <c r="O16" i="4"/>
  <c r="P16" i="4" s="1"/>
  <c r="C16" i="4" s="1"/>
  <c r="F10" i="35"/>
  <c r="F10" i="43"/>
  <c r="O39" i="4"/>
  <c r="P39" i="4" s="1"/>
  <c r="C39" i="4" s="1"/>
  <c r="F36" i="35" s="1"/>
  <c r="O32" i="4"/>
  <c r="P32" i="4" s="1"/>
  <c r="C32" i="4" s="1"/>
  <c r="P29" i="34" s="1"/>
  <c r="AN45" i="4"/>
  <c r="H45" i="4" s="1"/>
  <c r="N42" i="31" s="1"/>
  <c r="F11" i="43"/>
  <c r="O38" i="4"/>
  <c r="P38" i="4" s="1"/>
  <c r="C38" i="4" s="1"/>
  <c r="O26" i="4"/>
  <c r="P26" i="4" s="1"/>
  <c r="C26" i="4" s="1"/>
  <c r="O41" i="4"/>
  <c r="P41" i="4" s="1"/>
  <c r="C41" i="4" s="1"/>
  <c r="O46" i="4"/>
  <c r="P46" i="4" s="1"/>
  <c r="C46" i="4" s="1"/>
  <c r="P43" i="17" s="1"/>
  <c r="AI28" i="4"/>
  <c r="G28" i="4" s="1"/>
  <c r="AI26" i="4"/>
  <c r="G26" i="4" s="1"/>
  <c r="J23" i="25" s="1"/>
  <c r="AI24" i="4"/>
  <c r="G24" i="4" s="1"/>
  <c r="J21" i="13" s="1"/>
  <c r="AI20" i="4"/>
  <c r="G20" i="4" s="1"/>
  <c r="AI18" i="4"/>
  <c r="G18" i="4" s="1"/>
  <c r="J15" i="22" s="1"/>
  <c r="AI16" i="4"/>
  <c r="G16" i="4" s="1"/>
  <c r="AI12" i="4"/>
  <c r="G12" i="4" s="1"/>
  <c r="J9" i="28" s="1"/>
  <c r="AI10" i="4"/>
  <c r="G10" i="4" s="1"/>
  <c r="J7" i="50" s="1"/>
  <c r="F40" i="13"/>
  <c r="F40" i="36"/>
  <c r="P40" i="19"/>
  <c r="P40" i="36"/>
  <c r="AI32" i="4"/>
  <c r="G32" i="4" s="1"/>
  <c r="J29" i="48" s="1"/>
  <c r="AI38" i="4"/>
  <c r="G38" i="4" s="1"/>
  <c r="J35" i="17" s="1"/>
  <c r="AI30" i="4"/>
  <c r="G30" i="4" s="1"/>
  <c r="AI22" i="4"/>
  <c r="G22" i="4" s="1"/>
  <c r="AI14" i="4"/>
  <c r="G14" i="4" s="1"/>
  <c r="J11" i="35" s="1"/>
  <c r="AI9" i="4"/>
  <c r="G9" i="4" s="1"/>
  <c r="AI34" i="4"/>
  <c r="G34" i="4" s="1"/>
  <c r="J31" i="16" s="1"/>
  <c r="J15" i="49"/>
  <c r="J15" i="24"/>
  <c r="J15" i="18"/>
  <c r="J15" i="35"/>
  <c r="J15" i="42"/>
  <c r="J15" i="43"/>
  <c r="AI40" i="4"/>
  <c r="G40" i="4" s="1"/>
  <c r="J37" i="25" s="1"/>
  <c r="P33" i="31"/>
  <c r="F39" i="48"/>
  <c r="F33" i="43"/>
  <c r="P33" i="35"/>
  <c r="F33" i="23"/>
  <c r="F36" i="44"/>
  <c r="V17" i="49"/>
  <c r="V17" i="28"/>
  <c r="X20" i="23"/>
  <c r="X20" i="37"/>
  <c r="V9" i="34"/>
  <c r="V9" i="42"/>
  <c r="X5" i="40"/>
  <c r="X5" i="27"/>
  <c r="X5" i="29"/>
  <c r="X5" i="33"/>
  <c r="X18" i="33"/>
  <c r="X18" i="19"/>
  <c r="X18" i="29"/>
  <c r="X18" i="40"/>
  <c r="X18" i="8"/>
  <c r="X18" i="16"/>
  <c r="X18" i="17"/>
  <c r="X18" i="34"/>
  <c r="X18" i="13"/>
  <c r="X18" i="15"/>
  <c r="X18" i="49"/>
  <c r="X18" i="51"/>
  <c r="X18" i="39"/>
  <c r="X18" i="23"/>
  <c r="X18" i="31"/>
  <c r="V6" i="37"/>
  <c r="V6" i="39"/>
  <c r="V6" i="34"/>
  <c r="V6" i="25"/>
  <c r="V37" i="50"/>
  <c r="P10" i="27"/>
  <c r="P10" i="40"/>
  <c r="F10" i="8"/>
  <c r="P10" i="23"/>
  <c r="P10" i="42"/>
  <c r="P10" i="13"/>
  <c r="F10" i="21"/>
  <c r="AI42" i="4"/>
  <c r="G42" i="4" s="1"/>
  <c r="J39" i="33" s="1"/>
  <c r="AH42" i="4"/>
  <c r="F42" i="4" s="1"/>
  <c r="T39" i="35" s="1"/>
  <c r="AH14" i="4"/>
  <c r="F14" i="4" s="1"/>
  <c r="T11" i="19" s="1"/>
  <c r="AH40" i="4"/>
  <c r="F40" i="4" s="1"/>
  <c r="T37" i="40" s="1"/>
  <c r="AH9" i="4"/>
  <c r="F9" i="4" s="1"/>
  <c r="T6" i="25" s="1"/>
  <c r="F5" i="8"/>
  <c r="F5" i="12"/>
  <c r="F5" i="16"/>
  <c r="P5" i="15"/>
  <c r="V18" i="13"/>
  <c r="V18" i="43"/>
  <c r="V18" i="51"/>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20"/>
  <c r="X12" i="30"/>
  <c r="X12" i="52"/>
  <c r="P11" i="49"/>
  <c r="P5" i="51"/>
  <c r="F5" i="26"/>
  <c r="F5" i="18"/>
  <c r="P5" i="8"/>
  <c r="F5" i="27"/>
  <c r="F5" i="19"/>
  <c r="P5" i="23"/>
  <c r="J42" i="30"/>
  <c r="J42" i="8"/>
  <c r="V29" i="34"/>
  <c r="E18" i="49"/>
  <c r="E34" i="49"/>
  <c r="E30" i="49"/>
  <c r="E31" i="49"/>
  <c r="E39" i="48"/>
  <c r="AI25" i="4"/>
  <c r="G25" i="4" s="1"/>
  <c r="AI17" i="4"/>
  <c r="G17" i="4" s="1"/>
  <c r="J14" i="16" s="1"/>
  <c r="AI37" i="4"/>
  <c r="G37" i="4" s="1"/>
  <c r="AI29" i="4"/>
  <c r="G29" i="4" s="1"/>
  <c r="J26" i="33" s="1"/>
  <c r="AH16" i="4"/>
  <c r="F16" i="4" s="1"/>
  <c r="AI21" i="4"/>
  <c r="G21" i="4" s="1"/>
  <c r="AI44" i="4"/>
  <c r="G44" i="4" s="1"/>
  <c r="J41" i="34" s="1"/>
  <c r="AI27" i="4"/>
  <c r="G27" i="4" s="1"/>
  <c r="J24" i="28" s="1"/>
  <c r="AI13" i="4"/>
  <c r="G13" i="4" s="1"/>
  <c r="J10" i="21" s="1"/>
  <c r="AH38" i="4"/>
  <c r="F38" i="4" s="1"/>
  <c r="T37" i="50"/>
  <c r="AI46" i="4"/>
  <c r="G46" i="4" s="1"/>
  <c r="J43" i="19" s="1"/>
  <c r="AH46" i="4"/>
  <c r="F46" i="4" s="1"/>
  <c r="T43" i="26" s="1"/>
  <c r="T16" i="21"/>
  <c r="T16" i="36"/>
  <c r="T16" i="42"/>
  <c r="T16" i="26"/>
  <c r="T16" i="8"/>
  <c r="T16" i="29"/>
  <c r="T6" i="29"/>
  <c r="T6" i="33"/>
  <c r="T6" i="37"/>
  <c r="T6" i="17"/>
  <c r="T6" i="30"/>
  <c r="E6" i="31" l="1"/>
  <c r="E15" i="18"/>
  <c r="E6" i="22"/>
  <c r="E21" i="38"/>
  <c r="E18" i="26"/>
  <c r="E18" i="34"/>
  <c r="E19" i="34"/>
  <c r="E34" i="26"/>
  <c r="E25" i="38"/>
  <c r="G25" i="38" s="1"/>
  <c r="E40" i="18"/>
  <c r="E24" i="18"/>
  <c r="E38" i="14"/>
  <c r="E22" i="14"/>
  <c r="E37" i="24"/>
  <c r="E21" i="13"/>
  <c r="E29" i="21"/>
  <c r="E22" i="21"/>
  <c r="E26" i="49"/>
  <c r="E41" i="21"/>
  <c r="E37" i="17"/>
  <c r="E21" i="21"/>
  <c r="E13" i="21"/>
  <c r="E39" i="24"/>
  <c r="E23" i="24"/>
  <c r="E7" i="24"/>
  <c r="E40" i="12"/>
  <c r="E24" i="12"/>
  <c r="E38" i="36"/>
  <c r="E38" i="24"/>
  <c r="E22" i="24"/>
  <c r="E6" i="24"/>
  <c r="E39" i="12"/>
  <c r="E23" i="12"/>
  <c r="E7" i="12"/>
  <c r="E30" i="52"/>
  <c r="E40" i="49"/>
  <c r="E32" i="49"/>
  <c r="E24" i="20"/>
  <c r="E11" i="36"/>
  <c r="E32" i="52"/>
  <c r="G32" i="52" s="1"/>
  <c r="E33" i="52"/>
  <c r="E21" i="52"/>
  <c r="E13" i="38"/>
  <c r="E18" i="52"/>
  <c r="X37" i="32"/>
  <c r="X37" i="48"/>
  <c r="X29" i="24"/>
  <c r="X29" i="48"/>
  <c r="X40" i="28"/>
  <c r="X40" i="48"/>
  <c r="X36" i="21"/>
  <c r="X36" i="48"/>
  <c r="X32" i="18"/>
  <c r="X32" i="48"/>
  <c r="X28" i="34"/>
  <c r="X28" i="48"/>
  <c r="X43" i="43"/>
  <c r="X43" i="48"/>
  <c r="X39" i="42"/>
  <c r="X39" i="48"/>
  <c r="X31" i="23"/>
  <c r="X31" i="48"/>
  <c r="X41" i="21"/>
  <c r="X41" i="48"/>
  <c r="X42" i="16"/>
  <c r="X42" i="48"/>
  <c r="X38" i="14"/>
  <c r="X38" i="48"/>
  <c r="E8" i="12"/>
  <c r="E5" i="52"/>
  <c r="E15" i="52"/>
  <c r="E43" i="24"/>
  <c r="E20" i="49"/>
  <c r="E16" i="49"/>
  <c r="E21" i="36"/>
  <c r="E21" i="28"/>
  <c r="E21" i="20"/>
  <c r="E20" i="36"/>
  <c r="E12" i="24"/>
  <c r="E17" i="52"/>
  <c r="E11" i="24"/>
  <c r="E18" i="36"/>
  <c r="E28" i="29"/>
  <c r="E34" i="28"/>
  <c r="E18" i="28"/>
  <c r="E10" i="24"/>
  <c r="E12" i="21"/>
  <c r="G12" i="21" s="1"/>
  <c r="E34" i="20"/>
  <c r="E10" i="41"/>
  <c r="E21" i="24"/>
  <c r="E29" i="41"/>
  <c r="G29" i="41" s="1"/>
  <c r="E20" i="24"/>
  <c r="E21" i="12"/>
  <c r="E34" i="36"/>
  <c r="E26" i="24"/>
  <c r="E28" i="21"/>
  <c r="E18" i="20"/>
  <c r="E23" i="48"/>
  <c r="E41" i="29"/>
  <c r="E33" i="41"/>
  <c r="E32" i="24"/>
  <c r="E8" i="24"/>
  <c r="E28" i="18"/>
  <c r="E21" i="23"/>
  <c r="E41" i="35"/>
  <c r="E6" i="36"/>
  <c r="E36" i="30"/>
  <c r="E20" i="30"/>
  <c r="E5" i="30"/>
  <c r="G5" i="30" s="1"/>
  <c r="E36" i="23"/>
  <c r="E20" i="23"/>
  <c r="E5" i="23"/>
  <c r="E14" i="52"/>
  <c r="E37" i="30"/>
  <c r="E10" i="49"/>
  <c r="E29" i="30"/>
  <c r="E37" i="23"/>
  <c r="E5" i="36"/>
  <c r="E5" i="24"/>
  <c r="G5" i="24" s="1"/>
  <c r="E26" i="23"/>
  <c r="E10" i="23"/>
  <c r="E34" i="19"/>
  <c r="E21" i="30"/>
  <c r="E25" i="35"/>
  <c r="E33" i="30"/>
  <c r="E25" i="30"/>
  <c r="E33" i="23"/>
  <c r="G33" i="23" s="1"/>
  <c r="E25" i="23"/>
  <c r="E17" i="23"/>
  <c r="E9" i="23"/>
  <c r="E25" i="19"/>
  <c r="E9" i="19"/>
  <c r="E7" i="18"/>
  <c r="E7" i="14"/>
  <c r="E28" i="12"/>
  <c r="E27" i="52"/>
  <c r="E11" i="52"/>
  <c r="E42" i="52"/>
  <c r="E43" i="36"/>
  <c r="E43" i="23"/>
  <c r="G43" i="23" s="1"/>
  <c r="E43" i="19"/>
  <c r="E8" i="49"/>
  <c r="E37" i="35"/>
  <c r="E21" i="19"/>
  <c r="E42" i="30"/>
  <c r="E40" i="35"/>
  <c r="E24" i="35"/>
  <c r="E8" i="35"/>
  <c r="E32" i="30"/>
  <c r="E16" i="30"/>
  <c r="E32" i="23"/>
  <c r="E16" i="23"/>
  <c r="E40" i="19"/>
  <c r="G40" i="19" s="1"/>
  <c r="E24" i="19"/>
  <c r="E6" i="14"/>
  <c r="E27" i="12"/>
  <c r="E11" i="12"/>
  <c r="E13" i="30"/>
  <c r="G13" i="30" s="1"/>
  <c r="E37" i="19"/>
  <c r="E6" i="30"/>
  <c r="E38" i="23"/>
  <c r="E30" i="23"/>
  <c r="E22" i="23"/>
  <c r="E6" i="23"/>
  <c r="E6" i="19"/>
  <c r="E20" i="18"/>
  <c r="P32" i="52"/>
  <c r="P5" i="31"/>
  <c r="E35" i="44"/>
  <c r="E38" i="28"/>
  <c r="E22" i="28"/>
  <c r="E6" i="28"/>
  <c r="E6" i="20"/>
  <c r="E43" i="33"/>
  <c r="E43" i="28"/>
  <c r="E43" i="20"/>
  <c r="E18" i="44"/>
  <c r="E43" i="44"/>
  <c r="E42" i="28"/>
  <c r="E42" i="20"/>
  <c r="E33" i="44"/>
  <c r="G33" i="44" s="1"/>
  <c r="E17" i="44"/>
  <c r="E18" i="23"/>
  <c r="E30" i="21"/>
  <c r="E14" i="21"/>
  <c r="E20" i="20"/>
  <c r="E5" i="20"/>
  <c r="E16" i="18"/>
  <c r="E6" i="17"/>
  <c r="E29" i="52"/>
  <c r="E13" i="52"/>
  <c r="E41" i="28"/>
  <c r="E41" i="20"/>
  <c r="P5" i="17"/>
  <c r="E32" i="44"/>
  <c r="E16" i="44"/>
  <c r="E12" i="41"/>
  <c r="G12" i="41" s="1"/>
  <c r="E35" i="36"/>
  <c r="E19" i="36"/>
  <c r="E39" i="31"/>
  <c r="E23" i="31"/>
  <c r="E7" i="31"/>
  <c r="E35" i="28"/>
  <c r="E19" i="28"/>
  <c r="E10" i="25"/>
  <c r="E35" i="20"/>
  <c r="E26" i="12"/>
  <c r="E10" i="12"/>
  <c r="E26" i="52"/>
  <c r="E10" i="52"/>
  <c r="G10" i="52" s="1"/>
  <c r="E17" i="51"/>
  <c r="E41" i="52"/>
  <c r="E42" i="36"/>
  <c r="E42" i="23"/>
  <c r="E13" i="44"/>
  <c r="G13" i="44" s="1"/>
  <c r="E32" i="20"/>
  <c r="E16" i="20"/>
  <c r="E25" i="52"/>
  <c r="E9" i="52"/>
  <c r="E40" i="52"/>
  <c r="E41" i="36"/>
  <c r="E41" i="23"/>
  <c r="E21" i="44"/>
  <c r="E28" i="44"/>
  <c r="E12" i="44"/>
  <c r="E40" i="41"/>
  <c r="G40" i="41" s="1"/>
  <c r="E31" i="36"/>
  <c r="E15" i="36"/>
  <c r="E11" i="34"/>
  <c r="E31" i="28"/>
  <c r="E15" i="28"/>
  <c r="E29" i="23"/>
  <c r="E13" i="23"/>
  <c r="E9" i="21"/>
  <c r="E31" i="20"/>
  <c r="E15" i="20"/>
  <c r="E27" i="18"/>
  <c r="E11" i="18"/>
  <c r="E33" i="36"/>
  <c r="F27" i="17"/>
  <c r="P5" i="14"/>
  <c r="J15" i="19"/>
  <c r="P5" i="27"/>
  <c r="E30" i="36"/>
  <c r="E14" i="36"/>
  <c r="E26" i="34"/>
  <c r="E28" i="30"/>
  <c r="E12" i="30"/>
  <c r="E40" i="29"/>
  <c r="E24" i="29"/>
  <c r="E8" i="29"/>
  <c r="E30" i="28"/>
  <c r="E14" i="28"/>
  <c r="E26" i="26"/>
  <c r="E10" i="26"/>
  <c r="E28" i="23"/>
  <c r="E12" i="23"/>
  <c r="E8" i="21"/>
  <c r="E30" i="20"/>
  <c r="E14" i="20"/>
  <c r="E26" i="18"/>
  <c r="E10" i="18"/>
  <c r="E23" i="52"/>
  <c r="E7" i="52"/>
  <c r="E38" i="52"/>
  <c r="E43" i="26"/>
  <c r="E43" i="18"/>
  <c r="F5" i="41"/>
  <c r="J41" i="49"/>
  <c r="P5" i="19"/>
  <c r="P5" i="40"/>
  <c r="E22" i="41"/>
  <c r="E6" i="41"/>
  <c r="E29" i="36"/>
  <c r="E13" i="36"/>
  <c r="E25" i="34"/>
  <c r="E29" i="28"/>
  <c r="E13" i="28"/>
  <c r="E25" i="26"/>
  <c r="E9" i="26"/>
  <c r="E29" i="20"/>
  <c r="E13" i="20"/>
  <c r="E25" i="18"/>
  <c r="E9" i="18"/>
  <c r="E22" i="12"/>
  <c r="E6" i="12"/>
  <c r="E22" i="52"/>
  <c r="E6" i="52"/>
  <c r="E37" i="52"/>
  <c r="E42" i="26"/>
  <c r="E42" i="18"/>
  <c r="E31" i="44"/>
  <c r="E21" i="42"/>
  <c r="P5" i="48"/>
  <c r="P27" i="22"/>
  <c r="E38" i="21"/>
  <c r="E6" i="21"/>
  <c r="E28" i="20"/>
  <c r="E12" i="20"/>
  <c r="E36" i="52"/>
  <c r="E41" i="26"/>
  <c r="P5" i="50"/>
  <c r="X42" i="34"/>
  <c r="J37" i="19"/>
  <c r="P5" i="49"/>
  <c r="F5" i="42"/>
  <c r="E40" i="44"/>
  <c r="G40" i="44" s="1"/>
  <c r="E8" i="44"/>
  <c r="E20" i="41"/>
  <c r="E27" i="36"/>
  <c r="E27" i="28"/>
  <c r="E11" i="28"/>
  <c r="E27" i="20"/>
  <c r="G27" i="20" s="1"/>
  <c r="E11" i="20"/>
  <c r="E41" i="30"/>
  <c r="E15" i="44"/>
  <c r="G15" i="44" s="1"/>
  <c r="F5" i="15"/>
  <c r="E14" i="44"/>
  <c r="E17" i="36"/>
  <c r="P5" i="20"/>
  <c r="F5" i="43"/>
  <c r="F5" i="24"/>
  <c r="T11" i="14"/>
  <c r="F5" i="50"/>
  <c r="F5" i="37"/>
  <c r="E25" i="44"/>
  <c r="G25" i="44" s="1"/>
  <c r="E24" i="44"/>
  <c r="P5" i="25"/>
  <c r="F43" i="23"/>
  <c r="P5" i="36"/>
  <c r="E26" i="36"/>
  <c r="E38" i="34"/>
  <c r="E26" i="28"/>
  <c r="E10" i="28"/>
  <c r="E26" i="20"/>
  <c r="E10" i="20"/>
  <c r="E19" i="52"/>
  <c r="E34" i="52"/>
  <c r="P5" i="33"/>
  <c r="E22" i="44"/>
  <c r="E6" i="44"/>
  <c r="E25" i="36"/>
  <c r="E9" i="36"/>
  <c r="E25" i="28"/>
  <c r="E9" i="28"/>
  <c r="E25" i="20"/>
  <c r="E9" i="20"/>
  <c r="E40" i="28"/>
  <c r="E24" i="28"/>
  <c r="E40" i="20"/>
  <c r="T37" i="12"/>
  <c r="P5" i="18"/>
  <c r="F5" i="14"/>
  <c r="F5" i="33"/>
  <c r="E36" i="44"/>
  <c r="G36" i="44" s="1"/>
  <c r="E39" i="36"/>
  <c r="E23" i="36"/>
  <c r="E7" i="36"/>
  <c r="E39" i="28"/>
  <c r="E23" i="28"/>
  <c r="E7" i="28"/>
  <c r="E39" i="20"/>
  <c r="E23" i="20"/>
  <c r="E7" i="20"/>
  <c r="E35" i="18"/>
  <c r="E19" i="18"/>
  <c r="E34" i="31"/>
  <c r="E14" i="19"/>
  <c r="N30" i="44"/>
  <c r="N30" i="22"/>
  <c r="N30" i="28"/>
  <c r="N30" i="31"/>
  <c r="N30" i="32"/>
  <c r="N30" i="8"/>
  <c r="N30" i="24"/>
  <c r="AN47" i="4"/>
  <c r="H47" i="4" s="1"/>
  <c r="N44" i="39" s="1"/>
  <c r="AN39" i="4"/>
  <c r="H39" i="4" s="1"/>
  <c r="N36" i="52" s="1"/>
  <c r="E23" i="42"/>
  <c r="E29" i="51"/>
  <c r="V31" i="32"/>
  <c r="V38" i="18"/>
  <c r="V38" i="28"/>
  <c r="V6" i="44"/>
  <c r="V38" i="42"/>
  <c r="V38" i="16"/>
  <c r="V16" i="19"/>
  <c r="V24" i="13"/>
  <c r="V32" i="37"/>
  <c r="V31" i="14"/>
  <c r="V24" i="34"/>
  <c r="V40" i="20"/>
  <c r="V31" i="21"/>
  <c r="V6" i="42"/>
  <c r="V32" i="43"/>
  <c r="V40" i="39"/>
  <c r="V6" i="38"/>
  <c r="V10" i="38"/>
  <c r="V10" i="27"/>
  <c r="V40" i="22"/>
  <c r="V6" i="20"/>
  <c r="V10" i="22"/>
  <c r="V38" i="36"/>
  <c r="V10" i="20"/>
  <c r="V6" i="33"/>
  <c r="V38" i="23"/>
  <c r="V24" i="20"/>
  <c r="V24" i="31"/>
  <c r="V10" i="19"/>
  <c r="V40" i="30"/>
  <c r="V6" i="14"/>
  <c r="V38" i="14"/>
  <c r="V24" i="18"/>
  <c r="V31" i="26"/>
  <c r="V38" i="27"/>
  <c r="V6" i="51"/>
  <c r="V38" i="41"/>
  <c r="V33" i="43"/>
  <c r="V33" i="26"/>
  <c r="V7" i="12"/>
  <c r="V7" i="42"/>
  <c r="V7" i="31"/>
  <c r="V7" i="20"/>
  <c r="V7" i="24"/>
  <c r="X14" i="37"/>
  <c r="X14" i="38"/>
  <c r="X14" i="49"/>
  <c r="X14" i="40"/>
  <c r="X14" i="30"/>
  <c r="X14" i="18"/>
  <c r="X14" i="20"/>
  <c r="X14" i="23"/>
  <c r="X14" i="12"/>
  <c r="X14" i="29"/>
  <c r="X14" i="43"/>
  <c r="X14" i="19"/>
  <c r="C44" i="33"/>
  <c r="E42" i="33"/>
  <c r="E25" i="33"/>
  <c r="E30" i="33"/>
  <c r="C44" i="17"/>
  <c r="E34" i="17"/>
  <c r="E30" i="17"/>
  <c r="E41" i="17"/>
  <c r="E42" i="17"/>
  <c r="E14" i="17"/>
  <c r="V17" i="25"/>
  <c r="E20" i="33"/>
  <c r="E20" i="25"/>
  <c r="X38" i="40"/>
  <c r="E8" i="22"/>
  <c r="E20" i="22"/>
  <c r="E40" i="22"/>
  <c r="E36" i="22"/>
  <c r="E41" i="22"/>
  <c r="E32" i="22"/>
  <c r="C44" i="14"/>
  <c r="E36" i="14"/>
  <c r="E42" i="14"/>
  <c r="V32" i="51"/>
  <c r="V32" i="49"/>
  <c r="V32" i="21"/>
  <c r="V32" i="50"/>
  <c r="V32" i="17"/>
  <c r="V32" i="23"/>
  <c r="V32" i="28"/>
  <c r="V32" i="31"/>
  <c r="V32" i="39"/>
  <c r="V32" i="25"/>
  <c r="V32" i="32"/>
  <c r="V32" i="52"/>
  <c r="V16" i="41"/>
  <c r="V16" i="44"/>
  <c r="V16" i="51"/>
  <c r="V16" i="16"/>
  <c r="V16" i="8"/>
  <c r="V16" i="37"/>
  <c r="V16" i="27"/>
  <c r="V16" i="49"/>
  <c r="V16" i="12"/>
  <c r="V16" i="31"/>
  <c r="V16" i="18"/>
  <c r="V16" i="24"/>
  <c r="V16" i="50"/>
  <c r="V16" i="17"/>
  <c r="V16" i="22"/>
  <c r="V41" i="52"/>
  <c r="X16" i="38"/>
  <c r="E37" i="22"/>
  <c r="E19" i="17"/>
  <c r="E21" i="14"/>
  <c r="V17" i="44"/>
  <c r="V16" i="14"/>
  <c r="P33" i="51"/>
  <c r="V25" i="12"/>
  <c r="V24" i="41"/>
  <c r="V41" i="23"/>
  <c r="E34" i="22"/>
  <c r="N30" i="52"/>
  <c r="N30" i="12"/>
  <c r="N30" i="17"/>
  <c r="N30" i="37"/>
  <c r="N30" i="35"/>
  <c r="N30" i="43"/>
  <c r="T16" i="38"/>
  <c r="T16" i="33"/>
  <c r="E24" i="22"/>
  <c r="V32" i="41"/>
  <c r="F33" i="42"/>
  <c r="C44" i="41"/>
  <c r="E21" i="41"/>
  <c r="E13" i="41"/>
  <c r="E43" i="41"/>
  <c r="E28" i="41"/>
  <c r="C44" i="12"/>
  <c r="E41" i="12"/>
  <c r="E12" i="12"/>
  <c r="E42" i="12"/>
  <c r="E29" i="12"/>
  <c r="E37" i="12"/>
  <c r="N44" i="15"/>
  <c r="T16" i="39"/>
  <c r="X38" i="13"/>
  <c r="V17" i="14"/>
  <c r="V17" i="20"/>
  <c r="F33" i="40"/>
  <c r="V40" i="34"/>
  <c r="F39" i="39"/>
  <c r="P39" i="41"/>
  <c r="P39" i="16"/>
  <c r="P39" i="18"/>
  <c r="V41" i="28"/>
  <c r="X6" i="50"/>
  <c r="V25" i="15"/>
  <c r="V16" i="35"/>
  <c r="E28" i="22"/>
  <c r="V17" i="27"/>
  <c r="V38" i="49"/>
  <c r="V24" i="29"/>
  <c r="C44" i="25"/>
  <c r="E42" i="25"/>
  <c r="E6" i="25"/>
  <c r="E14" i="25"/>
  <c r="E38" i="25"/>
  <c r="E18" i="17"/>
  <c r="V32" i="42"/>
  <c r="V17" i="38"/>
  <c r="X38" i="25"/>
  <c r="E17" i="33"/>
  <c r="V17" i="8"/>
  <c r="V40" i="43"/>
  <c r="E20" i="35"/>
  <c r="V17" i="17"/>
  <c r="X6" i="15"/>
  <c r="V24" i="30"/>
  <c r="F33" i="50"/>
  <c r="V40" i="12"/>
  <c r="V41" i="32"/>
  <c r="X6" i="43"/>
  <c r="X6" i="31"/>
  <c r="V38" i="13"/>
  <c r="V25" i="27"/>
  <c r="V16" i="33"/>
  <c r="E10" i="22"/>
  <c r="E42" i="31"/>
  <c r="V38" i="8"/>
  <c r="V24" i="27"/>
  <c r="E36" i="17"/>
  <c r="P33" i="13"/>
  <c r="P33" i="26"/>
  <c r="P33" i="41"/>
  <c r="F33" i="14"/>
  <c r="F33" i="25"/>
  <c r="F33" i="48"/>
  <c r="P33" i="42"/>
  <c r="V25" i="25"/>
  <c r="T28" i="39"/>
  <c r="T28" i="40"/>
  <c r="T28" i="38"/>
  <c r="T28" i="23"/>
  <c r="T28" i="34"/>
  <c r="T28" i="19"/>
  <c r="V24" i="44"/>
  <c r="V24" i="15"/>
  <c r="V17" i="13"/>
  <c r="V16" i="25"/>
  <c r="V24" i="14"/>
  <c r="C44" i="35"/>
  <c r="E34" i="35"/>
  <c r="E42" i="35"/>
  <c r="E9" i="35"/>
  <c r="E33" i="33"/>
  <c r="E19" i="31"/>
  <c r="E17" i="17"/>
  <c r="V17" i="42"/>
  <c r="V25" i="30"/>
  <c r="X38" i="28"/>
  <c r="E5" i="35"/>
  <c r="E16" i="33"/>
  <c r="E16" i="25"/>
  <c r="P33" i="20"/>
  <c r="X16" i="51"/>
  <c r="E24" i="24"/>
  <c r="E28" i="24"/>
  <c r="E27" i="24"/>
  <c r="E40" i="24"/>
  <c r="E16" i="24"/>
  <c r="E41" i="24"/>
  <c r="E17" i="14"/>
  <c r="V17" i="43"/>
  <c r="V40" i="40"/>
  <c r="V16" i="39"/>
  <c r="E12" i="22"/>
  <c r="X38" i="26"/>
  <c r="V17" i="35"/>
  <c r="V17" i="50"/>
  <c r="X38" i="39"/>
  <c r="V17" i="16"/>
  <c r="P33" i="15"/>
  <c r="V40" i="28"/>
  <c r="P33" i="16"/>
  <c r="V41" i="36"/>
  <c r="X6" i="40"/>
  <c r="X6" i="49"/>
  <c r="V38" i="35"/>
  <c r="V25" i="50"/>
  <c r="V16" i="30"/>
  <c r="E41" i="14"/>
  <c r="E42" i="22"/>
  <c r="E41" i="31"/>
  <c r="V24" i="23"/>
  <c r="V41" i="42"/>
  <c r="E22" i="17"/>
  <c r="E5" i="25"/>
  <c r="E20" i="17"/>
  <c r="E37" i="14"/>
  <c r="E21" i="35"/>
  <c r="E35" i="31"/>
  <c r="E33" i="17"/>
  <c r="E19" i="14"/>
  <c r="P33" i="8"/>
  <c r="X38" i="12"/>
  <c r="E5" i="22"/>
  <c r="E17" i="42"/>
  <c r="E36" i="19"/>
  <c r="N30" i="26"/>
  <c r="E38" i="19"/>
  <c r="E33" i="31"/>
  <c r="E31" i="17"/>
  <c r="X38" i="27"/>
  <c r="V17" i="40"/>
  <c r="V9" i="19"/>
  <c r="V17" i="21"/>
  <c r="P33" i="18"/>
  <c r="V40" i="42"/>
  <c r="V40" i="36"/>
  <c r="V41" i="21"/>
  <c r="V41" i="40"/>
  <c r="X6" i="35"/>
  <c r="X6" i="23"/>
  <c r="V38" i="26"/>
  <c r="V16" i="40"/>
  <c r="V16" i="29"/>
  <c r="E23" i="14"/>
  <c r="E35" i="22"/>
  <c r="E20" i="19"/>
  <c r="V24" i="36"/>
  <c r="E21" i="17"/>
  <c r="F33" i="18"/>
  <c r="E41" i="33"/>
  <c r="E21" i="22"/>
  <c r="E35" i="17"/>
  <c r="V40" i="50"/>
  <c r="V32" i="13"/>
  <c r="P13" i="23"/>
  <c r="P13" i="44"/>
  <c r="F13" i="39"/>
  <c r="P13" i="43"/>
  <c r="P13" i="39"/>
  <c r="P13" i="18"/>
  <c r="V16" i="13"/>
  <c r="E41" i="19"/>
  <c r="V24" i="40"/>
  <c r="E32" i="33"/>
  <c r="E18" i="22"/>
  <c r="V17" i="12"/>
  <c r="X38" i="22"/>
  <c r="V23" i="19"/>
  <c r="E17" i="31"/>
  <c r="N30" i="29"/>
  <c r="V41" i="12"/>
  <c r="V24" i="25"/>
  <c r="E37" i="25"/>
  <c r="V9" i="15"/>
  <c r="P33" i="23"/>
  <c r="V40" i="27"/>
  <c r="V41" i="15"/>
  <c r="X6" i="8"/>
  <c r="X6" i="51"/>
  <c r="V38" i="15"/>
  <c r="V16" i="38"/>
  <c r="V16" i="42"/>
  <c r="E16" i="14"/>
  <c r="E16" i="22"/>
  <c r="X42" i="30"/>
  <c r="X42" i="12"/>
  <c r="V10" i="37"/>
  <c r="V10" i="49"/>
  <c r="V41" i="30"/>
  <c r="V41" i="16"/>
  <c r="V41" i="29"/>
  <c r="V41" i="44"/>
  <c r="V41" i="14"/>
  <c r="V41" i="17"/>
  <c r="V41" i="25"/>
  <c r="V41" i="20"/>
  <c r="V41" i="18"/>
  <c r="V41" i="38"/>
  <c r="V41" i="13"/>
  <c r="V41" i="50"/>
  <c r="V41" i="22"/>
  <c r="V41" i="34"/>
  <c r="V41" i="49"/>
  <c r="V41" i="43"/>
  <c r="V41" i="8"/>
  <c r="V41" i="26"/>
  <c r="V25" i="19"/>
  <c r="V25" i="36"/>
  <c r="V25" i="41"/>
  <c r="V25" i="21"/>
  <c r="V17" i="31"/>
  <c r="V17" i="23"/>
  <c r="V17" i="24"/>
  <c r="V17" i="19"/>
  <c r="V17" i="18"/>
  <c r="V17" i="30"/>
  <c r="V17" i="29"/>
  <c r="V17" i="41"/>
  <c r="V17" i="32"/>
  <c r="V17" i="52"/>
  <c r="V17" i="36"/>
  <c r="V17" i="39"/>
  <c r="E5" i="17"/>
  <c r="V24" i="21"/>
  <c r="V24" i="37"/>
  <c r="V24" i="28"/>
  <c r="V24" i="24"/>
  <c r="V24" i="43"/>
  <c r="V24" i="35"/>
  <c r="V24" i="50"/>
  <c r="V24" i="8"/>
  <c r="V24" i="49"/>
  <c r="V24" i="33"/>
  <c r="V24" i="52"/>
  <c r="V24" i="16"/>
  <c r="V24" i="38"/>
  <c r="V24" i="22"/>
  <c r="V24" i="39"/>
  <c r="V24" i="51"/>
  <c r="V24" i="42"/>
  <c r="V24" i="17"/>
  <c r="P33" i="28"/>
  <c r="V25" i="20"/>
  <c r="X38" i="34"/>
  <c r="E41" i="25"/>
  <c r="V32" i="44"/>
  <c r="E36" i="35"/>
  <c r="G36" i="35" s="1"/>
  <c r="E32" i="25"/>
  <c r="E32" i="17"/>
  <c r="E34" i="14"/>
  <c r="V41" i="19"/>
  <c r="V16" i="26"/>
  <c r="E33" i="14"/>
  <c r="V6" i="27"/>
  <c r="V6" i="23"/>
  <c r="V6" i="28"/>
  <c r="V6" i="13"/>
  <c r="V6" i="19"/>
  <c r="T16" i="16"/>
  <c r="V25" i="26"/>
  <c r="V17" i="22"/>
  <c r="V32" i="29"/>
  <c r="V9" i="23"/>
  <c r="V41" i="33"/>
  <c r="V41" i="31"/>
  <c r="X6" i="29"/>
  <c r="V16" i="34"/>
  <c r="V24" i="19"/>
  <c r="V32" i="26"/>
  <c r="N30" i="20"/>
  <c r="E36" i="25"/>
  <c r="X32" i="34"/>
  <c r="X32" i="50"/>
  <c r="X8" i="15"/>
  <c r="X8" i="36"/>
  <c r="V40" i="13"/>
  <c r="V40" i="24"/>
  <c r="V40" i="19"/>
  <c r="V40" i="49"/>
  <c r="V40" i="44"/>
  <c r="V40" i="37"/>
  <c r="V40" i="14"/>
  <c r="V40" i="31"/>
  <c r="V40" i="51"/>
  <c r="V40" i="33"/>
  <c r="V40" i="41"/>
  <c r="V40" i="26"/>
  <c r="V40" i="52"/>
  <c r="V40" i="23"/>
  <c r="V40" i="25"/>
  <c r="V40" i="15"/>
  <c r="V40" i="18"/>
  <c r="V40" i="8"/>
  <c r="V17" i="34"/>
  <c r="V40" i="17"/>
  <c r="V41" i="24"/>
  <c r="E33" i="25"/>
  <c r="E19" i="22"/>
  <c r="E42" i="19"/>
  <c r="E22" i="19"/>
  <c r="E5" i="19"/>
  <c r="G5" i="19" s="1"/>
  <c r="E30" i="19"/>
  <c r="E35" i="14"/>
  <c r="E16" i="17"/>
  <c r="E18" i="14"/>
  <c r="X6" i="16"/>
  <c r="X6" i="25"/>
  <c r="X6" i="18"/>
  <c r="X6" i="37"/>
  <c r="X6" i="52"/>
  <c r="X6" i="26"/>
  <c r="X6" i="24"/>
  <c r="X6" i="33"/>
  <c r="X6" i="32"/>
  <c r="X6" i="19"/>
  <c r="X6" i="42"/>
  <c r="X6" i="41"/>
  <c r="X6" i="22"/>
  <c r="X6" i="38"/>
  <c r="X6" i="48"/>
  <c r="X6" i="14"/>
  <c r="X6" i="30"/>
  <c r="X6" i="13"/>
  <c r="T16" i="19"/>
  <c r="F8" i="20"/>
  <c r="V40" i="29"/>
  <c r="E15" i="17"/>
  <c r="V38" i="12"/>
  <c r="V38" i="52"/>
  <c r="V38" i="21"/>
  <c r="V38" i="24"/>
  <c r="V38" i="22"/>
  <c r="V38" i="17"/>
  <c r="V38" i="33"/>
  <c r="V38" i="32"/>
  <c r="V38" i="31"/>
  <c r="V38" i="34"/>
  <c r="V38" i="30"/>
  <c r="V38" i="38"/>
  <c r="V38" i="44"/>
  <c r="V38" i="43"/>
  <c r="V38" i="20"/>
  <c r="V38" i="19"/>
  <c r="V38" i="29"/>
  <c r="V38" i="51"/>
  <c r="V38" i="25"/>
  <c r="V38" i="39"/>
  <c r="X6" i="20"/>
  <c r="V6" i="31"/>
  <c r="V38" i="40"/>
  <c r="V17" i="51"/>
  <c r="P33" i="48"/>
  <c r="V40" i="35"/>
  <c r="V40" i="38"/>
  <c r="T43" i="31"/>
  <c r="T43" i="50"/>
  <c r="N30" i="13"/>
  <c r="V9" i="41"/>
  <c r="V17" i="33"/>
  <c r="P33" i="34"/>
  <c r="V40" i="32"/>
  <c r="V40" i="16"/>
  <c r="V41" i="37"/>
  <c r="V41" i="35"/>
  <c r="X6" i="44"/>
  <c r="V38" i="37"/>
  <c r="V16" i="32"/>
  <c r="V24" i="32"/>
  <c r="X38" i="31"/>
  <c r="E42" i="24"/>
  <c r="V24" i="12"/>
  <c r="V32" i="12"/>
  <c r="E13" i="12"/>
  <c r="E13" i="25"/>
  <c r="E35" i="24"/>
  <c r="E17" i="19"/>
  <c r="E29" i="17"/>
  <c r="E15" i="14"/>
  <c r="E43" i="31"/>
  <c r="E43" i="22"/>
  <c r="E34" i="21"/>
  <c r="E33" i="43"/>
  <c r="G33" i="43" s="1"/>
  <c r="E13" i="42"/>
  <c r="E32" i="35"/>
  <c r="E16" i="35"/>
  <c r="E12" i="33"/>
  <c r="E40" i="30"/>
  <c r="E24" i="30"/>
  <c r="E8" i="30"/>
  <c r="E30" i="31"/>
  <c r="E14" i="31"/>
  <c r="E20" i="29"/>
  <c r="E22" i="26"/>
  <c r="E6" i="26"/>
  <c r="E12" i="25"/>
  <c r="G12" i="25" s="1"/>
  <c r="E34" i="24"/>
  <c r="E18" i="24"/>
  <c r="E24" i="23"/>
  <c r="E8" i="23"/>
  <c r="E30" i="22"/>
  <c r="E14" i="22"/>
  <c r="E36" i="21"/>
  <c r="E20" i="21"/>
  <c r="E32" i="19"/>
  <c r="E16" i="19"/>
  <c r="E38" i="18"/>
  <c r="E28" i="17"/>
  <c r="E30" i="14"/>
  <c r="E14" i="14"/>
  <c r="E35" i="12"/>
  <c r="E19" i="12"/>
  <c r="E29" i="33"/>
  <c r="E15" i="31"/>
  <c r="E13" i="17"/>
  <c r="J7" i="42"/>
  <c r="E10" i="21"/>
  <c r="G10" i="21" s="1"/>
  <c r="E29" i="31"/>
  <c r="E13" i="31"/>
  <c r="E27" i="17"/>
  <c r="G27" i="17" s="1"/>
  <c r="E11" i="17"/>
  <c r="E29" i="14"/>
  <c r="E13" i="14"/>
  <c r="E34" i="12"/>
  <c r="E18" i="12"/>
  <c r="E32" i="39"/>
  <c r="E31" i="14"/>
  <c r="E20" i="12"/>
  <c r="E43" i="14"/>
  <c r="T6" i="16"/>
  <c r="T6" i="43"/>
  <c r="J7" i="13"/>
  <c r="E18" i="21"/>
  <c r="E28" i="14"/>
  <c r="E13" i="33"/>
  <c r="E31" i="31"/>
  <c r="E43" i="35"/>
  <c r="J7" i="12"/>
  <c r="E42" i="21"/>
  <c r="E16" i="41"/>
  <c r="E29" i="35"/>
  <c r="E13" i="35"/>
  <c r="E9" i="33"/>
  <c r="E27" i="31"/>
  <c r="E11" i="31"/>
  <c r="E25" i="25"/>
  <c r="E9" i="25"/>
  <c r="E31" i="24"/>
  <c r="E15" i="24"/>
  <c r="E27" i="22"/>
  <c r="G27" i="22" s="1"/>
  <c r="E11" i="22"/>
  <c r="E33" i="21"/>
  <c r="E17" i="21"/>
  <c r="E29" i="19"/>
  <c r="E13" i="19"/>
  <c r="E25" i="17"/>
  <c r="E9" i="17"/>
  <c r="E27" i="14"/>
  <c r="E32" i="12"/>
  <c r="E16" i="12"/>
  <c r="E43" i="34"/>
  <c r="E43" i="29"/>
  <c r="E43" i="25"/>
  <c r="E43" i="21"/>
  <c r="E43" i="17"/>
  <c r="E43" i="12"/>
  <c r="E5" i="12"/>
  <c r="G5" i="12" s="1"/>
  <c r="T6" i="51"/>
  <c r="T6" i="50"/>
  <c r="J7" i="15"/>
  <c r="E31" i="41"/>
  <c r="E28" i="35"/>
  <c r="E12" i="35"/>
  <c r="G12" i="35" s="1"/>
  <c r="E24" i="33"/>
  <c r="E8" i="33"/>
  <c r="E26" i="31"/>
  <c r="E10" i="31"/>
  <c r="E40" i="25"/>
  <c r="E8" i="25"/>
  <c r="E30" i="24"/>
  <c r="E14" i="24"/>
  <c r="E26" i="22"/>
  <c r="E32" i="21"/>
  <c r="E16" i="21"/>
  <c r="E12" i="19"/>
  <c r="E26" i="14"/>
  <c r="E10" i="14"/>
  <c r="E17" i="35"/>
  <c r="E31" i="22"/>
  <c r="E42" i="29"/>
  <c r="E30" i="41"/>
  <c r="E9" i="31"/>
  <c r="E33" i="26"/>
  <c r="E17" i="26"/>
  <c r="E11" i="19"/>
  <c r="E33" i="18"/>
  <c r="E17" i="18"/>
  <c r="E39" i="17"/>
  <c r="E23" i="17"/>
  <c r="E7" i="17"/>
  <c r="E25" i="14"/>
  <c r="E9" i="14"/>
  <c r="E30" i="12"/>
  <c r="E14" i="12"/>
  <c r="E38" i="17"/>
  <c r="E19" i="42"/>
  <c r="T43" i="12"/>
  <c r="T43" i="43"/>
  <c r="V10" i="26"/>
  <c r="V10" i="25"/>
  <c r="V10" i="34"/>
  <c r="V10" i="35"/>
  <c r="V33" i="25"/>
  <c r="F40" i="37"/>
  <c r="F40" i="15"/>
  <c r="F40" i="27"/>
  <c r="F27" i="15"/>
  <c r="P27" i="15"/>
  <c r="P27" i="39"/>
  <c r="F27" i="38"/>
  <c r="V6" i="41"/>
  <c r="V10" i="39"/>
  <c r="V10" i="32"/>
  <c r="V10" i="28"/>
  <c r="T43" i="20"/>
  <c r="T43" i="30"/>
  <c r="P27" i="52"/>
  <c r="V10" i="13"/>
  <c r="V10" i="12"/>
  <c r="V10" i="8"/>
  <c r="V10" i="42"/>
  <c r="V10" i="41"/>
  <c r="X22" i="33"/>
  <c r="F40" i="31"/>
  <c r="P40" i="49"/>
  <c r="F40" i="22"/>
  <c r="F27" i="27"/>
  <c r="P27" i="27"/>
  <c r="P27" i="35"/>
  <c r="F27" i="34"/>
  <c r="V10" i="50"/>
  <c r="V10" i="29"/>
  <c r="F27" i="8"/>
  <c r="J14" i="35"/>
  <c r="T43" i="49"/>
  <c r="T43" i="19"/>
  <c r="P40" i="52"/>
  <c r="V10" i="31"/>
  <c r="V10" i="21"/>
  <c r="V10" i="52"/>
  <c r="V10" i="17"/>
  <c r="V10" i="14"/>
  <c r="P40" i="48"/>
  <c r="F40" i="24"/>
  <c r="P40" i="34"/>
  <c r="P40" i="17"/>
  <c r="F27" i="23"/>
  <c r="P27" i="23"/>
  <c r="P27" i="49"/>
  <c r="P27" i="30"/>
  <c r="F27" i="31"/>
  <c r="V10" i="16"/>
  <c r="C44" i="43"/>
  <c r="E34" i="43"/>
  <c r="E26" i="43"/>
  <c r="E24" i="43"/>
  <c r="E10" i="43"/>
  <c r="G10" i="43" s="1"/>
  <c r="E9" i="38"/>
  <c r="E42" i="51"/>
  <c r="E26" i="51"/>
  <c r="E40" i="51"/>
  <c r="G40" i="51" s="1"/>
  <c r="C44" i="38"/>
  <c r="E35" i="38"/>
  <c r="E43" i="38"/>
  <c r="C44" i="13"/>
  <c r="E18" i="13"/>
  <c r="E10" i="13"/>
  <c r="E37" i="13"/>
  <c r="E38" i="13"/>
  <c r="E34" i="51"/>
  <c r="E22" i="51"/>
  <c r="E38" i="43"/>
  <c r="E42" i="13"/>
  <c r="E17" i="43"/>
  <c r="E38" i="42"/>
  <c r="E6" i="42"/>
  <c r="E14" i="42"/>
  <c r="E7" i="42"/>
  <c r="E11" i="42"/>
  <c r="E15" i="42"/>
  <c r="E22" i="42"/>
  <c r="E27" i="42"/>
  <c r="G27" i="42" s="1"/>
  <c r="E43" i="42"/>
  <c r="E17" i="13"/>
  <c r="E9" i="13"/>
  <c r="C44" i="51"/>
  <c r="E20" i="51"/>
  <c r="E33" i="51"/>
  <c r="E41" i="51"/>
  <c r="E32" i="51"/>
  <c r="E21" i="51"/>
  <c r="E24" i="51"/>
  <c r="E36" i="51"/>
  <c r="E5" i="51"/>
  <c r="E7" i="51"/>
  <c r="E28" i="51"/>
  <c r="E8" i="51"/>
  <c r="E25" i="51"/>
  <c r="E37" i="51"/>
  <c r="E9" i="51"/>
  <c r="E13" i="51"/>
  <c r="E38" i="51"/>
  <c r="E30" i="51"/>
  <c r="E18" i="51"/>
  <c r="E16" i="51"/>
  <c r="E12" i="51"/>
  <c r="E42" i="38"/>
  <c r="E42" i="42"/>
  <c r="E10" i="51"/>
  <c r="E28" i="42"/>
  <c r="E24" i="42"/>
  <c r="E20" i="42"/>
  <c r="E12" i="42"/>
  <c r="E8" i="42"/>
  <c r="E5" i="42"/>
  <c r="G5" i="42" s="1"/>
  <c r="E40" i="38"/>
  <c r="G40" i="38" s="1"/>
  <c r="E24" i="38"/>
  <c r="E20" i="38"/>
  <c r="E16" i="38"/>
  <c r="E8" i="38"/>
  <c r="E39" i="35"/>
  <c r="E35" i="35"/>
  <c r="E31" i="35"/>
  <c r="E27" i="35"/>
  <c r="E23" i="35"/>
  <c r="E19" i="35"/>
  <c r="E15" i="35"/>
  <c r="E39" i="33"/>
  <c r="E31" i="33"/>
  <c r="E27" i="33"/>
  <c r="E23" i="33"/>
  <c r="E15" i="33"/>
  <c r="E11" i="33"/>
  <c r="G11" i="33" s="1"/>
  <c r="E7" i="33"/>
  <c r="E39" i="30"/>
  <c r="E35" i="30"/>
  <c r="E31" i="30"/>
  <c r="E27" i="30"/>
  <c r="G27" i="30" s="1"/>
  <c r="E23" i="30"/>
  <c r="E19" i="30"/>
  <c r="E15" i="30"/>
  <c r="E11" i="30"/>
  <c r="E7" i="30"/>
  <c r="E35" i="29"/>
  <c r="E19" i="29"/>
  <c r="E11" i="29"/>
  <c r="E27" i="27"/>
  <c r="G27" i="27" s="1"/>
  <c r="E11" i="27"/>
  <c r="E39" i="25"/>
  <c r="E35" i="25"/>
  <c r="E31" i="25"/>
  <c r="E27" i="25"/>
  <c r="E23" i="25"/>
  <c r="E19" i="25"/>
  <c r="E11" i="25"/>
  <c r="E7" i="25"/>
  <c r="E28" i="13"/>
  <c r="E24" i="13"/>
  <c r="E20" i="13"/>
  <c r="E16" i="13"/>
  <c r="E14" i="51"/>
  <c r="E43" i="13"/>
  <c r="E39" i="13"/>
  <c r="E35" i="13"/>
  <c r="E39" i="43"/>
  <c r="E35" i="43"/>
  <c r="E27" i="43"/>
  <c r="E23" i="43"/>
  <c r="E19" i="43"/>
  <c r="E15" i="43"/>
  <c r="E31" i="38"/>
  <c r="E15" i="38"/>
  <c r="E34" i="30"/>
  <c r="E18" i="30"/>
  <c r="E34" i="23"/>
  <c r="E6" i="51"/>
  <c r="E18" i="42"/>
  <c r="E10" i="42"/>
  <c r="E34" i="38"/>
  <c r="E18" i="38"/>
  <c r="E30" i="13"/>
  <c r="E22" i="13"/>
  <c r="E14" i="13"/>
  <c r="E6" i="13"/>
  <c r="J37" i="39"/>
  <c r="F40" i="30"/>
  <c r="F27" i="50"/>
  <c r="F28" i="43"/>
  <c r="N42" i="38"/>
  <c r="P8" i="37"/>
  <c r="P39" i="8"/>
  <c r="P39" i="14"/>
  <c r="F39" i="31"/>
  <c r="F39" i="17"/>
  <c r="F40" i="52"/>
  <c r="P40" i="43"/>
  <c r="P40" i="32"/>
  <c r="P40" i="35"/>
  <c r="P40" i="27"/>
  <c r="F40" i="23"/>
  <c r="F40" i="18"/>
  <c r="P40" i="13"/>
  <c r="F40" i="43"/>
  <c r="P40" i="41"/>
  <c r="P40" i="33"/>
  <c r="P40" i="25"/>
  <c r="P40" i="20"/>
  <c r="P40" i="16"/>
  <c r="F27" i="26"/>
  <c r="F27" i="20"/>
  <c r="P27" i="21"/>
  <c r="F27" i="14"/>
  <c r="P27" i="26"/>
  <c r="P27" i="20"/>
  <c r="F27" i="22"/>
  <c r="P27" i="14"/>
  <c r="F27" i="13"/>
  <c r="F27" i="49"/>
  <c r="P27" i="42"/>
  <c r="P27" i="38"/>
  <c r="P27" i="34"/>
  <c r="P27" i="31"/>
  <c r="F27" i="41"/>
  <c r="F27" i="37"/>
  <c r="F27" i="33"/>
  <c r="X42" i="49"/>
  <c r="P27" i="8"/>
  <c r="AN31" i="4"/>
  <c r="H31" i="4" s="1"/>
  <c r="N28" i="17" s="1"/>
  <c r="AN11" i="4"/>
  <c r="H11" i="4" s="1"/>
  <c r="N8" i="42" s="1"/>
  <c r="J43" i="16"/>
  <c r="J37" i="13"/>
  <c r="F27" i="52"/>
  <c r="N42" i="24"/>
  <c r="F28" i="37"/>
  <c r="P39" i="30"/>
  <c r="F39" i="29"/>
  <c r="P39" i="31"/>
  <c r="P40" i="51"/>
  <c r="P40" i="44"/>
  <c r="F40" i="41"/>
  <c r="F40" i="33"/>
  <c r="F40" i="26"/>
  <c r="F40" i="21"/>
  <c r="P40" i="18"/>
  <c r="F40" i="51"/>
  <c r="F40" i="44"/>
  <c r="F40" i="39"/>
  <c r="F40" i="32"/>
  <c r="P40" i="31"/>
  <c r="F40" i="20"/>
  <c r="P40" i="15"/>
  <c r="F27" i="29"/>
  <c r="F27" i="25"/>
  <c r="F27" i="19"/>
  <c r="P27" i="17"/>
  <c r="P27" i="29"/>
  <c r="P27" i="25"/>
  <c r="P27" i="19"/>
  <c r="F27" i="21"/>
  <c r="P27" i="12"/>
  <c r="F27" i="51"/>
  <c r="F27" i="48"/>
  <c r="P27" i="41"/>
  <c r="P27" i="37"/>
  <c r="P27" i="33"/>
  <c r="F27" i="43"/>
  <c r="F27" i="40"/>
  <c r="F27" i="36"/>
  <c r="F27" i="32"/>
  <c r="P27" i="50"/>
  <c r="F8" i="8"/>
  <c r="P39" i="20"/>
  <c r="F39" i="51"/>
  <c r="P39" i="26"/>
  <c r="P39" i="33"/>
  <c r="P40" i="50"/>
  <c r="F40" i="42"/>
  <c r="F40" i="38"/>
  <c r="P40" i="30"/>
  <c r="F40" i="25"/>
  <c r="P40" i="21"/>
  <c r="P40" i="14"/>
  <c r="F40" i="50"/>
  <c r="P40" i="38"/>
  <c r="P40" i="37"/>
  <c r="P40" i="29"/>
  <c r="P40" i="23"/>
  <c r="F40" i="19"/>
  <c r="F27" i="28"/>
  <c r="F27" i="24"/>
  <c r="G27" i="24" s="1"/>
  <c r="F27" i="18"/>
  <c r="F27" i="16"/>
  <c r="P27" i="28"/>
  <c r="P27" i="24"/>
  <c r="P27" i="18"/>
  <c r="P27" i="16"/>
  <c r="F27" i="12"/>
  <c r="G27" i="12" s="1"/>
  <c r="P27" i="51"/>
  <c r="P27" i="43"/>
  <c r="P27" i="40"/>
  <c r="P27" i="36"/>
  <c r="P27" i="32"/>
  <c r="F27" i="44"/>
  <c r="F27" i="39"/>
  <c r="F27" i="35"/>
  <c r="V20" i="44"/>
  <c r="X42" i="40"/>
  <c r="X42" i="24"/>
  <c r="X42" i="31"/>
  <c r="X42" i="23"/>
  <c r="X42" i="15"/>
  <c r="X42" i="41"/>
  <c r="J39" i="31"/>
  <c r="J39" i="36"/>
  <c r="J39" i="30"/>
  <c r="J37" i="41"/>
  <c r="J37" i="23"/>
  <c r="J37" i="33"/>
  <c r="J37" i="35"/>
  <c r="J37" i="24"/>
  <c r="J37" i="26"/>
  <c r="J37" i="40"/>
  <c r="J37" i="27"/>
  <c r="J37" i="37"/>
  <c r="J37" i="44"/>
  <c r="V30" i="30"/>
  <c r="V30" i="32"/>
  <c r="V30" i="42"/>
  <c r="F28" i="17"/>
  <c r="P28" i="49"/>
  <c r="F28" i="25"/>
  <c r="F28" i="28"/>
  <c r="F28" i="13"/>
  <c r="F28" i="38"/>
  <c r="T6" i="35"/>
  <c r="T6" i="41"/>
  <c r="T6" i="13"/>
  <c r="T6" i="34"/>
  <c r="T6" i="39"/>
  <c r="T6" i="22"/>
  <c r="T6" i="23"/>
  <c r="T6" i="27"/>
  <c r="T6" i="36"/>
  <c r="T6" i="44"/>
  <c r="T43" i="23"/>
  <c r="T43" i="25"/>
  <c r="T43" i="37"/>
  <c r="J39" i="22"/>
  <c r="J37" i="50"/>
  <c r="J37" i="21"/>
  <c r="J37" i="34"/>
  <c r="P28" i="18"/>
  <c r="V7" i="50"/>
  <c r="V7" i="17"/>
  <c r="P13" i="17"/>
  <c r="F13" i="37"/>
  <c r="F33" i="28"/>
  <c r="F33" i="33"/>
  <c r="P33" i="32"/>
  <c r="F33" i="8"/>
  <c r="F33" i="16"/>
  <c r="F33" i="17"/>
  <c r="P33" i="52"/>
  <c r="F33" i="30"/>
  <c r="P33" i="12"/>
  <c r="F33" i="31"/>
  <c r="F33" i="22"/>
  <c r="P33" i="38"/>
  <c r="F33" i="29"/>
  <c r="P33" i="27"/>
  <c r="P33" i="19"/>
  <c r="F33" i="38"/>
  <c r="F33" i="19"/>
  <c r="F33" i="20"/>
  <c r="F33" i="36"/>
  <c r="P33" i="24"/>
  <c r="P33" i="33"/>
  <c r="P33" i="17"/>
  <c r="P33" i="22"/>
  <c r="F33" i="26"/>
  <c r="F33" i="34"/>
  <c r="P33" i="49"/>
  <c r="P33" i="43"/>
  <c r="F33" i="41"/>
  <c r="P33" i="36"/>
  <c r="F33" i="51"/>
  <c r="F33" i="44"/>
  <c r="P33" i="14"/>
  <c r="F33" i="24"/>
  <c r="P33" i="50"/>
  <c r="P33" i="40"/>
  <c r="F33" i="49"/>
  <c r="P33" i="37"/>
  <c r="F33" i="39"/>
  <c r="F33" i="15"/>
  <c r="F33" i="37"/>
  <c r="N30" i="23"/>
  <c r="N30" i="19"/>
  <c r="N30" i="30"/>
  <c r="N30" i="15"/>
  <c r="N30" i="14"/>
  <c r="N30" i="42"/>
  <c r="N30" i="33"/>
  <c r="N30" i="48"/>
  <c r="N30" i="16"/>
  <c r="N30" i="38"/>
  <c r="N30" i="25"/>
  <c r="N30" i="21"/>
  <c r="N30" i="36"/>
  <c r="N30" i="51"/>
  <c r="N30" i="34"/>
  <c r="N30" i="49"/>
  <c r="N30" i="18"/>
  <c r="N30" i="50"/>
  <c r="N30" i="40"/>
  <c r="N30" i="41"/>
  <c r="N30" i="27"/>
  <c r="N30" i="39"/>
  <c r="V23" i="31"/>
  <c r="V23" i="18"/>
  <c r="V23" i="30"/>
  <c r="V23" i="39"/>
  <c r="V23" i="44"/>
  <c r="V23" i="38"/>
  <c r="V23" i="29"/>
  <c r="V23" i="27"/>
  <c r="V23" i="35"/>
  <c r="V23" i="24"/>
  <c r="V23" i="49"/>
  <c r="V23" i="8"/>
  <c r="V23" i="13"/>
  <c r="V23" i="23"/>
  <c r="N8" i="12"/>
  <c r="N8" i="36"/>
  <c r="N8" i="26"/>
  <c r="N8" i="51"/>
  <c r="N8" i="50"/>
  <c r="T6" i="21"/>
  <c r="T6" i="26"/>
  <c r="T6" i="49"/>
  <c r="T6" i="18"/>
  <c r="T6" i="19"/>
  <c r="T6" i="31"/>
  <c r="T6" i="38"/>
  <c r="T6" i="40"/>
  <c r="T6" i="52"/>
  <c r="J26" i="12"/>
  <c r="J39" i="12"/>
  <c r="T43" i="38"/>
  <c r="T43" i="21"/>
  <c r="T43" i="15"/>
  <c r="T43" i="48"/>
  <c r="T43" i="22"/>
  <c r="T43" i="52"/>
  <c r="T43" i="29"/>
  <c r="T43" i="8"/>
  <c r="T43" i="13"/>
  <c r="T43" i="24"/>
  <c r="T43" i="42"/>
  <c r="T43" i="35"/>
  <c r="T43" i="39"/>
  <c r="T43" i="32"/>
  <c r="T43" i="28"/>
  <c r="F13" i="28"/>
  <c r="P13" i="29"/>
  <c r="F13" i="15"/>
  <c r="P13" i="20"/>
  <c r="F13" i="22"/>
  <c r="F13" i="41"/>
  <c r="F13" i="8"/>
  <c r="P13" i="8"/>
  <c r="F13" i="25"/>
  <c r="P13" i="41"/>
  <c r="P13" i="28"/>
  <c r="V7" i="25"/>
  <c r="V7" i="44"/>
  <c r="V7" i="27"/>
  <c r="V7" i="38"/>
  <c r="V7" i="34"/>
  <c r="V7" i="28"/>
  <c r="V7" i="30"/>
  <c r="V7" i="29"/>
  <c r="V7" i="35"/>
  <c r="V7" i="43"/>
  <c r="V7" i="16"/>
  <c r="V7" i="32"/>
  <c r="V7" i="18"/>
  <c r="V7" i="51"/>
  <c r="V7" i="8"/>
  <c r="V7" i="26"/>
  <c r="T6" i="48"/>
  <c r="T6" i="8"/>
  <c r="T6" i="28"/>
  <c r="T6" i="42"/>
  <c r="T6" i="20"/>
  <c r="T6" i="12"/>
  <c r="T6" i="24"/>
  <c r="T6" i="32"/>
  <c r="J26" i="18"/>
  <c r="T43" i="18"/>
  <c r="T43" i="41"/>
  <c r="T43" i="14"/>
  <c r="T43" i="33"/>
  <c r="J37" i="16"/>
  <c r="J37" i="36"/>
  <c r="P28" i="22"/>
  <c r="V7" i="40"/>
  <c r="V7" i="19"/>
  <c r="P13" i="27"/>
  <c r="F13" i="30"/>
  <c r="F13" i="13"/>
  <c r="P23" i="8"/>
  <c r="F23" i="28"/>
  <c r="F23" i="16"/>
  <c r="P28" i="21"/>
  <c r="V7" i="37"/>
  <c r="V11" i="16"/>
  <c r="V11" i="36"/>
  <c r="V11" i="38"/>
  <c r="P25" i="24"/>
  <c r="F25" i="29"/>
  <c r="V43" i="30"/>
  <c r="V43" i="42"/>
  <c r="V43" i="41"/>
  <c r="V43" i="33"/>
  <c r="V43" i="25"/>
  <c r="V43" i="34"/>
  <c r="V43" i="17"/>
  <c r="V43" i="14"/>
  <c r="V43" i="21"/>
  <c r="V43" i="24"/>
  <c r="V43" i="50"/>
  <c r="V43" i="49"/>
  <c r="V43" i="39"/>
  <c r="V43" i="31"/>
  <c r="V43" i="40"/>
  <c r="V43" i="32"/>
  <c r="V43" i="18"/>
  <c r="V43" i="22"/>
  <c r="V43" i="8"/>
  <c r="V43" i="15"/>
  <c r="V31" i="28"/>
  <c r="V31" i="36"/>
  <c r="V31" i="43"/>
  <c r="V31" i="39"/>
  <c r="V31" i="35"/>
  <c r="V27" i="28"/>
  <c r="V27" i="31"/>
  <c r="V27" i="8"/>
  <c r="V27" i="21"/>
  <c r="V27" i="17"/>
  <c r="V25" i="18"/>
  <c r="V25" i="40"/>
  <c r="V25" i="17"/>
  <c r="V25" i="14"/>
  <c r="V25" i="32"/>
  <c r="V25" i="43"/>
  <c r="V25" i="24"/>
  <c r="V25" i="29"/>
  <c r="V25" i="44"/>
  <c r="V25" i="8"/>
  <c r="V25" i="16"/>
  <c r="V25" i="37"/>
  <c r="V21" i="17"/>
  <c r="V21" i="38"/>
  <c r="V21" i="42"/>
  <c r="V21" i="34"/>
  <c r="V21" i="50"/>
  <c r="V21" i="14"/>
  <c r="V21" i="16"/>
  <c r="V21" i="24"/>
  <c r="V21" i="21"/>
  <c r="V21" i="27"/>
  <c r="V21" i="13"/>
  <c r="V21" i="22"/>
  <c r="V21" i="15"/>
  <c r="V21" i="43"/>
  <c r="V21" i="37"/>
  <c r="V17" i="37"/>
  <c r="V17" i="26"/>
  <c r="V13" i="35"/>
  <c r="V13" i="24"/>
  <c r="V13" i="43"/>
  <c r="V13" i="16"/>
  <c r="V13" i="37"/>
  <c r="V13" i="30"/>
  <c r="V13" i="49"/>
  <c r="V13" i="13"/>
  <c r="AN19" i="4"/>
  <c r="H19" i="4" s="1"/>
  <c r="AN37" i="4"/>
  <c r="H37" i="4" s="1"/>
  <c r="N34" i="51" s="1"/>
  <c r="AN21" i="4"/>
  <c r="H21" i="4" s="1"/>
  <c r="N18" i="39" s="1"/>
  <c r="AN23" i="4"/>
  <c r="H23" i="4" s="1"/>
  <c r="V10" i="30"/>
  <c r="V10" i="51"/>
  <c r="V10" i="43"/>
  <c r="V10" i="23"/>
  <c r="V10" i="33"/>
  <c r="V10" i="18"/>
  <c r="V10" i="40"/>
  <c r="V10" i="24"/>
  <c r="V10" i="44"/>
  <c r="V10" i="36"/>
  <c r="AN13" i="4"/>
  <c r="H13" i="4" s="1"/>
  <c r="N10" i="24" s="1"/>
  <c r="V6" i="24"/>
  <c r="V6" i="12"/>
  <c r="V6" i="49"/>
  <c r="V6" i="21"/>
  <c r="V6" i="40"/>
  <c r="V6" i="35"/>
  <c r="V6" i="15"/>
  <c r="V6" i="8"/>
  <c r="V6" i="22"/>
  <c r="V6" i="43"/>
  <c r="V6" i="29"/>
  <c r="AN29" i="4"/>
  <c r="H29" i="4" s="1"/>
  <c r="N26" i="24" s="1"/>
  <c r="F12" i="14"/>
  <c r="F12" i="26"/>
  <c r="P12" i="41"/>
  <c r="V37" i="39"/>
  <c r="V36" i="23"/>
  <c r="V36" i="43"/>
  <c r="V36" i="41"/>
  <c r="V36" i="31"/>
  <c r="V9" i="26"/>
  <c r="V9" i="44"/>
  <c r="V9" i="27"/>
  <c r="V9" i="12"/>
  <c r="V9" i="49"/>
  <c r="V9" i="28"/>
  <c r="V9" i="38"/>
  <c r="V9" i="36"/>
  <c r="V9" i="17"/>
  <c r="V9" i="20"/>
  <c r="V9" i="39"/>
  <c r="V9" i="31"/>
  <c r="V9" i="21"/>
  <c r="V9" i="25"/>
  <c r="V9" i="40"/>
  <c r="V9" i="52"/>
  <c r="V9" i="30"/>
  <c r="V9" i="43"/>
  <c r="V9" i="24"/>
  <c r="V9" i="13"/>
  <c r="V9" i="29"/>
  <c r="V9" i="51"/>
  <c r="V9" i="16"/>
  <c r="V9" i="33"/>
  <c r="V9" i="35"/>
  <c r="V9" i="18"/>
  <c r="V9" i="14"/>
  <c r="V9" i="8"/>
  <c r="V9" i="37"/>
  <c r="V37" i="42"/>
  <c r="V37" i="8"/>
  <c r="V37" i="27"/>
  <c r="V37" i="23"/>
  <c r="V37" i="16"/>
  <c r="V37" i="26"/>
  <c r="V37" i="49"/>
  <c r="V37" i="37"/>
  <c r="V37" i="52"/>
  <c r="V37" i="18"/>
  <c r="V37" i="33"/>
  <c r="V37" i="29"/>
  <c r="V37" i="41"/>
  <c r="V37" i="20"/>
  <c r="V37" i="21"/>
  <c r="V37" i="43"/>
  <c r="V37" i="14"/>
  <c r="V37" i="13"/>
  <c r="V37" i="35"/>
  <c r="V37" i="31"/>
  <c r="V37" i="44"/>
  <c r="V37" i="15"/>
  <c r="X7" i="39"/>
  <c r="X7" i="40"/>
  <c r="T24" i="16"/>
  <c r="J43" i="15"/>
  <c r="J26" i="27"/>
  <c r="V37" i="38"/>
  <c r="J15" i="34"/>
  <c r="J15" i="23"/>
  <c r="J15" i="37"/>
  <c r="J15" i="52"/>
  <c r="J15" i="40"/>
  <c r="J15" i="14"/>
  <c r="J15" i="27"/>
  <c r="J15" i="17"/>
  <c r="J15" i="39"/>
  <c r="J15" i="33"/>
  <c r="J15" i="8"/>
  <c r="J15" i="48"/>
  <c r="J15" i="21"/>
  <c r="J15" i="38"/>
  <c r="J15" i="29"/>
  <c r="J15" i="15"/>
  <c r="J15" i="44"/>
  <c r="J15" i="28"/>
  <c r="J15" i="32"/>
  <c r="J15" i="36"/>
  <c r="J15" i="30"/>
  <c r="V30" i="52"/>
  <c r="V30" i="49"/>
  <c r="V30" i="41"/>
  <c r="V30" i="37"/>
  <c r="V30" i="28"/>
  <c r="V30" i="24"/>
  <c r="V30" i="38"/>
  <c r="V30" i="12"/>
  <c r="V30" i="29"/>
  <c r="V30" i="39"/>
  <c r="V30" i="26"/>
  <c r="V30" i="51"/>
  <c r="V30" i="22"/>
  <c r="V30" i="25"/>
  <c r="V37" i="36"/>
  <c r="V22" i="34"/>
  <c r="V22" i="22"/>
  <c r="V22" i="24"/>
  <c r="X27" i="22"/>
  <c r="X27" i="37"/>
  <c r="J26" i="8"/>
  <c r="V37" i="19"/>
  <c r="F29" i="23"/>
  <c r="F29" i="8"/>
  <c r="F34" i="13"/>
  <c r="P34" i="27"/>
  <c r="V30" i="8"/>
  <c r="F32" i="42"/>
  <c r="P32" i="48"/>
  <c r="P32" i="15"/>
  <c r="F32" i="8"/>
  <c r="P32" i="32"/>
  <c r="F32" i="27"/>
  <c r="F32" i="41"/>
  <c r="F32" i="13"/>
  <c r="J14" i="24"/>
  <c r="T24" i="14"/>
  <c r="J43" i="12"/>
  <c r="J43" i="30"/>
  <c r="X11" i="42"/>
  <c r="X39" i="31"/>
  <c r="X38" i="19"/>
  <c r="X38" i="43"/>
  <c r="X38" i="23"/>
  <c r="X38" i="49"/>
  <c r="V19" i="19"/>
  <c r="F34" i="30"/>
  <c r="P29" i="8"/>
  <c r="X22" i="43"/>
  <c r="P43" i="15"/>
  <c r="F43" i="39"/>
  <c r="J23" i="23"/>
  <c r="F12" i="33"/>
  <c r="P29" i="52"/>
  <c r="X19" i="43"/>
  <c r="X38" i="41"/>
  <c r="X38" i="16"/>
  <c r="X38" i="36"/>
  <c r="P12" i="21"/>
  <c r="J43" i="36"/>
  <c r="J31" i="20"/>
  <c r="P12" i="51"/>
  <c r="N36" i="50"/>
  <c r="X11" i="19"/>
  <c r="X43" i="34"/>
  <c r="X38" i="38"/>
  <c r="X38" i="30"/>
  <c r="X38" i="37"/>
  <c r="X38" i="15"/>
  <c r="X38" i="8"/>
  <c r="V19" i="50"/>
  <c r="P29" i="39"/>
  <c r="X22" i="37"/>
  <c r="F43" i="16"/>
  <c r="P43" i="37"/>
  <c r="P12" i="20"/>
  <c r="P25" i="51"/>
  <c r="F12" i="12"/>
  <c r="X38" i="35"/>
  <c r="X38" i="52"/>
  <c r="V34" i="27"/>
  <c r="X38" i="20"/>
  <c r="F12" i="34"/>
  <c r="F25" i="19"/>
  <c r="AN46" i="4"/>
  <c r="H46" i="4" s="1"/>
  <c r="N43" i="36" s="1"/>
  <c r="T24" i="27"/>
  <c r="J43" i="29"/>
  <c r="P12" i="52"/>
  <c r="X23" i="39"/>
  <c r="X38" i="29"/>
  <c r="X38" i="18"/>
  <c r="X38" i="32"/>
  <c r="X38" i="50"/>
  <c r="V19" i="35"/>
  <c r="N28" i="34"/>
  <c r="F29" i="43"/>
  <c r="X22" i="28"/>
  <c r="X22" i="48"/>
  <c r="P43" i="40"/>
  <c r="F43" i="30"/>
  <c r="F12" i="24"/>
  <c r="P12" i="13"/>
  <c r="F34" i="17"/>
  <c r="X31" i="15"/>
  <c r="X38" i="21"/>
  <c r="X38" i="17"/>
  <c r="X38" i="51"/>
  <c r="X38" i="24"/>
  <c r="X38" i="44"/>
  <c r="F12" i="35"/>
  <c r="F25" i="30"/>
  <c r="J26" i="39"/>
  <c r="J26" i="24"/>
  <c r="J26" i="19"/>
  <c r="J26" i="14"/>
  <c r="T24" i="15"/>
  <c r="T24" i="41"/>
  <c r="T24" i="8"/>
  <c r="T43" i="40"/>
  <c r="T43" i="27"/>
  <c r="T43" i="34"/>
  <c r="T43" i="17"/>
  <c r="P25" i="14"/>
  <c r="F12" i="49"/>
  <c r="P12" i="50"/>
  <c r="N36" i="48"/>
  <c r="N42" i="49"/>
  <c r="N42" i="21"/>
  <c r="X11" i="25"/>
  <c r="X23" i="13"/>
  <c r="X23" i="49"/>
  <c r="X27" i="17"/>
  <c r="X39" i="28"/>
  <c r="X43" i="12"/>
  <c r="V19" i="25"/>
  <c r="V19" i="30"/>
  <c r="V19" i="13"/>
  <c r="X7" i="21"/>
  <c r="X7" i="14"/>
  <c r="P12" i="38"/>
  <c r="F12" i="31"/>
  <c r="F12" i="42"/>
  <c r="P12" i="34"/>
  <c r="F12" i="22"/>
  <c r="F25" i="52"/>
  <c r="F12" i="19"/>
  <c r="X31" i="25"/>
  <c r="X31" i="29"/>
  <c r="X19" i="52"/>
  <c r="V8" i="18"/>
  <c r="X42" i="17"/>
  <c r="X42" i="13"/>
  <c r="X42" i="18"/>
  <c r="X42" i="26"/>
  <c r="X42" i="35"/>
  <c r="X42" i="25"/>
  <c r="X42" i="33"/>
  <c r="X42" i="44"/>
  <c r="X42" i="42"/>
  <c r="X7" i="37"/>
  <c r="N28" i="16"/>
  <c r="F12" i="44"/>
  <c r="F12" i="18"/>
  <c r="F12" i="25"/>
  <c r="F12" i="30"/>
  <c r="P25" i="36"/>
  <c r="P25" i="27"/>
  <c r="F25" i="44"/>
  <c r="AN43" i="4"/>
  <c r="H43" i="4" s="1"/>
  <c r="N40" i="26" s="1"/>
  <c r="AN27" i="4"/>
  <c r="H27" i="4" s="1"/>
  <c r="N24" i="40" s="1"/>
  <c r="J26" i="16"/>
  <c r="J26" i="40"/>
  <c r="J26" i="51"/>
  <c r="J26" i="43"/>
  <c r="T24" i="17"/>
  <c r="T24" i="35"/>
  <c r="P25" i="48"/>
  <c r="F12" i="50"/>
  <c r="N42" i="48"/>
  <c r="N42" i="22"/>
  <c r="X11" i="23"/>
  <c r="X23" i="29"/>
  <c r="X27" i="52"/>
  <c r="X27" i="29"/>
  <c r="X43" i="27"/>
  <c r="V19" i="31"/>
  <c r="V19" i="34"/>
  <c r="V19" i="23"/>
  <c r="N26" i="26"/>
  <c r="X7" i="49"/>
  <c r="X7" i="13"/>
  <c r="P12" i="36"/>
  <c r="P12" i="27"/>
  <c r="F12" i="40"/>
  <c r="P12" i="30"/>
  <c r="F25" i="13"/>
  <c r="P12" i="18"/>
  <c r="P12" i="16"/>
  <c r="X31" i="36"/>
  <c r="V8" i="13"/>
  <c r="X42" i="19"/>
  <c r="X42" i="14"/>
  <c r="X42" i="20"/>
  <c r="X42" i="28"/>
  <c r="X42" i="36"/>
  <c r="X42" i="27"/>
  <c r="X42" i="37"/>
  <c r="X42" i="52"/>
  <c r="X42" i="43"/>
  <c r="F25" i="38"/>
  <c r="P12" i="37"/>
  <c r="P12" i="42"/>
  <c r="F12" i="15"/>
  <c r="F12" i="21"/>
  <c r="F25" i="14"/>
  <c r="F25" i="28"/>
  <c r="P25" i="42"/>
  <c r="AN38" i="4"/>
  <c r="H38" i="4" s="1"/>
  <c r="N35" i="43" s="1"/>
  <c r="J26" i="32"/>
  <c r="J26" i="36"/>
  <c r="J26" i="48"/>
  <c r="J26" i="29"/>
  <c r="J26" i="31"/>
  <c r="T24" i="38"/>
  <c r="T24" i="44"/>
  <c r="T43" i="36"/>
  <c r="T43" i="16"/>
  <c r="P25" i="49"/>
  <c r="F12" i="48"/>
  <c r="N42" i="37"/>
  <c r="N42" i="17"/>
  <c r="X11" i="34"/>
  <c r="X11" i="18"/>
  <c r="X23" i="48"/>
  <c r="X27" i="20"/>
  <c r="X27" i="14"/>
  <c r="X43" i="21"/>
  <c r="V19" i="32"/>
  <c r="V19" i="43"/>
  <c r="X7" i="41"/>
  <c r="F12" i="43"/>
  <c r="P12" i="23"/>
  <c r="P12" i="22"/>
  <c r="F12" i="38"/>
  <c r="F12" i="28"/>
  <c r="P25" i="50"/>
  <c r="P12" i="15"/>
  <c r="F12" i="17"/>
  <c r="X42" i="21"/>
  <c r="X42" i="22"/>
  <c r="X42" i="8"/>
  <c r="X42" i="32"/>
  <c r="X42" i="38"/>
  <c r="X42" i="29"/>
  <c r="X42" i="39"/>
  <c r="X42" i="51"/>
  <c r="X42" i="50"/>
  <c r="P12" i="31"/>
  <c r="F12" i="39"/>
  <c r="F12" i="41"/>
  <c r="P25" i="30"/>
  <c r="P25" i="38"/>
  <c r="F25" i="21"/>
  <c r="J35" i="37"/>
  <c r="J24" i="51"/>
  <c r="J35" i="28"/>
  <c r="J24" i="25"/>
  <c r="J35" i="12"/>
  <c r="J35" i="29"/>
  <c r="J35" i="27"/>
  <c r="T20" i="43"/>
  <c r="J35" i="42"/>
  <c r="J24" i="22"/>
  <c r="J35" i="31"/>
  <c r="V39" i="44"/>
  <c r="V39" i="36"/>
  <c r="V39" i="33"/>
  <c r="V39" i="25"/>
  <c r="V29" i="14"/>
  <c r="X25" i="12"/>
  <c r="X37" i="31"/>
  <c r="V36" i="50"/>
  <c r="V36" i="52"/>
  <c r="X22" i="8"/>
  <c r="X22" i="51"/>
  <c r="X22" i="30"/>
  <c r="X22" i="44"/>
  <c r="X22" i="40"/>
  <c r="V20" i="27"/>
  <c r="X25" i="30"/>
  <c r="V36" i="29"/>
  <c r="V36" i="15"/>
  <c r="X22" i="18"/>
  <c r="X22" i="25"/>
  <c r="X22" i="32"/>
  <c r="X22" i="23"/>
  <c r="X22" i="38"/>
  <c r="V20" i="21"/>
  <c r="V36" i="22"/>
  <c r="X22" i="15"/>
  <c r="X22" i="14"/>
  <c r="X22" i="19"/>
  <c r="X22" i="34"/>
  <c r="X22" i="22"/>
  <c r="V20" i="15"/>
  <c r="V36" i="38"/>
  <c r="V29" i="37"/>
  <c r="X9" i="27"/>
  <c r="V36" i="37"/>
  <c r="V36" i="16"/>
  <c r="X9" i="44"/>
  <c r="V36" i="12"/>
  <c r="V36" i="17"/>
  <c r="V36" i="28"/>
  <c r="X22" i="16"/>
  <c r="X22" i="50"/>
  <c r="X22" i="35"/>
  <c r="X22" i="39"/>
  <c r="V20" i="49"/>
  <c r="V36" i="51"/>
  <c r="V36" i="39"/>
  <c r="V36" i="13"/>
  <c r="X22" i="41"/>
  <c r="X22" i="12"/>
  <c r="X22" i="36"/>
  <c r="X22" i="31"/>
  <c r="V14" i="36"/>
  <c r="V36" i="42"/>
  <c r="V36" i="36"/>
  <c r="V36" i="44"/>
  <c r="X22" i="42"/>
  <c r="X22" i="49"/>
  <c r="X22" i="26"/>
  <c r="X22" i="52"/>
  <c r="V36" i="8"/>
  <c r="V36" i="49"/>
  <c r="X22" i="20"/>
  <c r="X22" i="27"/>
  <c r="X22" i="29"/>
  <c r="X22" i="21"/>
  <c r="V36" i="25"/>
  <c r="E26" i="42"/>
  <c r="E27" i="34"/>
  <c r="X24" i="37"/>
  <c r="X24" i="23"/>
  <c r="X24" i="44"/>
  <c r="X24" i="48"/>
  <c r="X24" i="19"/>
  <c r="X24" i="35"/>
  <c r="X24" i="34"/>
  <c r="X24" i="41"/>
  <c r="X24" i="36"/>
  <c r="X24" i="52"/>
  <c r="X24" i="20"/>
  <c r="X24" i="30"/>
  <c r="X24" i="38"/>
  <c r="V33" i="42"/>
  <c r="V33" i="31"/>
  <c r="V33" i="14"/>
  <c r="V33" i="12"/>
  <c r="V33" i="8"/>
  <c r="V33" i="44"/>
  <c r="V33" i="22"/>
  <c r="V33" i="50"/>
  <c r="V33" i="17"/>
  <c r="V33" i="24"/>
  <c r="V33" i="34"/>
  <c r="V33" i="13"/>
  <c r="V33" i="27"/>
  <c r="V33" i="39"/>
  <c r="V33" i="52"/>
  <c r="V33" i="23"/>
  <c r="V33" i="20"/>
  <c r="V33" i="38"/>
  <c r="V33" i="37"/>
  <c r="V33" i="29"/>
  <c r="V33" i="28"/>
  <c r="V33" i="16"/>
  <c r="P15" i="37"/>
  <c r="F15" i="38"/>
  <c r="F15" i="25"/>
  <c r="F15" i="41"/>
  <c r="P15" i="18"/>
  <c r="F15" i="40"/>
  <c r="F10" i="49"/>
  <c r="P10" i="18"/>
  <c r="F10" i="12"/>
  <c r="P10" i="39"/>
  <c r="F10" i="51"/>
  <c r="P10" i="8"/>
  <c r="F10" i="20"/>
  <c r="P10" i="16"/>
  <c r="P10" i="44"/>
  <c r="P10" i="51"/>
  <c r="P10" i="20"/>
  <c r="P10" i="24"/>
  <c r="P10" i="29"/>
  <c r="F10" i="18"/>
  <c r="P10" i="48"/>
  <c r="P10" i="38"/>
  <c r="F10" i="16"/>
  <c r="P10" i="28"/>
  <c r="F10" i="23"/>
  <c r="P10" i="49"/>
  <c r="F10" i="42"/>
  <c r="F10" i="15"/>
  <c r="F10" i="40"/>
  <c r="F10" i="30"/>
  <c r="F10" i="48"/>
  <c r="V29" i="12"/>
  <c r="V29" i="22"/>
  <c r="V29" i="28"/>
  <c r="V29" i="42"/>
  <c r="V29" i="20"/>
  <c r="X37" i="34"/>
  <c r="X37" i="41"/>
  <c r="X33" i="29"/>
  <c r="X33" i="43"/>
  <c r="X29" i="50"/>
  <c r="X29" i="23"/>
  <c r="X21" i="23"/>
  <c r="X21" i="13"/>
  <c r="X21" i="31"/>
  <c r="X13" i="14"/>
  <c r="X13" i="18"/>
  <c r="J14" i="12"/>
  <c r="J24" i="20"/>
  <c r="V29" i="31"/>
  <c r="X12" i="27"/>
  <c r="F10" i="32"/>
  <c r="F10" i="29"/>
  <c r="P10" i="41"/>
  <c r="P10" i="19"/>
  <c r="X9" i="36"/>
  <c r="X13" i="13"/>
  <c r="X25" i="8"/>
  <c r="X37" i="38"/>
  <c r="X5" i="15"/>
  <c r="X5" i="37"/>
  <c r="X5" i="14"/>
  <c r="N26" i="40"/>
  <c r="X32" i="29"/>
  <c r="V33" i="49"/>
  <c r="X20" i="25"/>
  <c r="P36" i="52"/>
  <c r="P29" i="14"/>
  <c r="P29" i="49"/>
  <c r="F29" i="27"/>
  <c r="P29" i="23"/>
  <c r="F29" i="51"/>
  <c r="P29" i="29"/>
  <c r="F29" i="30"/>
  <c r="G29" i="30" s="1"/>
  <c r="P29" i="50"/>
  <c r="F29" i="39"/>
  <c r="F29" i="37"/>
  <c r="P29" i="44"/>
  <c r="F29" i="26"/>
  <c r="F29" i="41"/>
  <c r="P29" i="17"/>
  <c r="F29" i="17"/>
  <c r="P29" i="33"/>
  <c r="F29" i="15"/>
  <c r="F10" i="34"/>
  <c r="V39" i="19"/>
  <c r="V39" i="22"/>
  <c r="X29" i="28"/>
  <c r="V19" i="40"/>
  <c r="V19" i="14"/>
  <c r="V19" i="8"/>
  <c r="V19" i="21"/>
  <c r="V19" i="52"/>
  <c r="V19" i="42"/>
  <c r="V19" i="24"/>
  <c r="V19" i="22"/>
  <c r="V19" i="28"/>
  <c r="V19" i="39"/>
  <c r="V19" i="29"/>
  <c r="V19" i="36"/>
  <c r="X16" i="8"/>
  <c r="X16" i="41"/>
  <c r="X12" i="29"/>
  <c r="X36" i="29"/>
  <c r="X28" i="24"/>
  <c r="X32" i="37"/>
  <c r="F5" i="32"/>
  <c r="P5" i="41"/>
  <c r="P5" i="26"/>
  <c r="F5" i="31"/>
  <c r="P5" i="43"/>
  <c r="F5" i="29"/>
  <c r="P5" i="32"/>
  <c r="P5" i="29"/>
  <c r="P5" i="30"/>
  <c r="F5" i="34"/>
  <c r="F5" i="28"/>
  <c r="F5" i="30"/>
  <c r="P5" i="34"/>
  <c r="P5" i="37"/>
  <c r="P5" i="42"/>
  <c r="F5" i="36"/>
  <c r="F5" i="39"/>
  <c r="P5" i="44"/>
  <c r="J14" i="38"/>
  <c r="T8" i="19"/>
  <c r="J24" i="49"/>
  <c r="T39" i="39"/>
  <c r="V29" i="36"/>
  <c r="V29" i="49"/>
  <c r="X12" i="48"/>
  <c r="F10" i="36"/>
  <c r="P10" i="12"/>
  <c r="F10" i="27"/>
  <c r="X25" i="22"/>
  <c r="X33" i="44"/>
  <c r="X5" i="30"/>
  <c r="X5" i="13"/>
  <c r="N26" i="28"/>
  <c r="X32" i="39"/>
  <c r="X32" i="26"/>
  <c r="V33" i="19"/>
  <c r="F29" i="25"/>
  <c r="P10" i="52"/>
  <c r="P36" i="44"/>
  <c r="P10" i="15"/>
  <c r="V39" i="20"/>
  <c r="X20" i="12"/>
  <c r="X16" i="43"/>
  <c r="X16" i="16"/>
  <c r="X28" i="36"/>
  <c r="X12" i="21"/>
  <c r="X28" i="21"/>
  <c r="X28" i="22"/>
  <c r="X12" i="34"/>
  <c r="V29" i="51"/>
  <c r="V33" i="15"/>
  <c r="P14" i="43"/>
  <c r="F14" i="19"/>
  <c r="X40" i="30"/>
  <c r="X40" i="24"/>
  <c r="X40" i="52"/>
  <c r="X40" i="12"/>
  <c r="X40" i="20"/>
  <c r="X40" i="18"/>
  <c r="X40" i="17"/>
  <c r="X40" i="19"/>
  <c r="X40" i="51"/>
  <c r="N35" i="28"/>
  <c r="J14" i="33"/>
  <c r="J14" i="51"/>
  <c r="T8" i="16"/>
  <c r="J24" i="34"/>
  <c r="V29" i="27"/>
  <c r="X12" i="37"/>
  <c r="F10" i="33"/>
  <c r="P10" i="34"/>
  <c r="P10" i="25"/>
  <c r="X5" i="52"/>
  <c r="X32" i="31"/>
  <c r="X32" i="35"/>
  <c r="V33" i="51"/>
  <c r="F15" i="33"/>
  <c r="P10" i="50"/>
  <c r="F13" i="36"/>
  <c r="P13" i="37"/>
  <c r="F13" i="17"/>
  <c r="P13" i="15"/>
  <c r="P13" i="48"/>
  <c r="F13" i="18"/>
  <c r="G13" i="18" s="1"/>
  <c r="P13" i="49"/>
  <c r="P13" i="30"/>
  <c r="F13" i="14"/>
  <c r="P13" i="34"/>
  <c r="F13" i="34"/>
  <c r="P13" i="42"/>
  <c r="P13" i="12"/>
  <c r="P13" i="26"/>
  <c r="P13" i="13"/>
  <c r="F13" i="24"/>
  <c r="F13" i="33"/>
  <c r="P13" i="33"/>
  <c r="F13" i="32"/>
  <c r="F13" i="35"/>
  <c r="P13" i="36"/>
  <c r="P13" i="21"/>
  <c r="F13" i="26"/>
  <c r="F13" i="20"/>
  <c r="P13" i="19"/>
  <c r="F13" i="27"/>
  <c r="F13" i="44"/>
  <c r="F13" i="29"/>
  <c r="P13" i="35"/>
  <c r="F13" i="42"/>
  <c r="F13" i="52"/>
  <c r="P13" i="14"/>
  <c r="P13" i="51"/>
  <c r="F13" i="23"/>
  <c r="P13" i="50"/>
  <c r="F13" i="43"/>
  <c r="F13" i="38"/>
  <c r="F13" i="40"/>
  <c r="V39" i="49"/>
  <c r="X20" i="33"/>
  <c r="X16" i="23"/>
  <c r="X16" i="14"/>
  <c r="X40" i="16"/>
  <c r="V11" i="33"/>
  <c r="V11" i="8"/>
  <c r="V11" i="40"/>
  <c r="X12" i="14"/>
  <c r="X36" i="20"/>
  <c r="X5" i="28"/>
  <c r="X5" i="16"/>
  <c r="X5" i="43"/>
  <c r="X5" i="24"/>
  <c r="X5" i="50"/>
  <c r="X28" i="35"/>
  <c r="X28" i="23"/>
  <c r="X28" i="14"/>
  <c r="X28" i="51"/>
  <c r="X28" i="39"/>
  <c r="X28" i="37"/>
  <c r="X28" i="25"/>
  <c r="X28" i="43"/>
  <c r="X28" i="8"/>
  <c r="X28" i="44"/>
  <c r="X28" i="41"/>
  <c r="X28" i="33"/>
  <c r="X28" i="30"/>
  <c r="X28" i="15"/>
  <c r="X28" i="12"/>
  <c r="X28" i="18"/>
  <c r="X28" i="38"/>
  <c r="X28" i="13"/>
  <c r="X28" i="40"/>
  <c r="X28" i="19"/>
  <c r="X28" i="17"/>
  <c r="X28" i="29"/>
  <c r="X28" i="27"/>
  <c r="X28" i="31"/>
  <c r="X28" i="28"/>
  <c r="X28" i="42"/>
  <c r="X28" i="16"/>
  <c r="X28" i="20"/>
  <c r="J14" i="32"/>
  <c r="T8" i="44"/>
  <c r="J24" i="36"/>
  <c r="J41" i="44"/>
  <c r="V29" i="23"/>
  <c r="X12" i="22"/>
  <c r="F10" i="28"/>
  <c r="F10" i="50"/>
  <c r="P10" i="17"/>
  <c r="X9" i="22"/>
  <c r="X33" i="23"/>
  <c r="X5" i="51"/>
  <c r="X5" i="34"/>
  <c r="X32" i="20"/>
  <c r="V33" i="18"/>
  <c r="X20" i="42"/>
  <c r="P15" i="39"/>
  <c r="P29" i="20"/>
  <c r="P14" i="39"/>
  <c r="F10" i="41"/>
  <c r="P19" i="41"/>
  <c r="P19" i="15"/>
  <c r="V14" i="15"/>
  <c r="V14" i="29"/>
  <c r="V14" i="43"/>
  <c r="V14" i="32"/>
  <c r="V14" i="44"/>
  <c r="V14" i="12"/>
  <c r="X16" i="39"/>
  <c r="X40" i="29"/>
  <c r="X36" i="31"/>
  <c r="X28" i="49"/>
  <c r="X28" i="26"/>
  <c r="F36" i="19"/>
  <c r="F36" i="41"/>
  <c r="P36" i="49"/>
  <c r="F36" i="31"/>
  <c r="P36" i="23"/>
  <c r="F36" i="28"/>
  <c r="F36" i="18"/>
  <c r="G36" i="18" s="1"/>
  <c r="P36" i="37"/>
  <c r="P36" i="25"/>
  <c r="P36" i="28"/>
  <c r="F36" i="15"/>
  <c r="P36" i="40"/>
  <c r="N26" i="51"/>
  <c r="N26" i="22"/>
  <c r="N26" i="20"/>
  <c r="N26" i="21"/>
  <c r="N26" i="16"/>
  <c r="V39" i="16"/>
  <c r="V39" i="31"/>
  <c r="V39" i="29"/>
  <c r="V39" i="8"/>
  <c r="V39" i="40"/>
  <c r="V39" i="23"/>
  <c r="V39" i="32"/>
  <c r="V39" i="17"/>
  <c r="V39" i="13"/>
  <c r="V39" i="38"/>
  <c r="V39" i="15"/>
  <c r="V39" i="43"/>
  <c r="V39" i="24"/>
  <c r="V39" i="28"/>
  <c r="V39" i="34"/>
  <c r="V39" i="35"/>
  <c r="V39" i="30"/>
  <c r="V39" i="12"/>
  <c r="V39" i="39"/>
  <c r="V39" i="51"/>
  <c r="X36" i="39"/>
  <c r="X36" i="22"/>
  <c r="X36" i="43"/>
  <c r="X36" i="19"/>
  <c r="X36" i="35"/>
  <c r="X36" i="49"/>
  <c r="X36" i="50"/>
  <c r="X36" i="25"/>
  <c r="X36" i="16"/>
  <c r="X36" i="34"/>
  <c r="X36" i="51"/>
  <c r="X36" i="17"/>
  <c r="X36" i="13"/>
  <c r="X36" i="14"/>
  <c r="X36" i="18"/>
  <c r="X36" i="33"/>
  <c r="X36" i="26"/>
  <c r="X36" i="30"/>
  <c r="X36" i="8"/>
  <c r="X36" i="42"/>
  <c r="X36" i="41"/>
  <c r="X36" i="27"/>
  <c r="X36" i="44"/>
  <c r="X36" i="24"/>
  <c r="X36" i="52"/>
  <c r="X36" i="36"/>
  <c r="X36" i="37"/>
  <c r="X36" i="28"/>
  <c r="X36" i="15"/>
  <c r="X16" i="44"/>
  <c r="X16" i="50"/>
  <c r="X16" i="26"/>
  <c r="X16" i="21"/>
  <c r="X16" i="27"/>
  <c r="X16" i="52"/>
  <c r="X16" i="24"/>
  <c r="X16" i="32"/>
  <c r="X16" i="40"/>
  <c r="X16" i="36"/>
  <c r="X16" i="25"/>
  <c r="X16" i="37"/>
  <c r="X16" i="12"/>
  <c r="X16" i="29"/>
  <c r="X16" i="42"/>
  <c r="X16" i="15"/>
  <c r="X16" i="22"/>
  <c r="X16" i="17"/>
  <c r="X16" i="18"/>
  <c r="X16" i="13"/>
  <c r="X16" i="48"/>
  <c r="X16" i="31"/>
  <c r="X16" i="33"/>
  <c r="X16" i="30"/>
  <c r="X16" i="28"/>
  <c r="X8" i="23"/>
  <c r="X8" i="39"/>
  <c r="X8" i="18"/>
  <c r="X8" i="37"/>
  <c r="X8" i="49"/>
  <c r="X8" i="50"/>
  <c r="X8" i="41"/>
  <c r="X8" i="42"/>
  <c r="X8" i="12"/>
  <c r="X8" i="17"/>
  <c r="X8" i="40"/>
  <c r="X8" i="35"/>
  <c r="X8" i="25"/>
  <c r="X8" i="24"/>
  <c r="X8" i="30"/>
  <c r="X8" i="13"/>
  <c r="X8" i="16"/>
  <c r="J14" i="22"/>
  <c r="T8" i="17"/>
  <c r="J24" i="17"/>
  <c r="J41" i="41"/>
  <c r="V29" i="17"/>
  <c r="F10" i="22"/>
  <c r="P10" i="37"/>
  <c r="F10" i="38"/>
  <c r="X9" i="16"/>
  <c r="X37" i="18"/>
  <c r="X5" i="32"/>
  <c r="X5" i="31"/>
  <c r="X20" i="22"/>
  <c r="V33" i="30"/>
  <c r="V33" i="32"/>
  <c r="F15" i="13"/>
  <c r="P36" i="20"/>
  <c r="F10" i="31"/>
  <c r="V39" i="52"/>
  <c r="V39" i="27"/>
  <c r="X41" i="27"/>
  <c r="X16" i="49"/>
  <c r="X16" i="19"/>
  <c r="V39" i="42"/>
  <c r="X36" i="23"/>
  <c r="X36" i="12"/>
  <c r="X8" i="33"/>
  <c r="X32" i="19"/>
  <c r="X32" i="22"/>
  <c r="X32" i="13"/>
  <c r="X32" i="16"/>
  <c r="X32" i="25"/>
  <c r="X32" i="32"/>
  <c r="X32" i="23"/>
  <c r="X32" i="33"/>
  <c r="X32" i="17"/>
  <c r="X32" i="30"/>
  <c r="X32" i="51"/>
  <c r="X32" i="38"/>
  <c r="X32" i="41"/>
  <c r="X32" i="8"/>
  <c r="X32" i="12"/>
  <c r="X32" i="15"/>
  <c r="X32" i="24"/>
  <c r="X32" i="28"/>
  <c r="X32" i="43"/>
  <c r="X32" i="40"/>
  <c r="X32" i="36"/>
  <c r="X32" i="49"/>
  <c r="X20" i="14"/>
  <c r="X20" i="28"/>
  <c r="X20" i="36"/>
  <c r="X20" i="52"/>
  <c r="X20" i="35"/>
  <c r="X20" i="26"/>
  <c r="X20" i="29"/>
  <c r="X20" i="19"/>
  <c r="X20" i="30"/>
  <c r="X20" i="38"/>
  <c r="X20" i="50"/>
  <c r="X20" i="21"/>
  <c r="X20" i="49"/>
  <c r="X20" i="20"/>
  <c r="X20" i="15"/>
  <c r="X20" i="43"/>
  <c r="X20" i="34"/>
  <c r="X20" i="16"/>
  <c r="X20" i="51"/>
  <c r="X20" i="31"/>
  <c r="X20" i="48"/>
  <c r="X20" i="39"/>
  <c r="X12" i="31"/>
  <c r="X12" i="39"/>
  <c r="X12" i="40"/>
  <c r="X12" i="8"/>
  <c r="X12" i="35"/>
  <c r="X12" i="15"/>
  <c r="X12" i="18"/>
  <c r="X12" i="19"/>
  <c r="X12" i="16"/>
  <c r="X12" i="33"/>
  <c r="X12" i="24"/>
  <c r="X12" i="36"/>
  <c r="T8" i="51"/>
  <c r="J41" i="31"/>
  <c r="V29" i="40"/>
  <c r="X12" i="28"/>
  <c r="F10" i="13"/>
  <c r="F10" i="25"/>
  <c r="P10" i="36"/>
  <c r="X9" i="40"/>
  <c r="X37" i="43"/>
  <c r="V33" i="40"/>
  <c r="X5" i="35"/>
  <c r="X5" i="18"/>
  <c r="X20" i="32"/>
  <c r="X32" i="44"/>
  <c r="V33" i="33"/>
  <c r="V33" i="21"/>
  <c r="X20" i="40"/>
  <c r="F15" i="22"/>
  <c r="F36" i="42"/>
  <c r="F10" i="26"/>
  <c r="V39" i="50"/>
  <c r="V39" i="37"/>
  <c r="X41" i="40"/>
  <c r="X16" i="35"/>
  <c r="X36" i="32"/>
  <c r="X28" i="52"/>
  <c r="X8" i="44"/>
  <c r="J35" i="40"/>
  <c r="J35" i="41"/>
  <c r="AN15" i="4"/>
  <c r="H15" i="4" s="1"/>
  <c r="N12" i="37" s="1"/>
  <c r="J35" i="52"/>
  <c r="J35" i="19"/>
  <c r="J21" i="48"/>
  <c r="J35" i="36"/>
  <c r="J35" i="38"/>
  <c r="J35" i="15"/>
  <c r="E26" i="35"/>
  <c r="E10" i="35"/>
  <c r="G10" i="35" s="1"/>
  <c r="E7" i="35"/>
  <c r="E38" i="12"/>
  <c r="E16" i="29"/>
  <c r="E13" i="29"/>
  <c r="G13" i="29" s="1"/>
  <c r="E39" i="38"/>
  <c r="E29" i="29"/>
  <c r="E40" i="21"/>
  <c r="G40" i="21" s="1"/>
  <c r="E23" i="29"/>
  <c r="E25" i="41"/>
  <c r="E26" i="41"/>
  <c r="E28" i="25"/>
  <c r="G28" i="25" s="1"/>
  <c r="E37" i="33"/>
  <c r="E32" i="38"/>
  <c r="E17" i="38"/>
  <c r="E31" i="12"/>
  <c r="E15" i="12"/>
  <c r="E25" i="21"/>
  <c r="E12" i="13"/>
  <c r="E24" i="21"/>
  <c r="E38" i="33"/>
  <c r="E22" i="33"/>
  <c r="E6" i="33"/>
  <c r="E24" i="31"/>
  <c r="E30" i="29"/>
  <c r="E14" i="29"/>
  <c r="E32" i="18"/>
  <c r="E8" i="14"/>
  <c r="E27" i="13"/>
  <c r="E11" i="13"/>
  <c r="E37" i="21"/>
  <c r="E33" i="29"/>
  <c r="E34" i="41"/>
  <c r="E9" i="29"/>
  <c r="E5" i="21"/>
  <c r="E27" i="41"/>
  <c r="G27" i="41" s="1"/>
  <c r="E11" i="41"/>
  <c r="E30" i="38"/>
  <c r="E14" i="38"/>
  <c r="E39" i="14"/>
  <c r="E26" i="21"/>
  <c r="E14" i="18"/>
  <c r="E36" i="29"/>
  <c r="E28" i="38"/>
  <c r="G28" i="38" s="1"/>
  <c r="E12" i="38"/>
  <c r="E29" i="34"/>
  <c r="E35" i="33"/>
  <c r="E19" i="33"/>
  <c r="E27" i="29"/>
  <c r="E29" i="26"/>
  <c r="E13" i="26"/>
  <c r="G13" i="26" s="1"/>
  <c r="E25" i="24"/>
  <c r="E9" i="24"/>
  <c r="E33" i="20"/>
  <c r="G33" i="20" s="1"/>
  <c r="E17" i="20"/>
  <c r="E8" i="13"/>
  <c r="G8" i="13" s="1"/>
  <c r="E39" i="49"/>
  <c r="E23" i="49"/>
  <c r="E21" i="29"/>
  <c r="E34" i="42"/>
  <c r="E24" i="41"/>
  <c r="E8" i="41"/>
  <c r="E36" i="39"/>
  <c r="E26" i="29"/>
  <c r="E10" i="29"/>
  <c r="E12" i="18"/>
  <c r="E5" i="14"/>
  <c r="G5" i="14" s="1"/>
  <c r="E25" i="12"/>
  <c r="E9" i="12"/>
  <c r="E23" i="13"/>
  <c r="E7" i="13"/>
  <c r="E26" i="44"/>
  <c r="E11" i="44"/>
  <c r="E26" i="38"/>
  <c r="E10" i="38"/>
  <c r="E25" i="29"/>
  <c r="G25" i="29" s="1"/>
  <c r="E17" i="25"/>
  <c r="E32" i="41"/>
  <c r="E36" i="41"/>
  <c r="E17" i="29"/>
  <c r="E15" i="29"/>
  <c r="E37" i="29"/>
  <c r="E39" i="29"/>
  <c r="E7" i="29"/>
  <c r="E34" i="13"/>
  <c r="E43" i="48"/>
  <c r="E27" i="48"/>
  <c r="G27" i="48" s="1"/>
  <c r="E11" i="48"/>
  <c r="E38" i="41"/>
  <c r="E42" i="41"/>
  <c r="E12" i="29"/>
  <c r="E31" i="29"/>
  <c r="E5" i="41"/>
  <c r="G5" i="41" s="1"/>
  <c r="E38" i="29"/>
  <c r="E22" i="29"/>
  <c r="E6" i="29"/>
  <c r="E19" i="13"/>
  <c r="G8" i="20"/>
  <c r="E5" i="29"/>
  <c r="E18" i="41"/>
  <c r="E32" i="29"/>
  <c r="E14" i="41"/>
  <c r="E24" i="25"/>
  <c r="E33" i="24"/>
  <c r="E17" i="24"/>
  <c r="E32" i="13"/>
  <c r="E15" i="49"/>
  <c r="E34" i="29"/>
  <c r="E18" i="29"/>
  <c r="E5" i="18"/>
  <c r="G5" i="18" s="1"/>
  <c r="E33" i="12"/>
  <c r="E17" i="12"/>
  <c r="E31" i="13"/>
  <c r="E15" i="13"/>
  <c r="E9" i="41"/>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P19" i="31"/>
  <c r="P19" i="38"/>
  <c r="F19" i="15"/>
  <c r="F19" i="17"/>
  <c r="F19" i="24"/>
  <c r="F19" i="27"/>
  <c r="F19" i="32"/>
  <c r="P19" i="14"/>
  <c r="P19" i="30"/>
  <c r="F19" i="23"/>
  <c r="P34" i="29"/>
  <c r="F34" i="51"/>
  <c r="F34" i="15"/>
  <c r="F34" i="25"/>
  <c r="P34" i="44"/>
  <c r="F34" i="44"/>
  <c r="P34" i="22"/>
  <c r="P34" i="38"/>
  <c r="V31" i="15"/>
  <c r="V31" i="16"/>
  <c r="V31" i="50"/>
  <c r="V31" i="19"/>
  <c r="V31" i="31"/>
  <c r="V31" i="49"/>
  <c r="V31" i="24"/>
  <c r="V31" i="29"/>
  <c r="V31" i="33"/>
  <c r="V31" i="13"/>
  <c r="V31" i="40"/>
  <c r="V31" i="17"/>
  <c r="V31" i="30"/>
  <c r="V31" i="42"/>
  <c r="V31" i="34"/>
  <c r="V31" i="52"/>
  <c r="V31" i="25"/>
  <c r="V31" i="18"/>
  <c r="V31" i="27"/>
  <c r="V31" i="23"/>
  <c r="V31" i="22"/>
  <c r="V31" i="20"/>
  <c r="V31" i="12"/>
  <c r="V31" i="8"/>
  <c r="V31" i="44"/>
  <c r="V31" i="37"/>
  <c r="V31" i="51"/>
  <c r="V31" i="41"/>
  <c r="T39" i="16"/>
  <c r="J23" i="16"/>
  <c r="J23" i="31"/>
  <c r="J23" i="27"/>
  <c r="J41" i="52"/>
  <c r="J26" i="42"/>
  <c r="J26" i="49"/>
  <c r="J39" i="24"/>
  <c r="J39" i="43"/>
  <c r="T39" i="52"/>
  <c r="J41" i="33"/>
  <c r="J41" i="21"/>
  <c r="F36" i="43"/>
  <c r="F36" i="21"/>
  <c r="X14" i="31"/>
  <c r="P19" i="8"/>
  <c r="V11" i="35"/>
  <c r="V11" i="28"/>
  <c r="V11" i="32"/>
  <c r="V11" i="31"/>
  <c r="V11" i="30"/>
  <c r="V11" i="34"/>
  <c r="V11" i="49"/>
  <c r="V11" i="12"/>
  <c r="V11" i="51"/>
  <c r="V11" i="26"/>
  <c r="J41" i="16"/>
  <c r="J41" i="50"/>
  <c r="J39" i="16"/>
  <c r="F36" i="51"/>
  <c r="P36" i="18"/>
  <c r="J6" i="51"/>
  <c r="J6" i="48"/>
  <c r="J6" i="23"/>
  <c r="J6" i="38"/>
  <c r="F19" i="37"/>
  <c r="F35" i="33"/>
  <c r="P35" i="49"/>
  <c r="P19" i="33"/>
  <c r="J41" i="15"/>
  <c r="J26" i="21"/>
  <c r="F19" i="12"/>
  <c r="P36" i="51"/>
  <c r="J41" i="38"/>
  <c r="J26" i="23"/>
  <c r="J41" i="32"/>
  <c r="J26" i="28"/>
  <c r="J26" i="13"/>
  <c r="J39" i="26"/>
  <c r="T39" i="29"/>
  <c r="J41" i="43"/>
  <c r="J41" i="14"/>
  <c r="F36" i="34"/>
  <c r="P36" i="19"/>
  <c r="X14" i="16"/>
  <c r="J19" i="12"/>
  <c r="J19" i="8"/>
  <c r="P19" i="37"/>
  <c r="P36" i="33"/>
  <c r="N16" i="24"/>
  <c r="N16" i="39"/>
  <c r="N16" i="29"/>
  <c r="N16" i="42"/>
  <c r="N16" i="44"/>
  <c r="N16" i="32"/>
  <c r="N16" i="18"/>
  <c r="N16" i="21"/>
  <c r="N16" i="22"/>
  <c r="N16" i="27"/>
  <c r="N16" i="30"/>
  <c r="N16" i="15"/>
  <c r="N16" i="37"/>
  <c r="N16" i="26"/>
  <c r="N16" i="28"/>
  <c r="N16" i="33"/>
  <c r="N16" i="35"/>
  <c r="N16" i="36"/>
  <c r="J41" i="19"/>
  <c r="J41" i="26"/>
  <c r="J41" i="35"/>
  <c r="T39" i="23"/>
  <c r="J26" i="50"/>
  <c r="J26" i="41"/>
  <c r="J39" i="48"/>
  <c r="T39" i="43"/>
  <c r="J41" i="51"/>
  <c r="J41" i="17"/>
  <c r="P34" i="31"/>
  <c r="F19" i="36"/>
  <c r="F36" i="17"/>
  <c r="J41" i="42"/>
  <c r="J14" i="13"/>
  <c r="J14" i="15"/>
  <c r="P34" i="21"/>
  <c r="P36" i="12"/>
  <c r="F36" i="30"/>
  <c r="X14" i="41"/>
  <c r="F19" i="28"/>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P36" i="21"/>
  <c r="P36" i="41"/>
  <c r="F36" i="52"/>
  <c r="F36" i="22"/>
  <c r="F36" i="32"/>
  <c r="P36" i="31"/>
  <c r="F36" i="20"/>
  <c r="P36" i="26"/>
  <c r="F36" i="49"/>
  <c r="P36" i="38"/>
  <c r="F36" i="37"/>
  <c r="F36" i="24"/>
  <c r="P36" i="39"/>
  <c r="F36" i="29"/>
  <c r="F36" i="13"/>
  <c r="P36" i="32"/>
  <c r="F36" i="50"/>
  <c r="F36" i="39"/>
  <c r="P36" i="17"/>
  <c r="F36" i="36"/>
  <c r="P36" i="22"/>
  <c r="P36" i="35"/>
  <c r="F36" i="14"/>
  <c r="P36" i="8"/>
  <c r="P36" i="30"/>
  <c r="P36" i="24"/>
  <c r="F36" i="26"/>
  <c r="F36" i="48"/>
  <c r="P36" i="36"/>
  <c r="P36" i="34"/>
  <c r="P36" i="50"/>
  <c r="P36" i="13"/>
  <c r="F36" i="23"/>
  <c r="P36" i="15"/>
  <c r="F36" i="27"/>
  <c r="F36" i="38"/>
  <c r="P36" i="43"/>
  <c r="T39" i="31"/>
  <c r="J39" i="35"/>
  <c r="J39" i="18"/>
  <c r="T39" i="49"/>
  <c r="J26" i="34"/>
  <c r="J26" i="38"/>
  <c r="J26" i="37"/>
  <c r="J26" i="25"/>
  <c r="J26" i="20"/>
  <c r="J39" i="37"/>
  <c r="T39" i="30"/>
  <c r="J41" i="28"/>
  <c r="J41" i="12"/>
  <c r="J43" i="35"/>
  <c r="J43" i="31"/>
  <c r="F34" i="21"/>
  <c r="F36" i="25"/>
  <c r="V27" i="50"/>
  <c r="V27" i="52"/>
  <c r="V27" i="20"/>
  <c r="V27" i="12"/>
  <c r="V27" i="26"/>
  <c r="V27" i="16"/>
  <c r="V27" i="18"/>
  <c r="V27" i="30"/>
  <c r="V27" i="23"/>
  <c r="V27" i="36"/>
  <c r="V27" i="39"/>
  <c r="V27" i="34"/>
  <c r="V27" i="33"/>
  <c r="V27" i="41"/>
  <c r="V27" i="43"/>
  <c r="V27" i="49"/>
  <c r="V27" i="51"/>
  <c r="V27" i="35"/>
  <c r="V27" i="15"/>
  <c r="V27" i="27"/>
  <c r="V27" i="42"/>
  <c r="N40" i="14"/>
  <c r="N40" i="40"/>
  <c r="N40" i="19"/>
  <c r="N40" i="44"/>
  <c r="N40" i="15"/>
  <c r="N40" i="38"/>
  <c r="N40" i="12"/>
  <c r="N40" i="33"/>
  <c r="N40" i="20"/>
  <c r="N40" i="39"/>
  <c r="N40" i="25"/>
  <c r="N40" i="52"/>
  <c r="N40" i="43"/>
  <c r="N40" i="35"/>
  <c r="N24" i="24"/>
  <c r="N24" i="18"/>
  <c r="N24" i="32"/>
  <c r="J26" i="22"/>
  <c r="J26" i="30"/>
  <c r="J43" i="13"/>
  <c r="J39" i="20"/>
  <c r="T39" i="51"/>
  <c r="J41" i="29"/>
  <c r="J41" i="40"/>
  <c r="T37" i="42"/>
  <c r="F34" i="50"/>
  <c r="F36" i="33"/>
  <c r="X14" i="34"/>
  <c r="F36" i="12"/>
  <c r="V20" i="35"/>
  <c r="P36" i="16"/>
  <c r="P35" i="16"/>
  <c r="X14" i="50"/>
  <c r="F36" i="40"/>
  <c r="V20" i="29"/>
  <c r="V27" i="37"/>
  <c r="P39" i="51"/>
  <c r="F39" i="50"/>
  <c r="F39" i="28"/>
  <c r="J35" i="51"/>
  <c r="F29" i="42"/>
  <c r="V6" i="18"/>
  <c r="V36" i="30"/>
  <c r="E21" i="39"/>
  <c r="X40" i="50"/>
  <c r="X40" i="31"/>
  <c r="X40" i="22"/>
  <c r="X24" i="15"/>
  <c r="E40" i="39"/>
  <c r="E6" i="34"/>
  <c r="E25" i="39"/>
  <c r="X24" i="43"/>
  <c r="E38" i="39"/>
  <c r="E9" i="43"/>
  <c r="E6" i="18"/>
  <c r="E12" i="17"/>
  <c r="AN35" i="4"/>
  <c r="H35" i="4" s="1"/>
  <c r="AN25" i="4"/>
  <c r="H25" i="4" s="1"/>
  <c r="E35" i="48"/>
  <c r="E19" i="48"/>
  <c r="X24" i="12"/>
  <c r="E29" i="39"/>
  <c r="E21" i="43"/>
  <c r="E28" i="43"/>
  <c r="E12" i="43"/>
  <c r="E34" i="44"/>
  <c r="G34" i="44" s="1"/>
  <c r="E19" i="44"/>
  <c r="E25" i="42"/>
  <c r="E9" i="42"/>
  <c r="E15" i="41"/>
  <c r="E27" i="39"/>
  <c r="G27" i="39" s="1"/>
  <c r="E11" i="39"/>
  <c r="E19" i="38"/>
  <c r="E24" i="36"/>
  <c r="E8" i="36"/>
  <c r="E30" i="35"/>
  <c r="E14" i="35"/>
  <c r="E5" i="34"/>
  <c r="E26" i="33"/>
  <c r="E10" i="33"/>
  <c r="E38" i="30"/>
  <c r="E22" i="30"/>
  <c r="E12" i="31"/>
  <c r="E30" i="27"/>
  <c r="E36" i="26"/>
  <c r="E26" i="25"/>
  <c r="E39" i="23"/>
  <c r="E23" i="23"/>
  <c r="E29" i="22"/>
  <c r="E13" i="22"/>
  <c r="E19" i="21"/>
  <c r="E31" i="19"/>
  <c r="E15" i="19"/>
  <c r="T42" i="48"/>
  <c r="E28" i="52"/>
  <c r="E12" i="52"/>
  <c r="E35" i="51"/>
  <c r="E19" i="51"/>
  <c r="E43" i="52"/>
  <c r="E41" i="44"/>
  <c r="E41" i="39"/>
  <c r="E40" i="13"/>
  <c r="G40" i="13" s="1"/>
  <c r="V14" i="40"/>
  <c r="V6" i="30"/>
  <c r="V6" i="17"/>
  <c r="V36" i="27"/>
  <c r="E37" i="39"/>
  <c r="E16" i="42"/>
  <c r="E30" i="42"/>
  <c r="X40" i="36"/>
  <c r="X40" i="8"/>
  <c r="X24" i="28"/>
  <c r="E28" i="39"/>
  <c r="E22" i="34"/>
  <c r="E30" i="43"/>
  <c r="E26" i="39"/>
  <c r="E10" i="39"/>
  <c r="E33" i="38"/>
  <c r="E35" i="26"/>
  <c r="E19" i="26"/>
  <c r="E26" i="17"/>
  <c r="E10" i="17"/>
  <c r="E24" i="39"/>
  <c r="E14" i="43"/>
  <c r="F39" i="38"/>
  <c r="P39" i="21"/>
  <c r="V36" i="26"/>
  <c r="X40" i="43"/>
  <c r="X40" i="38"/>
  <c r="X24" i="51"/>
  <c r="E20" i="39"/>
  <c r="E31" i="43"/>
  <c r="E34" i="18"/>
  <c r="E18" i="18"/>
  <c r="E40" i="17"/>
  <c r="E24" i="17"/>
  <c r="E8" i="17"/>
  <c r="E31" i="48"/>
  <c r="E15" i="48"/>
  <c r="P39" i="32"/>
  <c r="J35" i="21"/>
  <c r="V36" i="40"/>
  <c r="V36" i="32"/>
  <c r="X40" i="37"/>
  <c r="X40" i="39"/>
  <c r="X24" i="13"/>
  <c r="X24" i="26"/>
  <c r="E17" i="39"/>
  <c r="E11" i="43"/>
  <c r="G11" i="43" s="1"/>
  <c r="E40" i="43"/>
  <c r="G40" i="43" s="1"/>
  <c r="E39" i="39"/>
  <c r="E23" i="39"/>
  <c r="E7" i="39"/>
  <c r="E32" i="34"/>
  <c r="E36" i="28"/>
  <c r="G36" i="28" s="1"/>
  <c r="E5" i="28"/>
  <c r="E32" i="26"/>
  <c r="E16" i="26"/>
  <c r="E22" i="25"/>
  <c r="E29" i="24"/>
  <c r="E13" i="24"/>
  <c r="E35" i="23"/>
  <c r="E19" i="23"/>
  <c r="E25" i="22"/>
  <c r="E9" i="22"/>
  <c r="E31" i="21"/>
  <c r="E15" i="21"/>
  <c r="E27" i="19"/>
  <c r="G27" i="19" s="1"/>
  <c r="E13" i="13"/>
  <c r="G13" i="13" s="1"/>
  <c r="AN41" i="4"/>
  <c r="H41" i="4" s="1"/>
  <c r="N38" i="37" s="1"/>
  <c r="E24" i="52"/>
  <c r="E8" i="52"/>
  <c r="E31" i="51"/>
  <c r="E15" i="51"/>
  <c r="E39" i="52"/>
  <c r="E41" i="42"/>
  <c r="E41" i="38"/>
  <c r="E36" i="13"/>
  <c r="E13" i="39"/>
  <c r="E10" i="36"/>
  <c r="E7" i="43"/>
  <c r="E22" i="39"/>
  <c r="E6" i="39"/>
  <c r="E31" i="26"/>
  <c r="E15" i="26"/>
  <c r="E21" i="25"/>
  <c r="AN17" i="4"/>
  <c r="H17" i="4" s="1"/>
  <c r="N14" i="31" s="1"/>
  <c r="J35" i="23"/>
  <c r="V6" i="32"/>
  <c r="V6" i="26"/>
  <c r="X38" i="42"/>
  <c r="V36" i="21"/>
  <c r="V36" i="19"/>
  <c r="E43" i="43"/>
  <c r="E31" i="42"/>
  <c r="E35" i="42"/>
  <c r="X40" i="13"/>
  <c r="X40" i="23"/>
  <c r="V22" i="51"/>
  <c r="X24" i="39"/>
  <c r="E12" i="39"/>
  <c r="E42" i="39"/>
  <c r="E36" i="33"/>
  <c r="E14" i="26"/>
  <c r="E43" i="30"/>
  <c r="G43" i="30" s="1"/>
  <c r="P39" i="23"/>
  <c r="X40" i="42"/>
  <c r="X40" i="15"/>
  <c r="V22" i="16"/>
  <c r="X24" i="18"/>
  <c r="E20" i="43"/>
  <c r="E5" i="43"/>
  <c r="G5" i="43" s="1"/>
  <c r="E33" i="42"/>
  <c r="G33" i="42" s="1"/>
  <c r="E39" i="41"/>
  <c r="E23" i="41"/>
  <c r="E7" i="41"/>
  <c r="E35" i="39"/>
  <c r="E19" i="39"/>
  <c r="E5" i="39"/>
  <c r="E27" i="38"/>
  <c r="E11" i="38"/>
  <c r="E32" i="36"/>
  <c r="E38" i="35"/>
  <c r="E22" i="35"/>
  <c r="E6" i="35"/>
  <c r="E28" i="34"/>
  <c r="E12" i="34"/>
  <c r="E34" i="33"/>
  <c r="E18" i="33"/>
  <c r="E30" i="30"/>
  <c r="E14" i="30"/>
  <c r="E20" i="31"/>
  <c r="E32" i="28"/>
  <c r="E16" i="28"/>
  <c r="E28" i="26"/>
  <c r="E12" i="26"/>
  <c r="G12" i="26" s="1"/>
  <c r="E34" i="25"/>
  <c r="E18" i="25"/>
  <c r="E31" i="23"/>
  <c r="E15" i="23"/>
  <c r="E27" i="21"/>
  <c r="G27" i="21" s="1"/>
  <c r="E11" i="21"/>
  <c r="E23" i="19"/>
  <c r="E20" i="52"/>
  <c r="E43" i="51"/>
  <c r="E27" i="51"/>
  <c r="E11" i="51"/>
  <c r="E35" i="52"/>
  <c r="E41" i="41"/>
  <c r="V36" i="34"/>
  <c r="X40" i="21"/>
  <c r="X40" i="40"/>
  <c r="V22" i="20"/>
  <c r="V36" i="20"/>
  <c r="X24" i="31"/>
  <c r="E34" i="39"/>
  <c r="E18" i="39"/>
  <c r="E27" i="26"/>
  <c r="E11" i="26"/>
  <c r="F29" i="33"/>
  <c r="P29" i="30"/>
  <c r="P39" i="43"/>
  <c r="J35" i="18"/>
  <c r="J35" i="35"/>
  <c r="P29" i="28"/>
  <c r="V6" i="36"/>
  <c r="V6" i="52"/>
  <c r="V6" i="50"/>
  <c r="E43" i="39"/>
  <c r="X40" i="49"/>
  <c r="X40" i="32"/>
  <c r="V36" i="33"/>
  <c r="X24" i="14"/>
  <c r="E33" i="39"/>
  <c r="G33" i="39" s="1"/>
  <c r="AN44" i="4"/>
  <c r="H44" i="4" s="1"/>
  <c r="N41" i="40" s="1"/>
  <c r="P29" i="36"/>
  <c r="P39" i="52"/>
  <c r="J35" i="43"/>
  <c r="J35" i="24"/>
  <c r="J7" i="48"/>
  <c r="F29" i="18"/>
  <c r="G29" i="18" s="1"/>
  <c r="E42" i="43"/>
  <c r="X40" i="44"/>
  <c r="X40" i="35"/>
  <c r="E8" i="39"/>
  <c r="E7" i="48"/>
  <c r="F39" i="44"/>
  <c r="X40" i="41"/>
  <c r="X40" i="34"/>
  <c r="X40" i="27"/>
  <c r="E21" i="26"/>
  <c r="E16" i="43"/>
  <c r="E38" i="44"/>
  <c r="E23" i="44"/>
  <c r="E7" i="44"/>
  <c r="E29" i="42"/>
  <c r="E35" i="41"/>
  <c r="E19" i="41"/>
  <c r="E31" i="39"/>
  <c r="E15" i="39"/>
  <c r="E38" i="38"/>
  <c r="E7" i="38"/>
  <c r="E28" i="36"/>
  <c r="E12" i="36"/>
  <c r="E40" i="34"/>
  <c r="E24" i="34"/>
  <c r="E14" i="33"/>
  <c r="E26" i="30"/>
  <c r="E10" i="30"/>
  <c r="E28" i="28"/>
  <c r="G28" i="28" s="1"/>
  <c r="E12" i="28"/>
  <c r="G12" i="28" s="1"/>
  <c r="E40" i="26"/>
  <c r="G40" i="26" s="1"/>
  <c r="E30" i="25"/>
  <c r="E15" i="25"/>
  <c r="E27" i="23"/>
  <c r="G27" i="23" s="1"/>
  <c r="E11" i="23"/>
  <c r="E33" i="22"/>
  <c r="E17" i="22"/>
  <c r="E39" i="21"/>
  <c r="E23" i="21"/>
  <c r="E7" i="21"/>
  <c r="E35" i="19"/>
  <c r="E19" i="19"/>
  <c r="E41" i="43"/>
  <c r="E16" i="52"/>
  <c r="E39" i="51"/>
  <c r="G39" i="51" s="1"/>
  <c r="E23" i="51"/>
  <c r="E31" i="52"/>
  <c r="F39" i="40"/>
  <c r="P39" i="25"/>
  <c r="V36" i="24"/>
  <c r="X38" i="33"/>
  <c r="E16" i="39"/>
  <c r="X40" i="25"/>
  <c r="X40" i="33"/>
  <c r="X40" i="26"/>
  <c r="E9" i="39"/>
  <c r="E38" i="26"/>
  <c r="E5" i="44"/>
  <c r="E37" i="44"/>
  <c r="E30" i="39"/>
  <c r="E14" i="39"/>
  <c r="E22" i="38"/>
  <c r="E6" i="38"/>
  <c r="E39" i="26"/>
  <c r="E23" i="26"/>
  <c r="E7" i="26"/>
  <c r="E29" i="25"/>
  <c r="E8" i="18"/>
  <c r="P23" i="17"/>
  <c r="P23" i="16"/>
  <c r="P23" i="26"/>
  <c r="F23" i="26"/>
  <c r="P23" i="36"/>
  <c r="F23" i="20"/>
  <c r="P23" i="51"/>
  <c r="P23" i="25"/>
  <c r="F23" i="31"/>
  <c r="P23" i="33"/>
  <c r="F23" i="49"/>
  <c r="P23" i="37"/>
  <c r="P23" i="13"/>
  <c r="P15" i="50"/>
  <c r="F15" i="34"/>
  <c r="P15" i="15"/>
  <c r="P15" i="41"/>
  <c r="P15" i="51"/>
  <c r="P15" i="36"/>
  <c r="F15" i="16"/>
  <c r="F15" i="51"/>
  <c r="P15" i="42"/>
  <c r="P15" i="12"/>
  <c r="F15" i="15"/>
  <c r="F15" i="44"/>
  <c r="F15" i="36"/>
  <c r="F15" i="48"/>
  <c r="P15" i="27"/>
  <c r="F15" i="26"/>
  <c r="F15" i="37"/>
  <c r="F15" i="28"/>
  <c r="P11" i="12"/>
  <c r="F28" i="29"/>
  <c r="P28" i="23"/>
  <c r="F28" i="34"/>
  <c r="F28" i="27"/>
  <c r="F28" i="42"/>
  <c r="P28" i="15"/>
  <c r="F28" i="49"/>
  <c r="P28" i="50"/>
  <c r="F28" i="48"/>
  <c r="P34" i="8"/>
  <c r="F34" i="31"/>
  <c r="F34" i="20"/>
  <c r="F34" i="38"/>
  <c r="F34" i="16"/>
  <c r="P34" i="48"/>
  <c r="P34" i="37"/>
  <c r="F34" i="8"/>
  <c r="P34" i="51"/>
  <c r="P34" i="13"/>
  <c r="F34" i="26"/>
  <c r="P34" i="42"/>
  <c r="F15" i="49"/>
  <c r="P15" i="23"/>
  <c r="P15" i="26"/>
  <c r="P15" i="13"/>
  <c r="F15" i="39"/>
  <c r="F15" i="50"/>
  <c r="P15" i="32"/>
  <c r="F15" i="30"/>
  <c r="F15" i="27"/>
  <c r="P15" i="22"/>
  <c r="F34" i="49"/>
  <c r="G34" i="49" s="1"/>
  <c r="P23" i="40"/>
  <c r="P23" i="42"/>
  <c r="P23" i="31"/>
  <c r="F23" i="19"/>
  <c r="P43" i="52"/>
  <c r="F43" i="21"/>
  <c r="P43" i="14"/>
  <c r="P43" i="50"/>
  <c r="F43" i="34"/>
  <c r="F43" i="22"/>
  <c r="F43" i="28"/>
  <c r="F32" i="17"/>
  <c r="F32" i="33"/>
  <c r="F32" i="50"/>
  <c r="P32" i="24"/>
  <c r="P32" i="42"/>
  <c r="P32" i="49"/>
  <c r="F32" i="32"/>
  <c r="P15" i="38"/>
  <c r="P35" i="31"/>
  <c r="F35" i="21"/>
  <c r="P34" i="19"/>
  <c r="P15" i="49"/>
  <c r="P28" i="27"/>
  <c r="P43" i="49"/>
  <c r="P43" i="34"/>
  <c r="F43" i="43"/>
  <c r="F43" i="48"/>
  <c r="F43" i="31"/>
  <c r="F43" i="18"/>
  <c r="F43" i="15"/>
  <c r="P43" i="20"/>
  <c r="P43" i="29"/>
  <c r="F43" i="50"/>
  <c r="P43" i="21"/>
  <c r="F43" i="51"/>
  <c r="P43" i="18"/>
  <c r="F43" i="38"/>
  <c r="F43" i="20"/>
  <c r="P43" i="22"/>
  <c r="P43" i="51"/>
  <c r="P43" i="16"/>
  <c r="F43" i="49"/>
  <c r="F43" i="44"/>
  <c r="F43" i="27"/>
  <c r="F43" i="14"/>
  <c r="F43" i="8"/>
  <c r="F43" i="52"/>
  <c r="P43" i="44"/>
  <c r="F43" i="29"/>
  <c r="P43" i="39"/>
  <c r="P43" i="41"/>
  <c r="F43" i="37"/>
  <c r="P43" i="26"/>
  <c r="P43" i="24"/>
  <c r="F34" i="14"/>
  <c r="P34" i="16"/>
  <c r="P34" i="14"/>
  <c r="P34" i="30"/>
  <c r="P34" i="23"/>
  <c r="F34" i="39"/>
  <c r="P34" i="12"/>
  <c r="P34" i="36"/>
  <c r="P34" i="49"/>
  <c r="P32" i="8"/>
  <c r="F32" i="52"/>
  <c r="P32" i="22"/>
  <c r="P32" i="35"/>
  <c r="F32" i="43"/>
  <c r="P32" i="16"/>
  <c r="P32" i="38"/>
  <c r="F32" i="40"/>
  <c r="P32" i="19"/>
  <c r="P32" i="50"/>
  <c r="F32" i="37"/>
  <c r="F32" i="16"/>
  <c r="P32" i="12"/>
  <c r="P32" i="17"/>
  <c r="F32" i="22"/>
  <c r="F32" i="49"/>
  <c r="F32" i="51"/>
  <c r="F32" i="24"/>
  <c r="F32" i="31"/>
  <c r="P32" i="18"/>
  <c r="P32" i="23"/>
  <c r="P32" i="44"/>
  <c r="P32" i="26"/>
  <c r="F32" i="29"/>
  <c r="P32" i="51"/>
  <c r="F32" i="18"/>
  <c r="F32" i="34"/>
  <c r="F32" i="12"/>
  <c r="P32" i="37"/>
  <c r="P32" i="20"/>
  <c r="P32" i="29"/>
  <c r="P32" i="30"/>
  <c r="F32" i="35"/>
  <c r="P32" i="41"/>
  <c r="P32" i="40"/>
  <c r="P11" i="34"/>
  <c r="P11" i="36"/>
  <c r="P11" i="22"/>
  <c r="P11" i="18"/>
  <c r="F11" i="22"/>
  <c r="F11" i="31"/>
  <c r="F11" i="37"/>
  <c r="F11" i="51"/>
  <c r="P28" i="28"/>
  <c r="P28" i="16"/>
  <c r="F28" i="30"/>
  <c r="P28" i="37"/>
  <c r="F28" i="15"/>
  <c r="P28" i="29"/>
  <c r="F28" i="36"/>
  <c r="P28" i="44"/>
  <c r="P28" i="19"/>
  <c r="F28" i="33"/>
  <c r="P28" i="39"/>
  <c r="F28" i="18"/>
  <c r="P28" i="30"/>
  <c r="F28" i="39"/>
  <c r="F28" i="40"/>
  <c r="P28" i="8"/>
  <c r="P28" i="25"/>
  <c r="F28" i="35"/>
  <c r="P28" i="42"/>
  <c r="F28" i="22"/>
  <c r="P28" i="34"/>
  <c r="F28" i="41"/>
  <c r="P11" i="52"/>
  <c r="F28" i="26"/>
  <c r="P28" i="38"/>
  <c r="P28" i="26"/>
  <c r="F28" i="19"/>
  <c r="P28" i="41"/>
  <c r="P28" i="24"/>
  <c r="P28" i="13"/>
  <c r="F28" i="12"/>
  <c r="G28" i="12" s="1"/>
  <c r="F28" i="14"/>
  <c r="F34" i="22"/>
  <c r="F34" i="35"/>
  <c r="F34" i="48"/>
  <c r="P34" i="35"/>
  <c r="F34" i="24"/>
  <c r="F34" i="42"/>
  <c r="F34" i="52"/>
  <c r="P34" i="33"/>
  <c r="P34" i="50"/>
  <c r="P34" i="20"/>
  <c r="P34" i="40"/>
  <c r="F34" i="33"/>
  <c r="P15" i="52"/>
  <c r="F15" i="42"/>
  <c r="P15" i="16"/>
  <c r="P15" i="35"/>
  <c r="P15" i="34"/>
  <c r="F15" i="8"/>
  <c r="P15" i="8"/>
  <c r="P15" i="17"/>
  <c r="P15" i="43"/>
  <c r="P15" i="33"/>
  <c r="P23" i="28"/>
  <c r="F23" i="38"/>
  <c r="F23" i="37"/>
  <c r="F23" i="39"/>
  <c r="P43" i="27"/>
  <c r="F43" i="24"/>
  <c r="P43" i="8"/>
  <c r="P43" i="36"/>
  <c r="F43" i="42"/>
  <c r="F43" i="25"/>
  <c r="F43" i="36"/>
  <c r="P43" i="31"/>
  <c r="F32" i="14"/>
  <c r="P32" i="27"/>
  <c r="F32" i="30"/>
  <c r="F32" i="38"/>
  <c r="P32" i="25"/>
  <c r="P32" i="36"/>
  <c r="P32" i="33"/>
  <c r="P32" i="43"/>
  <c r="F15" i="19"/>
  <c r="P34" i="52"/>
  <c r="P15" i="21"/>
  <c r="P28" i="43"/>
  <c r="P11" i="38"/>
  <c r="F11" i="12"/>
  <c r="G11" i="12" s="1"/>
  <c r="P11" i="48"/>
  <c r="P28" i="36"/>
  <c r="P28" i="31"/>
  <c r="F28" i="16"/>
  <c r="P28" i="52"/>
  <c r="P28" i="33"/>
  <c r="F28" i="31"/>
  <c r="F28" i="50"/>
  <c r="P28" i="51"/>
  <c r="F28" i="51"/>
  <c r="P34" i="39"/>
  <c r="F34" i="36"/>
  <c r="F34" i="18"/>
  <c r="P34" i="25"/>
  <c r="F34" i="43"/>
  <c r="P34" i="34"/>
  <c r="P34" i="15"/>
  <c r="F34" i="37"/>
  <c r="F34" i="27"/>
  <c r="P34" i="17"/>
  <c r="F34" i="32"/>
  <c r="F34" i="34"/>
  <c r="F34" i="12"/>
  <c r="P15" i="25"/>
  <c r="F15" i="20"/>
  <c r="P15" i="40"/>
  <c r="F15" i="14"/>
  <c r="P15" i="14"/>
  <c r="P15" i="44"/>
  <c r="F15" i="23"/>
  <c r="F15" i="43"/>
  <c r="P15" i="28"/>
  <c r="P34" i="43"/>
  <c r="F23" i="35"/>
  <c r="F23" i="12"/>
  <c r="F23" i="14"/>
  <c r="P43" i="32"/>
  <c r="F43" i="32"/>
  <c r="F43" i="12"/>
  <c r="P43" i="28"/>
  <c r="F43" i="19"/>
  <c r="F43" i="35"/>
  <c r="P43" i="43"/>
  <c r="P43" i="30"/>
  <c r="F32" i="21"/>
  <c r="P32" i="31"/>
  <c r="P32" i="13"/>
  <c r="F32" i="15"/>
  <c r="P32" i="28"/>
  <c r="P32" i="21"/>
  <c r="F32" i="25"/>
  <c r="P32" i="34"/>
  <c r="F34" i="41"/>
  <c r="F15" i="12"/>
  <c r="P11" i="40"/>
  <c r="F28" i="44"/>
  <c r="P28" i="35"/>
  <c r="F28" i="24"/>
  <c r="G28" i="24" s="1"/>
  <c r="P39" i="12"/>
  <c r="F39" i="19"/>
  <c r="F39" i="27"/>
  <c r="P39" i="28"/>
  <c r="P39" i="15"/>
  <c r="F39" i="34"/>
  <c r="G39" i="34" s="1"/>
  <c r="P39" i="22"/>
  <c r="P39" i="49"/>
  <c r="F39" i="37"/>
  <c r="F39" i="25"/>
  <c r="F39" i="18"/>
  <c r="G39" i="18" s="1"/>
  <c r="F39" i="30"/>
  <c r="P39" i="29"/>
  <c r="P39" i="24"/>
  <c r="F39" i="20"/>
  <c r="F39" i="36"/>
  <c r="P39" i="44"/>
  <c r="F39" i="23"/>
  <c r="P39" i="27"/>
  <c r="F39" i="42"/>
  <c r="P39" i="34"/>
  <c r="F39" i="12"/>
  <c r="P39" i="50"/>
  <c r="P39" i="35"/>
  <c r="F39" i="8"/>
  <c r="P39" i="48"/>
  <c r="F39" i="24"/>
  <c r="F5" i="38"/>
  <c r="P5" i="38"/>
  <c r="F5" i="35"/>
  <c r="P5" i="35"/>
  <c r="F5" i="44"/>
  <c r="P5" i="28"/>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29" i="27"/>
  <c r="X29" i="12"/>
  <c r="X29" i="17"/>
  <c r="X21" i="48"/>
  <c r="X21" i="14"/>
  <c r="X39" i="12"/>
  <c r="X33" i="27"/>
  <c r="X33" i="21"/>
  <c r="V35" i="17"/>
  <c r="V34" i="8"/>
  <c r="V34" i="16"/>
  <c r="V34" i="32"/>
  <c r="V34" i="15"/>
  <c r="V34" i="30"/>
  <c r="V34" i="13"/>
  <c r="V34" i="17"/>
  <c r="V34" i="34"/>
  <c r="V34" i="18"/>
  <c r="V34" i="33"/>
  <c r="V34" i="49"/>
  <c r="V34" i="21"/>
  <c r="V34" i="35"/>
  <c r="V34" i="19"/>
  <c r="V34" i="36"/>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8"/>
  <c r="X29" i="19"/>
  <c r="X29" i="32"/>
  <c r="X29" i="42"/>
  <c r="X29" i="35"/>
  <c r="X29" i="30"/>
  <c r="X27" i="32"/>
  <c r="X27" i="31"/>
  <c r="X27" i="41"/>
  <c r="X27" i="38"/>
  <c r="X27" i="36"/>
  <c r="X27" i="15"/>
  <c r="X27" i="16"/>
  <c r="X27" i="12"/>
  <c r="X27" i="8"/>
  <c r="X27" i="30"/>
  <c r="X27" i="49"/>
  <c r="X27" i="23"/>
  <c r="X27" i="27"/>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E34" i="34"/>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P8" i="31"/>
  <c r="F14" i="14"/>
  <c r="P14" i="15"/>
  <c r="J29" i="23"/>
  <c r="P14" i="30"/>
  <c r="F35" i="30"/>
  <c r="F35" i="37"/>
  <c r="F35" i="36"/>
  <c r="P35" i="23"/>
  <c r="P35" i="19"/>
  <c r="P35" i="29"/>
  <c r="F35" i="24"/>
  <c r="P35" i="35"/>
  <c r="F35" i="12"/>
  <c r="F35" i="40"/>
  <c r="P35" i="18"/>
  <c r="P35" i="33"/>
  <c r="F35" i="29"/>
  <c r="F35" i="22"/>
  <c r="F35" i="15"/>
  <c r="P35" i="38"/>
  <c r="P14" i="51"/>
  <c r="J27" i="33"/>
  <c r="J27" i="40"/>
  <c r="J27" i="51"/>
  <c r="J27" i="28"/>
  <c r="J27" i="19"/>
  <c r="N10" i="16"/>
  <c r="N10" i="17"/>
  <c r="N10" i="31"/>
  <c r="N10" i="40"/>
  <c r="N10" i="41"/>
  <c r="N10" i="14"/>
  <c r="N10" i="19"/>
  <c r="N10" i="32"/>
  <c r="N10" i="12"/>
  <c r="N10" i="20"/>
  <c r="N10" i="33"/>
  <c r="N10" i="44"/>
  <c r="N10" i="18"/>
  <c r="N10" i="27"/>
  <c r="N10" i="34"/>
  <c r="N10" i="21"/>
  <c r="N10" i="23"/>
  <c r="N10" i="35"/>
  <c r="N10" i="43"/>
  <c r="N10" i="39"/>
  <c r="N10" i="13"/>
  <c r="N10" i="38"/>
  <c r="N10" i="49"/>
  <c r="N10" i="15"/>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F14" i="28"/>
  <c r="J37" i="49"/>
  <c r="J37" i="20"/>
  <c r="J37" i="8"/>
  <c r="J37" i="30"/>
  <c r="J37" i="18"/>
  <c r="J37" i="29"/>
  <c r="J37" i="15"/>
  <c r="J37" i="12"/>
  <c r="J37" i="52"/>
  <c r="J37" i="51"/>
  <c r="J37" i="22"/>
  <c r="J37" i="38"/>
  <c r="J37" i="42"/>
  <c r="J37" i="31"/>
  <c r="J37" i="48"/>
  <c r="J37" i="14"/>
  <c r="J37" i="28"/>
  <c r="J37" i="17"/>
  <c r="J37" i="43"/>
  <c r="J37" i="32"/>
  <c r="P14" i="48"/>
  <c r="F14" i="37"/>
  <c r="P14" i="20"/>
  <c r="P14" i="35"/>
  <c r="P14" i="42"/>
  <c r="F14" i="44"/>
  <c r="F14" i="52"/>
  <c r="F14" i="36"/>
  <c r="F14" i="33"/>
  <c r="P14" i="41"/>
  <c r="F14" i="13"/>
  <c r="P14" i="19"/>
  <c r="F14" i="34"/>
  <c r="G14" i="34" s="1"/>
  <c r="P14" i="23"/>
  <c r="P14" i="38"/>
  <c r="P14" i="21"/>
  <c r="F14" i="22"/>
  <c r="P14" i="14"/>
  <c r="F14" i="43"/>
  <c r="P14" i="52"/>
  <c r="F14" i="51"/>
  <c r="F14" i="48"/>
  <c r="P14" i="12"/>
  <c r="F14" i="49"/>
  <c r="P14" i="34"/>
  <c r="F14" i="26"/>
  <c r="F14" i="17"/>
  <c r="F14" i="27"/>
  <c r="P14" i="50"/>
  <c r="P14" i="32"/>
  <c r="F14" i="16"/>
  <c r="P14" i="44"/>
  <c r="F14" i="25"/>
  <c r="F14" i="20"/>
  <c r="P14" i="18"/>
  <c r="F14" i="24"/>
  <c r="F14" i="29"/>
  <c r="P14" i="25"/>
  <c r="P14" i="40"/>
  <c r="F14" i="21"/>
  <c r="F14" i="35"/>
  <c r="P14" i="16"/>
  <c r="F14" i="18"/>
  <c r="P14" i="31"/>
  <c r="F14" i="39"/>
  <c r="F14" i="31"/>
  <c r="P14" i="28"/>
  <c r="F14" i="32"/>
  <c r="F14" i="41"/>
  <c r="P14" i="49"/>
  <c r="P14" i="24"/>
  <c r="F14" i="50"/>
  <c r="F14" i="40"/>
  <c r="F14" i="42"/>
  <c r="P14" i="29"/>
  <c r="P14" i="33"/>
  <c r="P8" i="33"/>
  <c r="P8" i="18"/>
  <c r="P8" i="38"/>
  <c r="F8" i="41"/>
  <c r="F8" i="28"/>
  <c r="F8" i="21"/>
  <c r="F8" i="27"/>
  <c r="F8" i="24"/>
  <c r="P8" i="39"/>
  <c r="P8" i="26"/>
  <c r="P8" i="24"/>
  <c r="P8" i="15"/>
  <c r="P8" i="8"/>
  <c r="F8" i="40"/>
  <c r="P8" i="49"/>
  <c r="F8" i="51"/>
  <c r="P8" i="41"/>
  <c r="P8" i="40"/>
  <c r="P8" i="16"/>
  <c r="F8" i="29"/>
  <c r="P8" i="36"/>
  <c r="F8" i="26"/>
  <c r="F8" i="14"/>
  <c r="P8" i="12"/>
  <c r="F8" i="18"/>
  <c r="F8" i="43"/>
  <c r="P8" i="19"/>
  <c r="P8" i="30"/>
  <c r="F8" i="38"/>
  <c r="F8" i="22"/>
  <c r="P8" i="21"/>
  <c r="F8" i="17"/>
  <c r="P8" i="35"/>
  <c r="P8" i="32"/>
  <c r="P8" i="50"/>
  <c r="F8" i="52"/>
  <c r="F8" i="34"/>
  <c r="F8" i="50"/>
  <c r="P8" i="23"/>
  <c r="P8" i="17"/>
  <c r="F8" i="49"/>
  <c r="P8" i="27"/>
  <c r="F8" i="23"/>
  <c r="F8" i="32"/>
  <c r="F8" i="30"/>
  <c r="F8" i="48"/>
  <c r="F8" i="19"/>
  <c r="F8" i="36"/>
  <c r="P8" i="25"/>
  <c r="P8" i="42"/>
  <c r="P8" i="48"/>
  <c r="F8" i="25"/>
  <c r="P8" i="13"/>
  <c r="P8" i="29"/>
  <c r="P8" i="20"/>
  <c r="F8" i="44"/>
  <c r="F8" i="37"/>
  <c r="F8" i="39"/>
  <c r="P8" i="51"/>
  <c r="P8" i="43"/>
  <c r="F8" i="16"/>
  <c r="F8" i="33"/>
  <c r="P8" i="22"/>
  <c r="F8" i="15"/>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F8" i="12"/>
  <c r="P14" i="13"/>
  <c r="F14" i="8"/>
  <c r="F14" i="38"/>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AH17" i="4"/>
  <c r="F17" i="4" s="1"/>
  <c r="AH32" i="4"/>
  <c r="F32" i="4" s="1"/>
  <c r="T29" i="14" s="1"/>
  <c r="AH24" i="4"/>
  <c r="F24" i="4" s="1"/>
  <c r="T21" i="14" s="1"/>
  <c r="AI23" i="4"/>
  <c r="G23" i="4" s="1"/>
  <c r="J20" i="50" s="1"/>
  <c r="J19" i="38"/>
  <c r="J35" i="13"/>
  <c r="J35" i="26"/>
  <c r="J35" i="32"/>
  <c r="J35" i="16"/>
  <c r="J35" i="44"/>
  <c r="J35" i="22"/>
  <c r="J35" i="14"/>
  <c r="G39" i="48"/>
  <c r="J19" i="14"/>
  <c r="J11" i="41"/>
  <c r="J11" i="8"/>
  <c r="J11" i="24"/>
  <c r="AH12" i="4"/>
  <c r="F12" i="4" s="1"/>
  <c r="T9" i="31" s="1"/>
  <c r="AH13" i="4"/>
  <c r="F13" i="4" s="1"/>
  <c r="AI19" i="4"/>
  <c r="G19" i="4" s="1"/>
  <c r="J16" i="30" s="1"/>
  <c r="J19" i="27"/>
  <c r="J19" i="26"/>
  <c r="J19" i="36"/>
  <c r="J15" i="26"/>
  <c r="J15" i="13"/>
  <c r="J15" i="31"/>
  <c r="J15" i="16"/>
  <c r="J15" i="41"/>
  <c r="J15" i="12"/>
  <c r="J15" i="50"/>
  <c r="J15" i="25"/>
  <c r="J15" i="20"/>
  <c r="J15" i="51"/>
  <c r="J21" i="50"/>
  <c r="J21" i="33"/>
  <c r="J21" i="38"/>
  <c r="J23" i="20"/>
  <c r="J7" i="38"/>
  <c r="F25" i="35"/>
  <c r="P25" i="28"/>
  <c r="P25" i="29"/>
  <c r="F25" i="17"/>
  <c r="F25" i="31"/>
  <c r="P25" i="43"/>
  <c r="P25" i="32"/>
  <c r="F25" i="42"/>
  <c r="F25" i="8"/>
  <c r="F25" i="40"/>
  <c r="P25" i="31"/>
  <c r="F25" i="49"/>
  <c r="P25" i="34"/>
  <c r="F25" i="48"/>
  <c r="P25" i="8"/>
  <c r="F25" i="41"/>
  <c r="P25" i="37"/>
  <c r="F25" i="39"/>
  <c r="P25" i="12"/>
  <c r="F25" i="34"/>
  <c r="P25" i="17"/>
  <c r="P25" i="19"/>
  <c r="P25" i="16"/>
  <c r="F25" i="12"/>
  <c r="F25" i="18"/>
  <c r="P25" i="41"/>
  <c r="F25" i="50"/>
  <c r="F25" i="43"/>
  <c r="P25" i="13"/>
  <c r="P25" i="25"/>
  <c r="P25" i="22"/>
  <c r="F25" i="16"/>
  <c r="P25" i="23"/>
  <c r="P25" i="40"/>
  <c r="P25" i="15"/>
  <c r="P25" i="35"/>
  <c r="F25" i="25"/>
  <c r="F25" i="33"/>
  <c r="P25" i="20"/>
  <c r="F25" i="23"/>
  <c r="F25" i="36"/>
  <c r="F25" i="20"/>
  <c r="F25" i="51"/>
  <c r="P25" i="21"/>
  <c r="F25" i="26"/>
  <c r="N44" i="38"/>
  <c r="N44" i="28"/>
  <c r="N44" i="49"/>
  <c r="N44" i="31"/>
  <c r="N44" i="22"/>
  <c r="N44" i="43"/>
  <c r="N44" i="21"/>
  <c r="N44" i="13"/>
  <c r="P40" i="8"/>
  <c r="F40" i="8"/>
  <c r="N18" i="37"/>
  <c r="N18" i="36"/>
  <c r="N18" i="19"/>
  <c r="N18" i="27"/>
  <c r="N18" i="22"/>
  <c r="N18" i="29"/>
  <c r="N18" i="17"/>
  <c r="N18" i="40"/>
  <c r="N18" i="8"/>
  <c r="F11" i="40"/>
  <c r="F11" i="24"/>
  <c r="F11" i="42"/>
  <c r="P11" i="50"/>
  <c r="P11" i="24"/>
  <c r="P11" i="20"/>
  <c r="F11" i="14"/>
  <c r="P11" i="44"/>
  <c r="P11" i="27"/>
  <c r="F11" i="19"/>
  <c r="F11" i="48"/>
  <c r="P11" i="15"/>
  <c r="F11" i="26"/>
  <c r="F11" i="17"/>
  <c r="P11" i="30"/>
  <c r="F11" i="28"/>
  <c r="F11" i="13"/>
  <c r="F25" i="27"/>
  <c r="O34" i="4"/>
  <c r="P34" i="4" s="1"/>
  <c r="C34" i="4" s="1"/>
  <c r="O25" i="4"/>
  <c r="P25" i="4" s="1"/>
  <c r="C25" i="4" s="1"/>
  <c r="AH35" i="4"/>
  <c r="F35" i="4" s="1"/>
  <c r="J6" i="42"/>
  <c r="J6" i="34"/>
  <c r="J6" i="49"/>
  <c r="J6" i="22"/>
  <c r="J27" i="22"/>
  <c r="J27" i="21"/>
  <c r="J27" i="39"/>
  <c r="J27" i="38"/>
  <c r="J7" i="22"/>
  <c r="J7" i="30"/>
  <c r="J7" i="25"/>
  <c r="J7" i="28"/>
  <c r="J7" i="16"/>
  <c r="J23" i="39"/>
  <c r="J23" i="22"/>
  <c r="J23" i="35"/>
  <c r="J23" i="49"/>
  <c r="J23" i="51"/>
  <c r="N41" i="14"/>
  <c r="F19" i="52"/>
  <c r="F19" i="49"/>
  <c r="F19" i="14"/>
  <c r="P19" i="51"/>
  <c r="F19" i="18"/>
  <c r="P19" i="29"/>
  <c r="F19" i="44"/>
  <c r="F19" i="21"/>
  <c r="F19" i="25"/>
  <c r="F19" i="33"/>
  <c r="F19" i="41"/>
  <c r="F19" i="16"/>
  <c r="P19" i="25"/>
  <c r="F19" i="39"/>
  <c r="P19" i="17"/>
  <c r="P19" i="35"/>
  <c r="F19" i="26"/>
  <c r="F19" i="22"/>
  <c r="F19" i="31"/>
  <c r="F19" i="8"/>
  <c r="P19" i="19"/>
  <c r="F19" i="35"/>
  <c r="F19" i="43"/>
  <c r="P19" i="22"/>
  <c r="P19" i="26"/>
  <c r="P19" i="34"/>
  <c r="P19" i="42"/>
  <c r="P19" i="21"/>
  <c r="F19" i="30"/>
  <c r="F19" i="40"/>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N41" i="36"/>
  <c r="P19" i="18"/>
  <c r="P19" i="48"/>
  <c r="P29" i="22"/>
  <c r="F29" i="49"/>
  <c r="P29" i="15"/>
  <c r="F29" i="22"/>
  <c r="F29" i="19"/>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50"/>
  <c r="F19" i="51"/>
  <c r="X5" i="42"/>
  <c r="J27" i="43"/>
  <c r="J27" i="25"/>
  <c r="J6" i="12"/>
  <c r="J6" i="50"/>
  <c r="J6" i="27"/>
  <c r="J27" i="35"/>
  <c r="J19" i="42"/>
  <c r="J19" i="21"/>
  <c r="J19" i="23"/>
  <c r="J19" i="39"/>
  <c r="F15" i="24"/>
  <c r="F15" i="52"/>
  <c r="G15" i="52" s="1"/>
  <c r="F15" i="18"/>
  <c r="G15" i="18" s="1"/>
  <c r="P15" i="20"/>
  <c r="F15" i="17"/>
  <c r="F15" i="32"/>
  <c r="P15" i="29"/>
  <c r="F15" i="31"/>
  <c r="F15" i="29"/>
  <c r="P15" i="48"/>
  <c r="P15" i="30"/>
  <c r="F15" i="35"/>
  <c r="F33" i="35"/>
  <c r="G33" i="35" s="1"/>
  <c r="P33" i="39"/>
  <c r="P33" i="30"/>
  <c r="F33" i="52"/>
  <c r="F33" i="32"/>
  <c r="F33" i="13"/>
  <c r="G33" i="13" s="1"/>
  <c r="P33" i="29"/>
  <c r="F33" i="12"/>
  <c r="P33" i="44"/>
  <c r="P33" i="25"/>
  <c r="F33" i="21"/>
  <c r="P33" i="21"/>
  <c r="X5" i="41"/>
  <c r="C44" i="27"/>
  <c r="E13" i="27"/>
  <c r="G13" i="27" s="1"/>
  <c r="E35" i="27"/>
  <c r="E12" i="27"/>
  <c r="E33" i="27"/>
  <c r="G33" i="27" s="1"/>
  <c r="E25" i="27"/>
  <c r="E14" i="27"/>
  <c r="E34" i="27"/>
  <c r="E17" i="27"/>
  <c r="E18" i="27"/>
  <c r="E37" i="27"/>
  <c r="E29" i="27"/>
  <c r="E5" i="27"/>
  <c r="G5" i="27" s="1"/>
  <c r="E22" i="27"/>
  <c r="E9" i="27"/>
  <c r="E38" i="27"/>
  <c r="E8" i="27"/>
  <c r="E40" i="27"/>
  <c r="G40" i="27" s="1"/>
  <c r="E43" i="27"/>
  <c r="E24" i="27"/>
  <c r="E21" i="27"/>
  <c r="E42" i="27"/>
  <c r="E36" i="27"/>
  <c r="E10" i="27"/>
  <c r="G10" i="27" s="1"/>
  <c r="E31" i="27"/>
  <c r="N44" i="52"/>
  <c r="N44" i="44"/>
  <c r="N44" i="42"/>
  <c r="N44" i="35"/>
  <c r="N44" i="36"/>
  <c r="N44" i="27"/>
  <c r="N44" i="19"/>
  <c r="N44" i="8"/>
  <c r="N44" i="26"/>
  <c r="N44" i="18"/>
  <c r="N44" i="48"/>
  <c r="N44" i="41"/>
  <c r="N44" i="33"/>
  <c r="N44" i="34"/>
  <c r="N44" i="25"/>
  <c r="N44" i="17"/>
  <c r="N44" i="32"/>
  <c r="N44" i="24"/>
  <c r="N44" i="16"/>
  <c r="N35" i="12"/>
  <c r="N35" i="21"/>
  <c r="N35" i="37"/>
  <c r="N35" i="32"/>
  <c r="N34" i="28"/>
  <c r="N34" i="22"/>
  <c r="V14" i="50"/>
  <c r="V14" i="19"/>
  <c r="V14" i="30"/>
  <c r="V14" i="8"/>
  <c r="V14" i="52"/>
  <c r="V14" i="16"/>
  <c r="V14" i="26"/>
  <c r="V14" i="37"/>
  <c r="V14" i="13"/>
  <c r="V14" i="17"/>
  <c r="V14" i="35"/>
  <c r="V14" i="38"/>
  <c r="V14" i="28"/>
  <c r="V14" i="49"/>
  <c r="V14" i="27"/>
  <c r="V14" i="33"/>
  <c r="V14" i="21"/>
  <c r="V14" i="41"/>
  <c r="V14" i="42"/>
  <c r="E15" i="27"/>
  <c r="E19" i="27"/>
  <c r="G19" i="27" s="1"/>
  <c r="F40" i="48"/>
  <c r="P40" i="40"/>
  <c r="P40" i="39"/>
  <c r="F40" i="34"/>
  <c r="F40" i="29"/>
  <c r="P40" i="28"/>
  <c r="P40" i="24"/>
  <c r="F40" i="17"/>
  <c r="P40" i="12"/>
  <c r="F40" i="49"/>
  <c r="P40" i="42"/>
  <c r="F40" i="40"/>
  <c r="F40" i="35"/>
  <c r="F40" i="28"/>
  <c r="P40" i="26"/>
  <c r="P40" i="22"/>
  <c r="F40" i="16"/>
  <c r="F40" i="12"/>
  <c r="P32" i="14"/>
  <c r="F32" i="36"/>
  <c r="F32" i="23"/>
  <c r="F32" i="44"/>
  <c r="F32" i="20"/>
  <c r="F32" i="26"/>
  <c r="F32" i="28"/>
  <c r="F32" i="39"/>
  <c r="F32" i="19"/>
  <c r="F32" i="48"/>
  <c r="F14" i="12"/>
  <c r="P14" i="17"/>
  <c r="F14" i="30"/>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52"/>
  <c r="V11" i="44"/>
  <c r="V11" i="22"/>
  <c r="V11" i="20"/>
  <c r="V7" i="41"/>
  <c r="V7" i="15"/>
  <c r="V7" i="21"/>
  <c r="V7" i="23"/>
  <c r="V7" i="22"/>
  <c r="V7" i="33"/>
  <c r="V7" i="52"/>
  <c r="V7" i="49"/>
  <c r="V7" i="36"/>
  <c r="V7" i="39"/>
  <c r="V7" i="14"/>
  <c r="V7" i="13"/>
  <c r="E28" i="27"/>
  <c r="N44" i="20"/>
  <c r="N44" i="12"/>
  <c r="N44" i="29"/>
  <c r="N44" i="37"/>
  <c r="N44" i="51"/>
  <c r="X14" i="28"/>
  <c r="V14" i="31"/>
  <c r="V14" i="18"/>
  <c r="V14" i="34"/>
  <c r="V14" i="20"/>
  <c r="V14" i="23"/>
  <c r="E6" i="27"/>
  <c r="E13" i="34"/>
  <c r="G13" i="34" s="1"/>
  <c r="E10" i="34"/>
  <c r="E35" i="34"/>
  <c r="F12" i="23"/>
  <c r="F12" i="13"/>
  <c r="P12" i="28"/>
  <c r="F12" i="37"/>
  <c r="C44" i="19"/>
  <c r="E8" i="19"/>
  <c r="G8" i="19" s="1"/>
  <c r="E33" i="19"/>
  <c r="E39" i="19"/>
  <c r="E7" i="19"/>
  <c r="E28" i="19"/>
  <c r="G28" i="19" s="1"/>
  <c r="C44" i="34"/>
  <c r="E9" i="34"/>
  <c r="E15" i="34"/>
  <c r="E8" i="34"/>
  <c r="E20" i="34"/>
  <c r="E16" i="34"/>
  <c r="E30" i="34"/>
  <c r="E36" i="34"/>
  <c r="G36" i="34" s="1"/>
  <c r="C44" i="31"/>
  <c r="E25" i="31"/>
  <c r="E5" i="31"/>
  <c r="G5" i="31" s="1"/>
  <c r="C44" i="28"/>
  <c r="E33" i="28"/>
  <c r="E17" i="28"/>
  <c r="E23" i="27"/>
  <c r="X34" i="22"/>
  <c r="X34" i="42"/>
  <c r="X34" i="52"/>
  <c r="X34" i="14"/>
  <c r="X34" i="30"/>
  <c r="X34" i="13"/>
  <c r="X34" i="25"/>
  <c r="X34" i="43"/>
  <c r="X34" i="28"/>
  <c r="X34" i="19"/>
  <c r="X34" i="39"/>
  <c r="X34" i="16"/>
  <c r="X34" i="33"/>
  <c r="X34" i="29"/>
  <c r="X34" i="20"/>
  <c r="X34" i="36"/>
  <c r="X34" i="21"/>
  <c r="X34" i="41"/>
  <c r="X12" i="12"/>
  <c r="X12" i="32"/>
  <c r="X12" i="49"/>
  <c r="X12" i="44"/>
  <c r="X12" i="51"/>
  <c r="P12" i="12"/>
  <c r="P12" i="25"/>
  <c r="P12" i="33"/>
  <c r="P12" i="39"/>
  <c r="P12" i="17"/>
  <c r="F12" i="32"/>
  <c r="P12" i="40"/>
  <c r="P12" i="14"/>
  <c r="F12" i="29"/>
  <c r="F12" i="36"/>
  <c r="F12" i="8"/>
  <c r="F12" i="16"/>
  <c r="F12" i="27"/>
  <c r="P12" i="8"/>
  <c r="P12" i="19"/>
  <c r="P12" i="29"/>
  <c r="P12" i="24"/>
  <c r="P12" i="44"/>
  <c r="P12" i="26"/>
  <c r="P12" i="35"/>
  <c r="P12" i="43"/>
  <c r="F12" i="20"/>
  <c r="P12" i="32"/>
  <c r="C44" i="42"/>
  <c r="E39" i="42"/>
  <c r="G39" i="42" s="1"/>
  <c r="C44" i="24"/>
  <c r="E19" i="24"/>
  <c r="G19" i="24" s="1"/>
  <c r="C44" i="22"/>
  <c r="E15" i="22"/>
  <c r="C44" i="20"/>
  <c r="E19" i="20"/>
  <c r="E36" i="20"/>
  <c r="G36" i="20" s="1"/>
  <c r="E38" i="20"/>
  <c r="E22" i="20"/>
  <c r="F28" i="52"/>
  <c r="P28" i="32"/>
  <c r="F28" i="20"/>
  <c r="F28" i="8"/>
  <c r="P28" i="12"/>
  <c r="F28" i="23"/>
  <c r="F28" i="32"/>
  <c r="P28" i="14"/>
  <c r="P28" i="17"/>
  <c r="P28" i="40"/>
  <c r="F28" i="21"/>
  <c r="P28" i="20"/>
  <c r="E40" i="42"/>
  <c r="G40" i="42" s="1"/>
  <c r="E36" i="42"/>
  <c r="G36" i="42" s="1"/>
  <c r="E32" i="42"/>
  <c r="G32" i="42" s="1"/>
  <c r="E40" i="31"/>
  <c r="E36" i="31"/>
  <c r="E32" i="31"/>
  <c r="G32" i="31" s="1"/>
  <c r="E28" i="31"/>
  <c r="G28" i="31" s="1"/>
  <c r="E16" i="31"/>
  <c r="E8" i="31"/>
  <c r="E20" i="28"/>
  <c r="E26" i="27"/>
  <c r="E36" i="24"/>
  <c r="E26" i="19"/>
  <c r="E18" i="19"/>
  <c r="E10" i="19"/>
  <c r="O33" i="4"/>
  <c r="P33" i="4" s="1"/>
  <c r="C33" i="4" s="1"/>
  <c r="P30" i="37" s="1"/>
  <c r="O19" i="4"/>
  <c r="P19" i="4" s="1"/>
  <c r="C19" i="4" s="1"/>
  <c r="E21" i="49"/>
  <c r="E20" i="44"/>
  <c r="E37" i="34"/>
  <c r="E17" i="34"/>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AH39" i="4"/>
  <c r="F39" i="4" s="1"/>
  <c r="T36" i="20" s="1"/>
  <c r="AH29" i="4"/>
  <c r="F29" i="4" s="1"/>
  <c r="T26" i="40" s="1"/>
  <c r="AH26" i="4"/>
  <c r="F26" i="4" s="1"/>
  <c r="T23" i="23" s="1"/>
  <c r="AI41" i="4"/>
  <c r="G41" i="4" s="1"/>
  <c r="J7" i="21"/>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J39" i="17"/>
  <c r="J39" i="21"/>
  <c r="J39" i="39"/>
  <c r="J39" i="50"/>
  <c r="J39" i="42"/>
  <c r="J39" i="25"/>
  <c r="J39" i="44"/>
  <c r="J39" i="51"/>
  <c r="J39" i="40"/>
  <c r="J39" i="52"/>
  <c r="J39" i="29"/>
  <c r="J39" i="41"/>
  <c r="J39" i="32"/>
  <c r="J39" i="38"/>
  <c r="J39" i="49"/>
  <c r="J39" i="28"/>
  <c r="J39" i="15"/>
  <c r="J39" i="19"/>
  <c r="J39" i="8"/>
  <c r="AH10" i="4"/>
  <c r="F10" i="4" s="1"/>
  <c r="AH22" i="4"/>
  <c r="F22" i="4" s="1"/>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P29" i="38"/>
  <c r="P29" i="37"/>
  <c r="F29" i="34"/>
  <c r="F29" i="21"/>
  <c r="P29" i="51"/>
  <c r="P29" i="40"/>
  <c r="F29" i="13"/>
  <c r="F29" i="24"/>
  <c r="P29" i="31"/>
  <c r="P29" i="13"/>
  <c r="F29" i="31"/>
  <c r="F29" i="48"/>
  <c r="P29" i="27"/>
  <c r="F29" i="38"/>
  <c r="F29" i="12"/>
  <c r="F29" i="29"/>
  <c r="F29" i="14"/>
  <c r="F29" i="28"/>
  <c r="F29" i="32"/>
  <c r="F29" i="36"/>
  <c r="F29" i="40"/>
  <c r="F29" i="44"/>
  <c r="P29" i="21"/>
  <c r="F29" i="35"/>
  <c r="F29" i="16"/>
  <c r="P29" i="19"/>
  <c r="P29" i="35"/>
  <c r="P29" i="18"/>
  <c r="P29" i="41"/>
  <c r="N43" i="44"/>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14"/>
  <c r="P30" i="16"/>
  <c r="F10" i="14"/>
  <c r="P10" i="21"/>
  <c r="P10" i="32"/>
  <c r="P10" i="35"/>
  <c r="P10" i="14"/>
  <c r="F10" i="24"/>
  <c r="P10" i="30"/>
  <c r="F10" i="37"/>
  <c r="F10" i="44"/>
  <c r="F10" i="19"/>
  <c r="P10" i="26"/>
  <c r="F10" i="39"/>
  <c r="P10" i="43"/>
  <c r="F10" i="17"/>
  <c r="P10" i="22"/>
  <c r="P10" i="31"/>
  <c r="P10" i="33"/>
  <c r="V32" i="14"/>
  <c r="V32" i="30"/>
  <c r="V32" i="20"/>
  <c r="V32" i="27"/>
  <c r="V32" i="19"/>
  <c r="V32" i="40"/>
  <c r="V32" i="34"/>
  <c r="V32" i="38"/>
  <c r="V32" i="15"/>
  <c r="V32" i="33"/>
  <c r="V32" i="18"/>
  <c r="V32" i="24"/>
  <c r="V32" i="16"/>
  <c r="V32" i="35"/>
  <c r="V32" i="22"/>
  <c r="V32" i="36"/>
  <c r="V28" i="41"/>
  <c r="V28" i="44"/>
  <c r="V28" i="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X35" i="32"/>
  <c r="X35" i="21"/>
  <c r="X35" i="44"/>
  <c r="X35" i="52"/>
  <c r="X35" i="28"/>
  <c r="X35" i="25"/>
  <c r="X35" i="30"/>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X44" i="49"/>
  <c r="X44" i="31"/>
  <c r="X44" i="32"/>
  <c r="X44" i="15"/>
  <c r="X44" i="23"/>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9"/>
  <c r="V15" i="52"/>
  <c r="V15" i="50"/>
  <c r="V15" i="8"/>
  <c r="V15" i="12"/>
  <c r="V15" i="14"/>
  <c r="V15" i="26"/>
  <c r="V15" i="31"/>
  <c r="V15" i="34"/>
  <c r="V15" i="40"/>
  <c r="V15" i="23"/>
  <c r="V15" i="27"/>
  <c r="V15" i="20"/>
  <c r="V15" i="30"/>
  <c r="V15" i="35"/>
  <c r="V15" i="15"/>
  <c r="V15" i="21"/>
  <c r="V15" i="41"/>
  <c r="V15" i="42"/>
  <c r="V15" i="44"/>
  <c r="V23" i="42"/>
  <c r="V23" i="41"/>
  <c r="V23" i="43"/>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24"/>
  <c r="X24" i="24"/>
  <c r="X24" i="21"/>
  <c r="X24" i="40"/>
  <c r="X24" i="16"/>
  <c r="X24" i="29"/>
  <c r="X24" i="17"/>
  <c r="X24" i="50"/>
  <c r="X24" i="32"/>
  <c r="X24" i="22"/>
  <c r="X24" i="8"/>
  <c r="X24" i="27"/>
  <c r="X24" i="25"/>
  <c r="X24" i="49"/>
  <c r="X24" i="42"/>
  <c r="X24" i="33"/>
  <c r="V33" i="36"/>
  <c r="V33" i="35"/>
  <c r="V33" i="41"/>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F38" i="28"/>
  <c r="F38" i="39"/>
  <c r="F38" i="38"/>
  <c r="F38" i="43"/>
  <c r="F38" i="22"/>
  <c r="G38" i="22" s="1"/>
  <c r="F38" i="41"/>
  <c r="P38" i="33"/>
  <c r="F38" i="37"/>
  <c r="P38" i="17"/>
  <c r="P38" i="23"/>
  <c r="P38" i="13"/>
  <c r="P38" i="16"/>
  <c r="F38" i="17"/>
  <c r="P38" i="30"/>
  <c r="P38" i="34"/>
  <c r="F38" i="44"/>
  <c r="P38" i="44"/>
  <c r="F38" i="15"/>
  <c r="F38" i="32"/>
  <c r="F38" i="50"/>
  <c r="P38" i="28"/>
  <c r="F38" i="29"/>
  <c r="P38" i="43"/>
  <c r="F38" i="48"/>
  <c r="F38" i="40"/>
  <c r="F38" i="30"/>
  <c r="P38" i="49"/>
  <c r="P38" i="50"/>
  <c r="F38" i="33"/>
  <c r="F38" i="13"/>
  <c r="F38" i="51"/>
  <c r="P38" i="52"/>
  <c r="P38" i="8"/>
  <c r="F38" i="31"/>
  <c r="G38" i="31" s="1"/>
  <c r="P38" i="42"/>
  <c r="P38" i="41"/>
  <c r="F38" i="12"/>
  <c r="P38" i="24"/>
  <c r="P38" i="35"/>
  <c r="P38" i="18"/>
  <c r="P38" i="20"/>
  <c r="F38" i="26"/>
  <c r="F38" i="34"/>
  <c r="P38" i="25"/>
  <c r="F38" i="27"/>
  <c r="F38" i="21"/>
  <c r="P38" i="29"/>
  <c r="P38" i="32"/>
  <c r="F38" i="23"/>
  <c r="F38" i="25"/>
  <c r="P38" i="36"/>
  <c r="P38" i="15"/>
  <c r="F38" i="18"/>
  <c r="P38" i="27"/>
  <c r="F38" i="19"/>
  <c r="P38" i="40"/>
  <c r="P38" i="51"/>
  <c r="F39" i="13"/>
  <c r="F39" i="22"/>
  <c r="G39" i="22" s="1"/>
  <c r="F39" i="43"/>
  <c r="P39" i="42"/>
  <c r="P39" i="17"/>
  <c r="P39" i="13"/>
  <c r="F39" i="33"/>
  <c r="F39" i="41"/>
  <c r="F39" i="35"/>
  <c r="P39" i="37"/>
  <c r="P39" i="38"/>
  <c r="F39" i="21"/>
  <c r="P39" i="40"/>
  <c r="F39" i="14"/>
  <c r="P39" i="39"/>
  <c r="F39" i="32"/>
  <c r="P39" i="19"/>
  <c r="F39" i="26"/>
  <c r="F39" i="52"/>
  <c r="P39" i="36"/>
  <c r="F39" i="16"/>
  <c r="F39" i="15"/>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38"/>
  <c r="T26" i="18"/>
  <c r="T26" i="37"/>
  <c r="T26" i="14"/>
  <c r="T26" i="50"/>
  <c r="T26" i="24"/>
  <c r="T26" i="42"/>
  <c r="T26" i="33"/>
  <c r="T26" i="36"/>
  <c r="T26" i="39"/>
  <c r="T26" i="43"/>
  <c r="T26" i="34"/>
  <c r="T26" i="13"/>
  <c r="T33" i="50"/>
  <c r="T33" i="8"/>
  <c r="T33" i="30"/>
  <c r="T33" i="37"/>
  <c r="T33" i="34"/>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17" i="18"/>
  <c r="J17" i="16"/>
  <c r="J17" i="48"/>
  <c r="F19" i="42"/>
  <c r="P19" i="32"/>
  <c r="AH30" i="4"/>
  <c r="F30" i="4" s="1"/>
  <c r="T27" i="35" s="1"/>
  <c r="N41" i="48"/>
  <c r="N41" i="12"/>
  <c r="F19" i="50"/>
  <c r="P19" i="13"/>
  <c r="P19" i="24"/>
  <c r="P19" i="40"/>
  <c r="F19" i="13"/>
  <c r="P19" i="16"/>
  <c r="F19" i="34"/>
  <c r="G19" i="34" s="1"/>
  <c r="P19" i="50"/>
  <c r="F19" i="48"/>
  <c r="P19" i="28"/>
  <c r="P19" i="43"/>
  <c r="F19" i="20"/>
  <c r="F19" i="38"/>
  <c r="P11" i="8"/>
  <c r="F11" i="21"/>
  <c r="F11" i="23"/>
  <c r="F11" i="27"/>
  <c r="F11" i="30"/>
  <c r="F11" i="35"/>
  <c r="F11" i="39"/>
  <c r="F11" i="44"/>
  <c r="P11" i="17"/>
  <c r="P11" i="26"/>
  <c r="F11" i="32"/>
  <c r="P11" i="35"/>
  <c r="P11" i="42"/>
  <c r="P11" i="14"/>
  <c r="P11" i="21"/>
  <c r="F11" i="20"/>
  <c r="F11" i="29"/>
  <c r="P11" i="32"/>
  <c r="F11" i="38"/>
  <c r="F11" i="15"/>
  <c r="P11" i="19"/>
  <c r="P11" i="25"/>
  <c r="P11" i="29"/>
  <c r="P11" i="33"/>
  <c r="P11" i="37"/>
  <c r="P11" i="41"/>
  <c r="F11" i="8"/>
  <c r="F11" i="16"/>
  <c r="F11" i="25"/>
  <c r="P11" i="28"/>
  <c r="F11" i="34"/>
  <c r="F11" i="41"/>
  <c r="P11" i="43"/>
  <c r="P11" i="16"/>
  <c r="F11" i="18"/>
  <c r="P11" i="23"/>
  <c r="P11" i="31"/>
  <c r="F11" i="36"/>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5" i="38"/>
  <c r="E23" i="38"/>
  <c r="G23" i="38" s="1"/>
  <c r="E29" i="38"/>
  <c r="E29" i="44"/>
  <c r="E39" i="44"/>
  <c r="E10" i="44"/>
  <c r="E13" i="43"/>
  <c r="E25" i="43"/>
  <c r="E32" i="43"/>
  <c r="E22" i="43"/>
  <c r="E36" i="43"/>
  <c r="G36" i="43" s="1"/>
  <c r="E8" i="43"/>
  <c r="E36" i="38"/>
  <c r="E29" i="43"/>
  <c r="E18" i="43"/>
  <c r="E6" i="43"/>
  <c r="E30" i="44"/>
  <c r="E27" i="44"/>
  <c r="G27" i="44" s="1"/>
  <c r="E9" i="44"/>
  <c r="E42" i="44"/>
  <c r="E33" i="34"/>
  <c r="G33" i="34" s="1"/>
  <c r="E21" i="34"/>
  <c r="E7" i="34"/>
  <c r="E41" i="34"/>
  <c r="E40" i="33"/>
  <c r="G40" i="33" s="1"/>
  <c r="E28" i="33"/>
  <c r="E5" i="33"/>
  <c r="G5" i="33" s="1"/>
  <c r="E8" i="28"/>
  <c r="G8" i="28" s="1"/>
  <c r="E24" i="26"/>
  <c r="E20" i="26"/>
  <c r="E8" i="26"/>
  <c r="E5" i="26"/>
  <c r="E35" i="21"/>
  <c r="E40" i="14"/>
  <c r="G40" i="14" s="1"/>
  <c r="E20" i="14"/>
  <c r="E36" i="12"/>
  <c r="T21" i="44"/>
  <c r="T21" i="29"/>
  <c r="T21" i="25"/>
  <c r="T21" i="30"/>
  <c r="T21" i="26"/>
  <c r="T21" i="38"/>
  <c r="F7" i="15"/>
  <c r="P7" i="20"/>
  <c r="F7" i="34"/>
  <c r="F7" i="14"/>
  <c r="F7" i="37"/>
  <c r="P7" i="40"/>
  <c r="P7" i="37"/>
  <c r="F7" i="18"/>
  <c r="F7" i="28"/>
  <c r="P7" i="41"/>
  <c r="F7" i="32"/>
  <c r="P7" i="29"/>
  <c r="F7" i="24"/>
  <c r="F7" i="16"/>
  <c r="F7" i="35"/>
  <c r="P7" i="33"/>
  <c r="P7" i="43"/>
  <c r="F7" i="33"/>
  <c r="F7" i="41"/>
  <c r="F7" i="27"/>
  <c r="P7" i="39"/>
  <c r="P7" i="18"/>
  <c r="F7" i="23"/>
  <c r="F7" i="36"/>
  <c r="F7" i="26"/>
  <c r="P7" i="48"/>
  <c r="F7" i="48"/>
  <c r="P7" i="49"/>
  <c r="F7" i="31"/>
  <c r="F7" i="21"/>
  <c r="F7" i="22"/>
  <c r="G7" i="22" s="1"/>
  <c r="P7" i="35"/>
  <c r="P7" i="31"/>
  <c r="F7" i="50"/>
  <c r="F7" i="51"/>
  <c r="P7" i="12"/>
  <c r="F7" i="52"/>
  <c r="F7" i="49"/>
  <c r="P7" i="51"/>
  <c r="P7" i="50"/>
  <c r="P7" i="17"/>
  <c r="F7" i="20"/>
  <c r="P7" i="21"/>
  <c r="F7" i="39"/>
  <c r="P7" i="25"/>
  <c r="P7" i="24"/>
  <c r="F7" i="43"/>
  <c r="P7" i="14"/>
  <c r="F7" i="38"/>
  <c r="P7" i="22"/>
  <c r="P7" i="34"/>
  <c r="P7" i="30"/>
  <c r="F7" i="8"/>
  <c r="F7" i="44"/>
  <c r="F7" i="19"/>
  <c r="F7" i="42"/>
  <c r="P7" i="19"/>
  <c r="F7" i="17"/>
  <c r="P7" i="44"/>
  <c r="F7" i="25"/>
  <c r="P7" i="42"/>
  <c r="F7" i="30"/>
  <c r="F7" i="12"/>
  <c r="P7" i="38"/>
  <c r="P7" i="52"/>
  <c r="F7" i="13"/>
  <c r="P7" i="8"/>
  <c r="F7" i="29"/>
  <c r="P7" i="26"/>
  <c r="P7" i="28"/>
  <c r="P7" i="36"/>
  <c r="P7" i="32"/>
  <c r="P7" i="13"/>
  <c r="F7" i="40"/>
  <c r="P7" i="23"/>
  <c r="P7" i="15"/>
  <c r="P7" i="27"/>
  <c r="P7" i="16"/>
  <c r="T19" i="28"/>
  <c r="T19" i="24"/>
  <c r="T19" i="27"/>
  <c r="T19" i="32"/>
  <c r="T19" i="20"/>
  <c r="T19" i="22"/>
  <c r="T19" i="39"/>
  <c r="T19" i="36"/>
  <c r="T19" i="13"/>
  <c r="T19" i="30"/>
  <c r="T19" i="51"/>
  <c r="T19" i="18"/>
  <c r="T19" i="48"/>
  <c r="T19" i="19"/>
  <c r="T19" i="21"/>
  <c r="T19" i="15"/>
  <c r="T19" i="12"/>
  <c r="T19" i="14"/>
  <c r="T19" i="33"/>
  <c r="T19" i="17"/>
  <c r="T19" i="49"/>
  <c r="T19" i="8"/>
  <c r="T19" i="41"/>
  <c r="T19" i="34"/>
  <c r="T19" i="40"/>
  <c r="T19" i="26"/>
  <c r="T19" i="52"/>
  <c r="T19" i="50"/>
  <c r="T19" i="31"/>
  <c r="T19" i="35"/>
  <c r="T19" i="38"/>
  <c r="T19" i="44"/>
  <c r="T19" i="25"/>
  <c r="T19" i="16"/>
  <c r="T19" i="42"/>
  <c r="T19" i="43"/>
  <c r="T19" i="23"/>
  <c r="T19" i="29"/>
  <c r="T19" i="37"/>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P38" i="12"/>
  <c r="P38" i="14"/>
  <c r="F38" i="35"/>
  <c r="P38" i="48"/>
  <c r="P38" i="39"/>
  <c r="P38" i="26"/>
  <c r="P38" i="19"/>
  <c r="P38" i="21"/>
  <c r="F38" i="14"/>
  <c r="G38" i="14" s="1"/>
  <c r="P38" i="37"/>
  <c r="F38" i="52"/>
  <c r="F38" i="20"/>
  <c r="F38" i="36"/>
  <c r="F38" i="24"/>
  <c r="F38" i="42"/>
  <c r="P38" i="22"/>
  <c r="F38" i="8"/>
  <c r="P38" i="38"/>
  <c r="P23" i="12"/>
  <c r="P23" i="24"/>
  <c r="F23" i="30"/>
  <c r="F23" i="21"/>
  <c r="F23" i="25"/>
  <c r="P23" i="43"/>
  <c r="P23" i="38"/>
  <c r="F23" i="40"/>
  <c r="F23" i="34"/>
  <c r="G23" i="34" s="1"/>
  <c r="P23" i="44"/>
  <c r="P23" i="23"/>
  <c r="F23" i="27"/>
  <c r="P23" i="34"/>
  <c r="P23" i="49"/>
  <c r="P23" i="20"/>
  <c r="F23" i="51"/>
  <c r="P23" i="27"/>
  <c r="P23" i="22"/>
  <c r="F23" i="42"/>
  <c r="F23" i="22"/>
  <c r="G23" i="22" s="1"/>
  <c r="F23" i="50"/>
  <c r="P23" i="19"/>
  <c r="F23" i="33"/>
  <c r="P23" i="15"/>
  <c r="F23" i="29"/>
  <c r="P23" i="18"/>
  <c r="F23" i="17"/>
  <c r="P23" i="50"/>
  <c r="F23" i="13"/>
  <c r="P23" i="32"/>
  <c r="F23" i="43"/>
  <c r="F23" i="52"/>
  <c r="F23" i="8"/>
  <c r="P23" i="41"/>
  <c r="P23" i="35"/>
  <c r="P23" i="30"/>
  <c r="F23" i="44"/>
  <c r="F23" i="23"/>
  <c r="F23" i="32"/>
  <c r="F23" i="41"/>
  <c r="P23" i="29"/>
  <c r="P23" i="21"/>
  <c r="F23" i="15"/>
  <c r="F23" i="48"/>
  <c r="P23" i="39"/>
  <c r="P23" i="14"/>
  <c r="F23" i="36"/>
  <c r="F23" i="24"/>
  <c r="P23" i="52"/>
  <c r="F23" i="18"/>
  <c r="G23" i="18" s="1"/>
  <c r="P23" i="48"/>
  <c r="F35" i="50"/>
  <c r="P35" i="37"/>
  <c r="F35" i="34"/>
  <c r="P35" i="13"/>
  <c r="P35" i="24"/>
  <c r="P35" i="51"/>
  <c r="F35" i="39"/>
  <c r="P35" i="48"/>
  <c r="F35" i="35"/>
  <c r="F35" i="42"/>
  <c r="P35" i="17"/>
  <c r="P35" i="28"/>
  <c r="F35" i="32"/>
  <c r="P35" i="36"/>
  <c r="F35" i="8"/>
  <c r="F35" i="17"/>
  <c r="F35" i="28"/>
  <c r="F35" i="43"/>
  <c r="P35" i="50"/>
  <c r="F35" i="31"/>
  <c r="P35" i="34"/>
  <c r="F35" i="14"/>
  <c r="F35" i="19"/>
  <c r="P35" i="21"/>
  <c r="P35" i="22"/>
  <c r="P35" i="14"/>
  <c r="P35" i="25"/>
  <c r="F35" i="38"/>
  <c r="P35" i="32"/>
  <c r="P35" i="41"/>
  <c r="P35" i="12"/>
  <c r="F35" i="48"/>
  <c r="F35" i="41"/>
  <c r="P35" i="43"/>
  <c r="P35" i="52"/>
  <c r="P35" i="40"/>
  <c r="P35" i="39"/>
  <c r="F35" i="51"/>
  <c r="F35" i="20"/>
  <c r="G35" i="20" s="1"/>
  <c r="F35" i="27"/>
  <c r="P35" i="44"/>
  <c r="F35" i="49"/>
  <c r="F35" i="52"/>
  <c r="F35" i="18"/>
  <c r="F35" i="23"/>
  <c r="F35" i="26"/>
  <c r="P35" i="26"/>
  <c r="P35" i="8"/>
  <c r="P35" i="42"/>
  <c r="F35" i="16"/>
  <c r="F35" i="25"/>
  <c r="P35" i="15"/>
  <c r="P35" i="30"/>
  <c r="F35" i="13"/>
  <c r="P35" i="20"/>
  <c r="F35" i="44"/>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F43" i="41"/>
  <c r="F43" i="33"/>
  <c r="G43" i="33" s="1"/>
  <c r="F43" i="26"/>
  <c r="F43" i="13"/>
  <c r="F43" i="17"/>
  <c r="P43" i="42"/>
  <c r="P43" i="48"/>
  <c r="P43" i="38"/>
  <c r="P43" i="23"/>
  <c r="P43" i="25"/>
  <c r="P43" i="13"/>
  <c r="P29" i="24"/>
  <c r="F29" i="52"/>
  <c r="P29" i="26"/>
  <c r="P14" i="8"/>
  <c r="P14" i="22"/>
  <c r="F14" i="23"/>
  <c r="P34" i="32"/>
  <c r="P34" i="41"/>
  <c r="F34" i="23"/>
  <c r="F34" i="19"/>
  <c r="F34" i="40"/>
  <c r="P34" i="28"/>
  <c r="P34" i="18"/>
  <c r="F34" i="28"/>
  <c r="P34" i="24"/>
  <c r="P34" i="26"/>
  <c r="P15" i="19"/>
  <c r="P15" i="24"/>
  <c r="F15" i="21"/>
  <c r="P15" i="31"/>
  <c r="P13" i="25"/>
  <c r="P13" i="52"/>
  <c r="P13" i="38"/>
  <c r="P13" i="24"/>
  <c r="P13" i="16"/>
  <c r="P13" i="32"/>
  <c r="P13" i="22"/>
  <c r="F13" i="19"/>
  <c r="F13" i="48"/>
  <c r="F13" i="49"/>
  <c r="F13" i="51"/>
  <c r="F13" i="12"/>
  <c r="F13" i="21"/>
  <c r="F13" i="50"/>
  <c r="P13" i="40"/>
  <c r="F13" i="31"/>
  <c r="F13" i="16"/>
  <c r="P13" i="31"/>
  <c r="V30" i="44"/>
  <c r="V30" i="21"/>
  <c r="V30" i="14"/>
  <c r="V30" i="16"/>
  <c r="V30" i="20"/>
  <c r="V30" i="27"/>
  <c r="V30" i="19"/>
  <c r="V30" i="43"/>
  <c r="V30" i="33"/>
  <c r="V30" i="17"/>
  <c r="V30" i="40"/>
  <c r="V30" i="23"/>
  <c r="V19" i="18"/>
  <c r="V19" i="37"/>
  <c r="V19" i="15"/>
  <c r="V19" i="51"/>
  <c r="V19" i="41"/>
  <c r="V19" i="17"/>
  <c r="P30" i="22"/>
  <c r="P25" i="52"/>
  <c r="F25" i="15"/>
  <c r="F25" i="24"/>
  <c r="P25" i="26"/>
  <c r="P25" i="33"/>
  <c r="P25" i="39"/>
  <c r="P25" i="44"/>
  <c r="P25" i="18"/>
  <c r="F25" i="32"/>
  <c r="F25" i="22"/>
  <c r="F25" i="37"/>
  <c r="N18" i="52"/>
  <c r="P12" i="49"/>
  <c r="F12" i="52"/>
  <c r="P12" i="48"/>
  <c r="F12" i="51"/>
  <c r="F30" i="49"/>
  <c r="G30" i="49" s="1"/>
  <c r="F30" i="8"/>
  <c r="F30" i="19"/>
  <c r="P30" i="27"/>
  <c r="F30" i="33"/>
  <c r="F30" i="35"/>
  <c r="P30" i="33"/>
  <c r="P30" i="28"/>
  <c r="F30" i="37"/>
  <c r="P30" i="40"/>
  <c r="P30" i="52"/>
  <c r="F11" i="52"/>
  <c r="F11" i="50"/>
  <c r="P11" i="13"/>
  <c r="F11" i="49"/>
  <c r="P11" i="51"/>
  <c r="P27" i="13"/>
  <c r="P27" i="48"/>
  <c r="F5" i="49"/>
  <c r="F5" i="51"/>
  <c r="P5" i="12"/>
  <c r="P5" i="24"/>
  <c r="F5" i="20"/>
  <c r="P5" i="13"/>
  <c r="F5" i="22"/>
  <c r="F5" i="17"/>
  <c r="F5" i="23"/>
  <c r="P5" i="52"/>
  <c r="F5" i="48"/>
  <c r="F5" i="52"/>
  <c r="P5" i="21"/>
  <c r="F5" i="13"/>
  <c r="P5" i="22"/>
  <c r="P5" i="16"/>
  <c r="F5" i="25"/>
  <c r="F5" i="21"/>
  <c r="N16" i="49"/>
  <c r="N16" i="52"/>
  <c r="N16" i="48"/>
  <c r="N16" i="13"/>
  <c r="F16" i="13"/>
  <c r="P16" i="20"/>
  <c r="F16" i="17"/>
  <c r="P16" i="51"/>
  <c r="N10" i="50"/>
  <c r="N10" i="8"/>
  <c r="N10" i="48"/>
  <c r="N10" i="51"/>
  <c r="N8" i="49"/>
  <c r="E36" i="36"/>
  <c r="E22" i="36"/>
  <c r="E18" i="35"/>
  <c r="E11" i="35"/>
  <c r="E17" i="30"/>
  <c r="E9" i="30"/>
  <c r="E39" i="27"/>
  <c r="E32" i="27"/>
  <c r="G32" i="27" s="1"/>
  <c r="E16" i="27"/>
  <c r="E7" i="27"/>
  <c r="E40" i="23"/>
  <c r="G40" i="23" s="1"/>
  <c r="E14" i="23"/>
  <c r="E7" i="23"/>
  <c r="E30" i="18"/>
  <c r="E22" i="18"/>
  <c r="E32" i="14"/>
  <c r="E24" i="14"/>
  <c r="E12" i="14"/>
  <c r="E29" i="13"/>
  <c r="E26" i="13"/>
  <c r="E25" i="13"/>
  <c r="G25" i="13" s="1"/>
  <c r="E41" i="13"/>
  <c r="E5" i="13"/>
  <c r="E43" i="49"/>
  <c r="G43" i="49" s="1"/>
  <c r="E35" i="49"/>
  <c r="E27" i="49"/>
  <c r="G27" i="49" s="1"/>
  <c r="E13" i="49"/>
  <c r="E9" i="49"/>
  <c r="E36" i="49"/>
  <c r="E24" i="49"/>
  <c r="E14" i="49"/>
  <c r="E6" i="49"/>
  <c r="E41" i="48"/>
  <c r="E29" i="48"/>
  <c r="E21" i="48"/>
  <c r="E18" i="48"/>
  <c r="E17" i="48"/>
  <c r="E9" i="48"/>
  <c r="E40" i="48"/>
  <c r="E36" i="48"/>
  <c r="E30" i="48"/>
  <c r="E26" i="48"/>
  <c r="E22" i="48"/>
  <c r="E16" i="48"/>
  <c r="E12" i="48"/>
  <c r="E8" i="48"/>
  <c r="G8" i="48" s="1"/>
  <c r="E17" i="49"/>
  <c r="E25" i="49"/>
  <c r="E37" i="49"/>
  <c r="E7" i="49"/>
  <c r="E5" i="49"/>
  <c r="E41" i="49"/>
  <c r="E29" i="49"/>
  <c r="E19" i="49"/>
  <c r="E11" i="49"/>
  <c r="E38" i="49"/>
  <c r="E28" i="49"/>
  <c r="G28" i="49" s="1"/>
  <c r="E22" i="49"/>
  <c r="E12" i="49"/>
  <c r="G12" i="49" s="1"/>
  <c r="E5" i="48"/>
  <c r="E37" i="48"/>
  <c r="E34" i="48"/>
  <c r="E33" i="48"/>
  <c r="G33" i="48" s="1"/>
  <c r="E25" i="48"/>
  <c r="G25" i="48" s="1"/>
  <c r="E13" i="48"/>
  <c r="E42" i="48"/>
  <c r="E38" i="48"/>
  <c r="E32" i="48"/>
  <c r="E28" i="48"/>
  <c r="E24" i="48"/>
  <c r="E20" i="48"/>
  <c r="E14" i="48"/>
  <c r="E10" i="48"/>
  <c r="E6" i="48"/>
  <c r="G29" i="21" l="1"/>
  <c r="G34" i="26"/>
  <c r="G38" i="52"/>
  <c r="G33" i="52"/>
  <c r="G43" i="24"/>
  <c r="G40" i="18"/>
  <c r="G7" i="39"/>
  <c r="G29" i="20"/>
  <c r="G10" i="18"/>
  <c r="G15" i="20"/>
  <c r="G39" i="20"/>
  <c r="G35" i="13"/>
  <c r="G7" i="25"/>
  <c r="G7" i="14"/>
  <c r="G32" i="44"/>
  <c r="G5" i="20"/>
  <c r="G39" i="12"/>
  <c r="G7" i="52"/>
  <c r="G10" i="17"/>
  <c r="G34" i="52"/>
  <c r="G15" i="36"/>
  <c r="G11" i="20"/>
  <c r="G25" i="20"/>
  <c r="G23" i="12"/>
  <c r="G19" i="28"/>
  <c r="G13" i="21"/>
  <c r="G25" i="23"/>
  <c r="G43" i="19"/>
  <c r="G23" i="24"/>
  <c r="G13" i="23"/>
  <c r="G19" i="25"/>
  <c r="G11" i="24"/>
  <c r="G28" i="29"/>
  <c r="G39" i="24"/>
  <c r="G32" i="49"/>
  <c r="G13" i="36"/>
  <c r="G38" i="24"/>
  <c r="G7" i="12"/>
  <c r="G38" i="21"/>
  <c r="G28" i="20"/>
  <c r="G40" i="12"/>
  <c r="G40" i="49"/>
  <c r="G8" i="12"/>
  <c r="G23" i="41"/>
  <c r="G10" i="39"/>
  <c r="G32" i="24"/>
  <c r="G23" i="31"/>
  <c r="G35" i="44"/>
  <c r="G38" i="36"/>
  <c r="G19" i="44"/>
  <c r="G33" i="36"/>
  <c r="G7" i="24"/>
  <c r="G36" i="23"/>
  <c r="G39" i="14"/>
  <c r="G11" i="36"/>
  <c r="G12" i="20"/>
  <c r="G19" i="52"/>
  <c r="G5" i="52"/>
  <c r="G34" i="28"/>
  <c r="G11" i="28"/>
  <c r="G14" i="21"/>
  <c r="G10" i="12"/>
  <c r="G38" i="30"/>
  <c r="G10" i="28"/>
  <c r="G7" i="28"/>
  <c r="G38" i="28"/>
  <c r="G12" i="23"/>
  <c r="G14" i="19"/>
  <c r="G8" i="24"/>
  <c r="G40" i="52"/>
  <c r="G7" i="18"/>
  <c r="G28" i="23"/>
  <c r="G40" i="35"/>
  <c r="G40" i="29"/>
  <c r="G8" i="52"/>
  <c r="G43" i="36"/>
  <c r="G43" i="44"/>
  <c r="G34" i="20"/>
  <c r="G12" i="44"/>
  <c r="G23" i="28"/>
  <c r="G27" i="33"/>
  <c r="G7" i="31"/>
  <c r="G25" i="30"/>
  <c r="G34" i="14"/>
  <c r="G23" i="52"/>
  <c r="G39" i="26"/>
  <c r="G38" i="38"/>
  <c r="G34" i="36"/>
  <c r="G10" i="23"/>
  <c r="G12" i="30"/>
  <c r="G33" i="30"/>
  <c r="G11" i="17"/>
  <c r="G25" i="33"/>
  <c r="G34" i="21"/>
  <c r="G15" i="35"/>
  <c r="G13" i="38"/>
  <c r="G10" i="20"/>
  <c r="G25" i="28"/>
  <c r="G13" i="28"/>
  <c r="G33" i="41"/>
  <c r="G27" i="52"/>
  <c r="G23" i="29"/>
  <c r="G11" i="18"/>
  <c r="G5" i="17"/>
  <c r="G7" i="48"/>
  <c r="G8" i="23"/>
  <c r="G14" i="20"/>
  <c r="G13" i="20"/>
  <c r="G38" i="33"/>
  <c r="G39" i="36"/>
  <c r="G5" i="36"/>
  <c r="G25" i="52"/>
  <c r="G25" i="18"/>
  <c r="G8" i="49"/>
  <c r="G28" i="44"/>
  <c r="G43" i="28"/>
  <c r="G19" i="12"/>
  <c r="G35" i="18"/>
  <c r="G23" i="36"/>
  <c r="G23" i="33"/>
  <c r="G7" i="20"/>
  <c r="G25" i="41"/>
  <c r="G8" i="44"/>
  <c r="G14" i="36"/>
  <c r="G25" i="36"/>
  <c r="G34" i="19"/>
  <c r="G29" i="36"/>
  <c r="G28" i="21"/>
  <c r="G32" i="23"/>
  <c r="G14" i="42"/>
  <c r="G32" i="30"/>
  <c r="G29" i="23"/>
  <c r="G5" i="51"/>
  <c r="G11" i="52"/>
  <c r="G35" i="28"/>
  <c r="G35" i="35"/>
  <c r="G23" i="48"/>
  <c r="G10" i="24"/>
  <c r="G29" i="31"/>
  <c r="G29" i="34"/>
  <c r="G15" i="17"/>
  <c r="G25" i="26"/>
  <c r="G25" i="25"/>
  <c r="G14" i="51"/>
  <c r="G23" i="14"/>
  <c r="G28" i="18"/>
  <c r="G15" i="28"/>
  <c r="G10" i="25"/>
  <c r="G25" i="19"/>
  <c r="G33" i="17"/>
  <c r="G27" i="18"/>
  <c r="G7" i="41"/>
  <c r="G10" i="22"/>
  <c r="G13" i="52"/>
  <c r="G29" i="17"/>
  <c r="G7" i="17"/>
  <c r="G38" i="34"/>
  <c r="G32" i="20"/>
  <c r="G34" i="43"/>
  <c r="G36" i="52"/>
  <c r="G19" i="36"/>
  <c r="G10" i="41"/>
  <c r="G11" i="44"/>
  <c r="G39" i="13"/>
  <c r="G40" i="28"/>
  <c r="G33" i="21"/>
  <c r="G19" i="18"/>
  <c r="G35" i="36"/>
  <c r="G8" i="35"/>
  <c r="G34" i="42"/>
  <c r="G28" i="41"/>
  <c r="G36" i="30"/>
  <c r="G29" i="51"/>
  <c r="G29" i="52"/>
  <c r="G35" i="43"/>
  <c r="G7" i="36"/>
  <c r="G11" i="34"/>
  <c r="G38" i="23"/>
  <c r="G8" i="21"/>
  <c r="G14" i="31"/>
  <c r="G14" i="44"/>
  <c r="G10" i="49"/>
  <c r="G12" i="24"/>
  <c r="G27" i="36"/>
  <c r="G5" i="25"/>
  <c r="G5" i="23"/>
  <c r="G30" i="19"/>
  <c r="G43" i="26"/>
  <c r="G23" i="42"/>
  <c r="G19" i="22"/>
  <c r="G25" i="34"/>
  <c r="G8" i="29"/>
  <c r="G14" i="24"/>
  <c r="G14" i="28"/>
  <c r="G43" i="18"/>
  <c r="G23" i="20"/>
  <c r="G40" i="20"/>
  <c r="G29" i="28"/>
  <c r="G43" i="20"/>
  <c r="G36" i="19"/>
  <c r="G35" i="39"/>
  <c r="G38" i="29"/>
  <c r="G12" i="36"/>
  <c r="G28" i="30"/>
  <c r="G12" i="51"/>
  <c r="G39" i="43"/>
  <c r="G25" i="35"/>
  <c r="G10" i="26"/>
  <c r="G27" i="28"/>
  <c r="G39" i="31"/>
  <c r="G33" i="14"/>
  <c r="G34" i="31"/>
  <c r="G14" i="52"/>
  <c r="G39" i="28"/>
  <c r="G8" i="33"/>
  <c r="G11" i="49"/>
  <c r="F30" i="12"/>
  <c r="G30" i="12" s="1"/>
  <c r="T26" i="30"/>
  <c r="N41" i="21"/>
  <c r="G32" i="41"/>
  <c r="N26" i="23"/>
  <c r="N26" i="52"/>
  <c r="N26" i="38"/>
  <c r="F30" i="20"/>
  <c r="G30" i="20" s="1"/>
  <c r="P17" i="51"/>
  <c r="T26" i="15"/>
  <c r="T26" i="22"/>
  <c r="F30" i="14"/>
  <c r="G30" i="14" s="1"/>
  <c r="P30" i="41"/>
  <c r="G29" i="48"/>
  <c r="P30" i="24"/>
  <c r="T26" i="31"/>
  <c r="T26" i="19"/>
  <c r="P30" i="30"/>
  <c r="N35" i="16"/>
  <c r="N26" i="27"/>
  <c r="G27" i="34"/>
  <c r="P30" i="29"/>
  <c r="F30" i="23"/>
  <c r="G30" i="23" s="1"/>
  <c r="T26" i="29"/>
  <c r="T26" i="52"/>
  <c r="P30" i="49"/>
  <c r="G10" i="13"/>
  <c r="G33" i="25"/>
  <c r="F30" i="30"/>
  <c r="G8" i="27"/>
  <c r="G12" i="31"/>
  <c r="N26" i="12"/>
  <c r="P30" i="23"/>
  <c r="N26" i="8"/>
  <c r="F30" i="42"/>
  <c r="G30" i="42" s="1"/>
  <c r="F30" i="43"/>
  <c r="G30" i="43" s="1"/>
  <c r="N12" i="49"/>
  <c r="N8" i="27"/>
  <c r="G27" i="25"/>
  <c r="F30" i="27"/>
  <c r="G36" i="29"/>
  <c r="N12" i="38"/>
  <c r="G11" i="26"/>
  <c r="G27" i="26"/>
  <c r="N26" i="17"/>
  <c r="G12" i="33"/>
  <c r="G8" i="18"/>
  <c r="G14" i="25"/>
  <c r="G35" i="22"/>
  <c r="G33" i="24"/>
  <c r="G36" i="51"/>
  <c r="G40" i="34"/>
  <c r="G8" i="22"/>
  <c r="G19" i="17"/>
  <c r="G34" i="23"/>
  <c r="G27" i="31"/>
  <c r="G23" i="30"/>
  <c r="G11" i="25"/>
  <c r="G32" i="39"/>
  <c r="G8" i="25"/>
  <c r="G35" i="12"/>
  <c r="G43" i="12"/>
  <c r="G43" i="42"/>
  <c r="G5" i="39"/>
  <c r="G12" i="42"/>
  <c r="G38" i="18"/>
  <c r="G39" i="17"/>
  <c r="G43" i="41"/>
  <c r="G35" i="51"/>
  <c r="G25" i="39"/>
  <c r="G15" i="51"/>
  <c r="G33" i="26"/>
  <c r="G32" i="26"/>
  <c r="G28" i="13"/>
  <c r="G28" i="14"/>
  <c r="G28" i="17"/>
  <c r="G27" i="14"/>
  <c r="G32" i="34"/>
  <c r="G34" i="30"/>
  <c r="G33" i="18"/>
  <c r="G12" i="19"/>
  <c r="G10" i="31"/>
  <c r="G13" i="25"/>
  <c r="G43" i="38"/>
  <c r="G32" i="22"/>
  <c r="G32" i="33"/>
  <c r="G5" i="35"/>
  <c r="G12" i="12"/>
  <c r="G30" i="33"/>
  <c r="G11" i="42"/>
  <c r="G13" i="33"/>
  <c r="G14" i="22"/>
  <c r="G13" i="51"/>
  <c r="G36" i="22"/>
  <c r="G11" i="27"/>
  <c r="G32" i="35"/>
  <c r="G40" i="24"/>
  <c r="G38" i="12"/>
  <c r="G16" i="13"/>
  <c r="G28" i="22"/>
  <c r="G40" i="22"/>
  <c r="G35" i="38"/>
  <c r="G11" i="29"/>
  <c r="G32" i="25"/>
  <c r="G43" i="14"/>
  <c r="G11" i="41"/>
  <c r="G38" i="42"/>
  <c r="G15" i="24"/>
  <c r="G11" i="19"/>
  <c r="G34" i="22"/>
  <c r="G32" i="12"/>
  <c r="G32" i="17"/>
  <c r="G36" i="21"/>
  <c r="G13" i="14"/>
  <c r="G38" i="41"/>
  <c r="G27" i="29"/>
  <c r="G29" i="14"/>
  <c r="G8" i="41"/>
  <c r="G10" i="42"/>
  <c r="G11" i="48"/>
  <c r="G34" i="35"/>
  <c r="G43" i="13"/>
  <c r="G7" i="43"/>
  <c r="G7" i="35"/>
  <c r="G39" i="33"/>
  <c r="G38" i="44"/>
  <c r="G10" i="14"/>
  <c r="G15" i="48"/>
  <c r="G29" i="33"/>
  <c r="G13" i="17"/>
  <c r="G7" i="42"/>
  <c r="G19" i="43"/>
  <c r="G35" i="41"/>
  <c r="G15" i="31"/>
  <c r="G35" i="48"/>
  <c r="G16" i="17"/>
  <c r="G8" i="14"/>
  <c r="G32" i="38"/>
  <c r="G32" i="51"/>
  <c r="G10" i="30"/>
  <c r="G38" i="43"/>
  <c r="G19" i="29"/>
  <c r="G27" i="38"/>
  <c r="G7" i="33"/>
  <c r="G35" i="52"/>
  <c r="G25" i="51"/>
  <c r="G23" i="17"/>
  <c r="G7" i="30"/>
  <c r="G7" i="21"/>
  <c r="G38" i="51"/>
  <c r="G8" i="36"/>
  <c r="G14" i="14"/>
  <c r="G15" i="43"/>
  <c r="G32" i="18"/>
  <c r="G36" i="17"/>
  <c r="G35" i="25"/>
  <c r="G8" i="39"/>
  <c r="G35" i="17"/>
  <c r="G34" i="12"/>
  <c r="G43" i="29"/>
  <c r="G13" i="42"/>
  <c r="G19" i="14"/>
  <c r="G5" i="22"/>
  <c r="G33" i="12"/>
  <c r="G23" i="43"/>
  <c r="G27" i="43"/>
  <c r="G12" i="13"/>
  <c r="G28" i="35"/>
  <c r="G34" i="38"/>
  <c r="G13" i="22"/>
  <c r="G35" i="19"/>
  <c r="G19" i="42"/>
  <c r="G14" i="12"/>
  <c r="G15" i="42"/>
  <c r="G11" i="31"/>
  <c r="G43" i="34"/>
  <c r="T22" i="42"/>
  <c r="T22" i="39"/>
  <c r="G35" i="31"/>
  <c r="P16" i="33"/>
  <c r="F16" i="35"/>
  <c r="G16" i="35" s="1"/>
  <c r="P16" i="18"/>
  <c r="F16" i="39"/>
  <c r="G16" i="39" s="1"/>
  <c r="F16" i="36"/>
  <c r="G16" i="36" s="1"/>
  <c r="P16" i="34"/>
  <c r="F16" i="44"/>
  <c r="G16" i="44" s="1"/>
  <c r="P16" i="16"/>
  <c r="P16" i="42"/>
  <c r="P16" i="26"/>
  <c r="P16" i="38"/>
  <c r="F16" i="20"/>
  <c r="G16" i="20" s="1"/>
  <c r="P16" i="32"/>
  <c r="P16" i="27"/>
  <c r="F16" i="40"/>
  <c r="G43" i="22"/>
  <c r="P16" i="37"/>
  <c r="N43" i="8"/>
  <c r="N43" i="42"/>
  <c r="N43" i="26"/>
  <c r="N43" i="50"/>
  <c r="N43" i="41"/>
  <c r="N43" i="31"/>
  <c r="N43" i="18"/>
  <c r="N43" i="22"/>
  <c r="N43" i="48"/>
  <c r="N43" i="15"/>
  <c r="N43" i="39"/>
  <c r="N43" i="12"/>
  <c r="N43" i="23"/>
  <c r="N43" i="49"/>
  <c r="N43" i="24"/>
  <c r="N43" i="37"/>
  <c r="N43" i="35"/>
  <c r="N43" i="32"/>
  <c r="N43" i="21"/>
  <c r="N43" i="29"/>
  <c r="N43" i="51"/>
  <c r="N43" i="14"/>
  <c r="N43" i="43"/>
  <c r="N43" i="19"/>
  <c r="N43" i="34"/>
  <c r="N43" i="52"/>
  <c r="N43" i="40"/>
  <c r="G40" i="30"/>
  <c r="F22" i="24"/>
  <c r="G22" i="24" s="1"/>
  <c r="P22" i="15"/>
  <c r="F22" i="33"/>
  <c r="F22" i="39"/>
  <c r="G22" i="39" s="1"/>
  <c r="F22" i="40"/>
  <c r="P22" i="30"/>
  <c r="P22" i="14"/>
  <c r="P22" i="40"/>
  <c r="F22" i="51"/>
  <c r="G22" i="51" s="1"/>
  <c r="P22" i="20"/>
  <c r="P22" i="8"/>
  <c r="P22" i="28"/>
  <c r="G11" i="30"/>
  <c r="N22" i="48"/>
  <c r="N22" i="51"/>
  <c r="N22" i="49"/>
  <c r="N22" i="52"/>
  <c r="N43" i="20"/>
  <c r="N32" i="39"/>
  <c r="N32" i="24"/>
  <c r="N32" i="42"/>
  <c r="N43" i="27"/>
  <c r="N43" i="17"/>
  <c r="N43" i="13"/>
  <c r="T10" i="14"/>
  <c r="T10" i="20"/>
  <c r="T7" i="29"/>
  <c r="T7" i="34"/>
  <c r="T7" i="51"/>
  <c r="G13" i="31"/>
  <c r="N43" i="28"/>
  <c r="G34" i="48"/>
  <c r="N8" i="52"/>
  <c r="G38" i="20"/>
  <c r="T21" i="49"/>
  <c r="T21" i="39"/>
  <c r="N35" i="40"/>
  <c r="N18" i="28"/>
  <c r="G25" i="17"/>
  <c r="G35" i="24"/>
  <c r="G34" i="17"/>
  <c r="N8" i="38"/>
  <c r="N8" i="16"/>
  <c r="G12" i="48"/>
  <c r="N8" i="48"/>
  <c r="P30" i="51"/>
  <c r="F30" i="39"/>
  <c r="G30" i="39" s="1"/>
  <c r="G35" i="14"/>
  <c r="T9" i="27"/>
  <c r="T21" i="20"/>
  <c r="T21" i="23"/>
  <c r="G29" i="43"/>
  <c r="N41" i="34"/>
  <c r="T33" i="41"/>
  <c r="G38" i="19"/>
  <c r="F30" i="32"/>
  <c r="G40" i="31"/>
  <c r="G28" i="52"/>
  <c r="N35" i="42"/>
  <c r="G43" i="27"/>
  <c r="N18" i="15"/>
  <c r="G8" i="30"/>
  <c r="G8" i="38"/>
  <c r="N10" i="26"/>
  <c r="N10" i="36"/>
  <c r="G34" i="24"/>
  <c r="G34" i="25"/>
  <c r="N40" i="41"/>
  <c r="N40" i="13"/>
  <c r="N40" i="22"/>
  <c r="G36" i="39"/>
  <c r="N26" i="49"/>
  <c r="N8" i="25"/>
  <c r="N8" i="29"/>
  <c r="G33" i="33"/>
  <c r="G43" i="31"/>
  <c r="G12" i="18"/>
  <c r="N8" i="33"/>
  <c r="N8" i="35"/>
  <c r="G40" i="25"/>
  <c r="G10" i="48"/>
  <c r="G25" i="24"/>
  <c r="G23" i="25"/>
  <c r="T21" i="28"/>
  <c r="G29" i="35"/>
  <c r="G29" i="24"/>
  <c r="N35" i="26"/>
  <c r="N35" i="31"/>
  <c r="G19" i="35"/>
  <c r="N18" i="26"/>
  <c r="N18" i="43"/>
  <c r="G33" i="38"/>
  <c r="G12" i="17"/>
  <c r="N12" i="32"/>
  <c r="G36" i="41"/>
  <c r="N26" i="41"/>
  <c r="N26" i="18"/>
  <c r="N26" i="13"/>
  <c r="N35" i="23"/>
  <c r="N28" i="14"/>
  <c r="G12" i="22"/>
  <c r="N8" i="23"/>
  <c r="N8" i="19"/>
  <c r="F30" i="38"/>
  <c r="G30" i="38" s="1"/>
  <c r="P30" i="12"/>
  <c r="N14" i="13"/>
  <c r="G13" i="12"/>
  <c r="T21" i="50"/>
  <c r="T33" i="51"/>
  <c r="G39" i="35"/>
  <c r="G38" i="25"/>
  <c r="F30" i="52"/>
  <c r="G30" i="52" s="1"/>
  <c r="G10" i="34"/>
  <c r="G15" i="27"/>
  <c r="N35" i="19"/>
  <c r="N18" i="33"/>
  <c r="N18" i="42"/>
  <c r="N10" i="29"/>
  <c r="N10" i="25"/>
  <c r="G35" i="30"/>
  <c r="G43" i="25"/>
  <c r="G29" i="25"/>
  <c r="G33" i="22"/>
  <c r="N40" i="8"/>
  <c r="N40" i="30"/>
  <c r="N12" i="23"/>
  <c r="N26" i="30"/>
  <c r="N26" i="43"/>
  <c r="N35" i="27"/>
  <c r="N35" i="20"/>
  <c r="N35" i="18"/>
  <c r="N26" i="35"/>
  <c r="N28" i="40"/>
  <c r="N8" i="40"/>
  <c r="N8" i="14"/>
  <c r="N18" i="13"/>
  <c r="G32" i="19"/>
  <c r="N18" i="31"/>
  <c r="N18" i="21"/>
  <c r="N12" i="43"/>
  <c r="N26" i="42"/>
  <c r="N26" i="48"/>
  <c r="N8" i="28"/>
  <c r="N8" i="32"/>
  <c r="G33" i="31"/>
  <c r="P26" i="30"/>
  <c r="P30" i="21"/>
  <c r="G38" i="13"/>
  <c r="P30" i="35"/>
  <c r="N14" i="20"/>
  <c r="N18" i="23"/>
  <c r="N18" i="14"/>
  <c r="N10" i="37"/>
  <c r="N10" i="42"/>
  <c r="G35" i="29"/>
  <c r="N40" i="51"/>
  <c r="N12" i="28"/>
  <c r="G10" i="38"/>
  <c r="N26" i="19"/>
  <c r="N26" i="33"/>
  <c r="N26" i="34"/>
  <c r="N28" i="43"/>
  <c r="N8" i="39"/>
  <c r="N8" i="31"/>
  <c r="N8" i="22"/>
  <c r="G32" i="21"/>
  <c r="G11" i="22"/>
  <c r="G25" i="14"/>
  <c r="G32" i="48"/>
  <c r="F30" i="25"/>
  <c r="G30" i="25" s="1"/>
  <c r="G13" i="19"/>
  <c r="T21" i="15"/>
  <c r="F30" i="48"/>
  <c r="G30" i="48" s="1"/>
  <c r="F30" i="44"/>
  <c r="N38" i="33"/>
  <c r="T21" i="48"/>
  <c r="G38" i="17"/>
  <c r="P30" i="25"/>
  <c r="P30" i="19"/>
  <c r="G32" i="28"/>
  <c r="N34" i="41"/>
  <c r="N41" i="26"/>
  <c r="N14" i="16"/>
  <c r="G11" i="14"/>
  <c r="N18" i="12"/>
  <c r="N18" i="18"/>
  <c r="G14" i="18"/>
  <c r="G14" i="17"/>
  <c r="G14" i="13"/>
  <c r="N10" i="28"/>
  <c r="N10" i="30"/>
  <c r="G15" i="14"/>
  <c r="G43" i="21"/>
  <c r="G39" i="39"/>
  <c r="G12" i="43"/>
  <c r="N40" i="24"/>
  <c r="N12" i="48"/>
  <c r="N26" i="31"/>
  <c r="N26" i="36"/>
  <c r="G10" i="51"/>
  <c r="N8" i="44"/>
  <c r="N8" i="30"/>
  <c r="G33" i="51"/>
  <c r="G27" i="51"/>
  <c r="T21" i="42"/>
  <c r="G43" i="35"/>
  <c r="G28" i="42"/>
  <c r="G28" i="43"/>
  <c r="G40" i="39"/>
  <c r="G36" i="14"/>
  <c r="N12" i="36"/>
  <c r="N26" i="14"/>
  <c r="N26" i="50"/>
  <c r="N28" i="48"/>
  <c r="N28" i="30"/>
  <c r="N8" i="17"/>
  <c r="N8" i="41"/>
  <c r="G13" i="41"/>
  <c r="G19" i="31"/>
  <c r="G39" i="23"/>
  <c r="G27" i="13"/>
  <c r="N8" i="37"/>
  <c r="G38" i="35"/>
  <c r="T21" i="22"/>
  <c r="G25" i="12"/>
  <c r="P30" i="48"/>
  <c r="P30" i="26"/>
  <c r="G7" i="51"/>
  <c r="G7" i="34"/>
  <c r="T21" i="34"/>
  <c r="P30" i="8"/>
  <c r="N41" i="8"/>
  <c r="N18" i="44"/>
  <c r="N41" i="42"/>
  <c r="G43" i="51"/>
  <c r="N40" i="48"/>
  <c r="G36" i="25"/>
  <c r="G39" i="29"/>
  <c r="N26" i="29"/>
  <c r="N26" i="15"/>
  <c r="G13" i="35"/>
  <c r="N28" i="42"/>
  <c r="N26" i="25"/>
  <c r="N8" i="8"/>
  <c r="N8" i="21"/>
  <c r="G39" i="27"/>
  <c r="N12" i="20"/>
  <c r="N14" i="18"/>
  <c r="G43" i="17"/>
  <c r="T33" i="35"/>
  <c r="P30" i="50"/>
  <c r="T29" i="34"/>
  <c r="G39" i="19"/>
  <c r="N14" i="19"/>
  <c r="G32" i="14"/>
  <c r="P30" i="34"/>
  <c r="F30" i="18"/>
  <c r="T21" i="35"/>
  <c r="T33" i="20"/>
  <c r="P30" i="39"/>
  <c r="G29" i="12"/>
  <c r="T29" i="52"/>
  <c r="G33" i="28"/>
  <c r="G33" i="19"/>
  <c r="G29" i="19"/>
  <c r="G19" i="30"/>
  <c r="N41" i="24"/>
  <c r="N14" i="39"/>
  <c r="N18" i="38"/>
  <c r="G8" i="42"/>
  <c r="G8" i="51"/>
  <c r="N10" i="52"/>
  <c r="N10" i="22"/>
  <c r="G39" i="30"/>
  <c r="G12" i="34"/>
  <c r="N40" i="16"/>
  <c r="N26" i="32"/>
  <c r="N35" i="24"/>
  <c r="N26" i="37"/>
  <c r="N28" i="35"/>
  <c r="N8" i="34"/>
  <c r="N8" i="15"/>
  <c r="G40" i="17"/>
  <c r="N18" i="49"/>
  <c r="N18" i="25"/>
  <c r="P30" i="20"/>
  <c r="P30" i="44"/>
  <c r="T21" i="43"/>
  <c r="T33" i="17"/>
  <c r="P30" i="31"/>
  <c r="T29" i="41"/>
  <c r="N35" i="13"/>
  <c r="G29" i="22"/>
  <c r="N14" i="23"/>
  <c r="G5" i="44"/>
  <c r="G43" i="39"/>
  <c r="G13" i="39"/>
  <c r="G12" i="38"/>
  <c r="N26" i="44"/>
  <c r="N26" i="39"/>
  <c r="N28" i="12"/>
  <c r="N8" i="24"/>
  <c r="G39" i="52"/>
  <c r="G11" i="13"/>
  <c r="G14" i="41"/>
  <c r="G14" i="29"/>
  <c r="G39" i="25"/>
  <c r="G23" i="35"/>
  <c r="G28" i="51"/>
  <c r="G15" i="30"/>
  <c r="G15" i="33"/>
  <c r="P22" i="17"/>
  <c r="F22" i="31"/>
  <c r="G22" i="31" s="1"/>
  <c r="F22" i="8"/>
  <c r="P22" i="44"/>
  <c r="F22" i="25"/>
  <c r="G22" i="25" s="1"/>
  <c r="F22" i="38"/>
  <c r="G22" i="38" s="1"/>
  <c r="F22" i="20"/>
  <c r="T25" i="44"/>
  <c r="T7" i="20"/>
  <c r="T7" i="33"/>
  <c r="P22" i="35"/>
  <c r="P22" i="13"/>
  <c r="F22" i="26"/>
  <c r="G22" i="26" s="1"/>
  <c r="F22" i="50"/>
  <c r="P22" i="50"/>
  <c r="F22" i="37"/>
  <c r="P22" i="12"/>
  <c r="F22" i="34"/>
  <c r="G22" i="34" s="1"/>
  <c r="F22" i="13"/>
  <c r="G22" i="13" s="1"/>
  <c r="F22" i="30"/>
  <c r="G22" i="30" s="1"/>
  <c r="T7" i="43"/>
  <c r="T7" i="16"/>
  <c r="G39" i="44"/>
  <c r="N41" i="49"/>
  <c r="N41" i="32"/>
  <c r="T22" i="22"/>
  <c r="P22" i="42"/>
  <c r="G28" i="27"/>
  <c r="N41" i="41"/>
  <c r="N41" i="37"/>
  <c r="N41" i="17"/>
  <c r="N41" i="51"/>
  <c r="N41" i="35"/>
  <c r="N41" i="39"/>
  <c r="N41" i="18"/>
  <c r="N41" i="27"/>
  <c r="G34" i="29"/>
  <c r="N35" i="22"/>
  <c r="N35" i="49"/>
  <c r="N35" i="15"/>
  <c r="N35" i="44"/>
  <c r="N35" i="33"/>
  <c r="N35" i="41"/>
  <c r="N35" i="51"/>
  <c r="N28" i="52"/>
  <c r="N28" i="20"/>
  <c r="N28" i="41"/>
  <c r="N28" i="33"/>
  <c r="N28" i="29"/>
  <c r="N28" i="31"/>
  <c r="N28" i="19"/>
  <c r="N28" i="18"/>
  <c r="N28" i="38"/>
  <c r="N28" i="22"/>
  <c r="F22" i="17"/>
  <c r="G22" i="17" s="1"/>
  <c r="P22" i="36"/>
  <c r="P22" i="16"/>
  <c r="P22" i="26"/>
  <c r="P22" i="25"/>
  <c r="P22" i="27"/>
  <c r="F22" i="42"/>
  <c r="G22" i="42" s="1"/>
  <c r="F22" i="23"/>
  <c r="G22" i="23" s="1"/>
  <c r="F22" i="32"/>
  <c r="T25" i="35"/>
  <c r="T7" i="42"/>
  <c r="G29" i="38"/>
  <c r="N41" i="29"/>
  <c r="N41" i="23"/>
  <c r="N41" i="30"/>
  <c r="T22" i="14"/>
  <c r="T22" i="23"/>
  <c r="G8" i="31"/>
  <c r="F22" i="41"/>
  <c r="G22" i="41" s="1"/>
  <c r="N41" i="19"/>
  <c r="N41" i="52"/>
  <c r="N41" i="43"/>
  <c r="N41" i="31"/>
  <c r="N41" i="20"/>
  <c r="N41" i="44"/>
  <c r="G29" i="39"/>
  <c r="N12" i="27"/>
  <c r="N12" i="17"/>
  <c r="N12" i="39"/>
  <c r="N12" i="35"/>
  <c r="N35" i="14"/>
  <c r="N35" i="30"/>
  <c r="N35" i="35"/>
  <c r="N35" i="34"/>
  <c r="N35" i="38"/>
  <c r="N28" i="25"/>
  <c r="N28" i="24"/>
  <c r="N28" i="28"/>
  <c r="N28" i="49"/>
  <c r="N28" i="39"/>
  <c r="N28" i="8"/>
  <c r="N28" i="21"/>
  <c r="N28" i="51"/>
  <c r="F22" i="18"/>
  <c r="N41" i="22"/>
  <c r="N41" i="16"/>
  <c r="T22" i="52"/>
  <c r="G14" i="27"/>
  <c r="N41" i="33"/>
  <c r="N41" i="15"/>
  <c r="N41" i="13"/>
  <c r="N41" i="25"/>
  <c r="N41" i="38"/>
  <c r="N41" i="28"/>
  <c r="N12" i="31"/>
  <c r="N12" i="44"/>
  <c r="N12" i="30"/>
  <c r="N12" i="51"/>
  <c r="G34" i="13"/>
  <c r="N35" i="36"/>
  <c r="N35" i="25"/>
  <c r="N35" i="39"/>
  <c r="N35" i="17"/>
  <c r="N28" i="44"/>
  <c r="N28" i="36"/>
  <c r="N28" i="26"/>
  <c r="N28" i="13"/>
  <c r="N28" i="50"/>
  <c r="N28" i="27"/>
  <c r="N28" i="15"/>
  <c r="N28" i="32"/>
  <c r="N28" i="23"/>
  <c r="N28" i="37"/>
  <c r="G15" i="38"/>
  <c r="G34" i="51"/>
  <c r="G27" i="35"/>
  <c r="G35" i="26"/>
  <c r="G23" i="13"/>
  <c r="G11" i="38"/>
  <c r="G11" i="39"/>
  <c r="G38" i="26"/>
  <c r="G38" i="39"/>
  <c r="G30" i="30"/>
  <c r="G29" i="29"/>
  <c r="G25" i="42"/>
  <c r="G34" i="18"/>
  <c r="G32" i="29"/>
  <c r="G43" i="52"/>
  <c r="G35" i="23"/>
  <c r="G23" i="51"/>
  <c r="G7" i="38"/>
  <c r="G11" i="21"/>
  <c r="G19" i="48"/>
  <c r="G39" i="21"/>
  <c r="G38" i="27"/>
  <c r="G19" i="21"/>
  <c r="G14" i="39"/>
  <c r="G5" i="21"/>
  <c r="G30" i="35"/>
  <c r="G22" i="33"/>
  <c r="G7" i="29"/>
  <c r="E44" i="12"/>
  <c r="E44" i="21"/>
  <c r="G19" i="41"/>
  <c r="G8" i="17"/>
  <c r="G11" i="51"/>
  <c r="N8" i="20"/>
  <c r="N8" i="18"/>
  <c r="N8" i="43"/>
  <c r="N8" i="13"/>
  <c r="G23" i="23"/>
  <c r="G7" i="19"/>
  <c r="G32" i="36"/>
  <c r="G15" i="29"/>
  <c r="G19" i="39"/>
  <c r="G19" i="33"/>
  <c r="G14" i="38"/>
  <c r="G15" i="12"/>
  <c r="G7" i="13"/>
  <c r="G7" i="44"/>
  <c r="G11" i="23"/>
  <c r="G30" i="27"/>
  <c r="G14" i="30"/>
  <c r="G19" i="26"/>
  <c r="G14" i="43"/>
  <c r="G12" i="52"/>
  <c r="G23" i="21"/>
  <c r="G7" i="26"/>
  <c r="G19" i="38"/>
  <c r="G19" i="13"/>
  <c r="G39" i="41"/>
  <c r="G12" i="29"/>
  <c r="G10" i="44"/>
  <c r="N16" i="12"/>
  <c r="N16" i="17"/>
  <c r="N16" i="50"/>
  <c r="N16" i="51"/>
  <c r="N16" i="8"/>
  <c r="N20" i="25"/>
  <c r="N20" i="26"/>
  <c r="N20" i="44"/>
  <c r="N20" i="34"/>
  <c r="N20" i="23"/>
  <c r="N20" i="39"/>
  <c r="N20" i="36"/>
  <c r="N20" i="19"/>
  <c r="N20" i="29"/>
  <c r="N20" i="31"/>
  <c r="N20" i="27"/>
  <c r="N20" i="43"/>
  <c r="N20" i="40"/>
  <c r="N20" i="24"/>
  <c r="N20" i="8"/>
  <c r="N20" i="12"/>
  <c r="N20" i="35"/>
  <c r="N20" i="22"/>
  <c r="N20" i="37"/>
  <c r="N20" i="21"/>
  <c r="N20" i="30"/>
  <c r="N20" i="41"/>
  <c r="N20" i="14"/>
  <c r="N20" i="15"/>
  <c r="N20" i="32"/>
  <c r="N20" i="50"/>
  <c r="N20" i="17"/>
  <c r="N20" i="20"/>
  <c r="N20" i="18"/>
  <c r="N20" i="38"/>
  <c r="N20" i="52"/>
  <c r="N20" i="33"/>
  <c r="N20" i="42"/>
  <c r="N20" i="28"/>
  <c r="N20" i="13"/>
  <c r="N20" i="16"/>
  <c r="G28" i="26"/>
  <c r="G28" i="34"/>
  <c r="N12" i="34"/>
  <c r="N12" i="25"/>
  <c r="N12" i="24"/>
  <c r="N12" i="18"/>
  <c r="N12" i="40"/>
  <c r="N12" i="12"/>
  <c r="N12" i="50"/>
  <c r="N12" i="52"/>
  <c r="N16" i="14"/>
  <c r="N16" i="31"/>
  <c r="N16" i="40"/>
  <c r="N16" i="38"/>
  <c r="N43" i="33"/>
  <c r="G15" i="49"/>
  <c r="G10" i="29"/>
  <c r="G33" i="29"/>
  <c r="N43" i="16"/>
  <c r="N18" i="30"/>
  <c r="N18" i="34"/>
  <c r="N18" i="16"/>
  <c r="N18" i="32"/>
  <c r="N18" i="41"/>
  <c r="N18" i="20"/>
  <c r="N18" i="50"/>
  <c r="N18" i="24"/>
  <c r="N18" i="35"/>
  <c r="N18" i="51"/>
  <c r="N18" i="48"/>
  <c r="G36" i="13"/>
  <c r="N24" i="44"/>
  <c r="N12" i="29"/>
  <c r="N12" i="42"/>
  <c r="N12" i="19"/>
  <c r="N12" i="21"/>
  <c r="N12" i="16"/>
  <c r="N12" i="8"/>
  <c r="N12" i="26"/>
  <c r="N16" i="19"/>
  <c r="N16" i="41"/>
  <c r="N16" i="34"/>
  <c r="N16" i="20"/>
  <c r="N16" i="43"/>
  <c r="N16" i="16"/>
  <c r="N16" i="25"/>
  <c r="N16" i="23"/>
  <c r="N43" i="25"/>
  <c r="N43" i="30"/>
  <c r="G32" i="13"/>
  <c r="G5" i="29"/>
  <c r="N43" i="38"/>
  <c r="N34" i="12"/>
  <c r="N34" i="36"/>
  <c r="N34" i="27"/>
  <c r="N34" i="39"/>
  <c r="N34" i="25"/>
  <c r="N34" i="13"/>
  <c r="N34" i="44"/>
  <c r="N34" i="21"/>
  <c r="N34" i="43"/>
  <c r="N34" i="49"/>
  <c r="N34" i="34"/>
  <c r="N34" i="42"/>
  <c r="N34" i="52"/>
  <c r="N34" i="33"/>
  <c r="N34" i="37"/>
  <c r="N34" i="31"/>
  <c r="N34" i="23"/>
  <c r="N34" i="38"/>
  <c r="N34" i="16"/>
  <c r="N34" i="32"/>
  <c r="N34" i="30"/>
  <c r="N34" i="40"/>
  <c r="N34" i="19"/>
  <c r="N34" i="18"/>
  <c r="N34" i="15"/>
  <c r="N34" i="20"/>
  <c r="N34" i="29"/>
  <c r="N34" i="17"/>
  <c r="N34" i="26"/>
  <c r="N34" i="50"/>
  <c r="N34" i="48"/>
  <c r="N34" i="8"/>
  <c r="N34" i="24"/>
  <c r="N34" i="35"/>
  <c r="N34" i="14"/>
  <c r="G25" i="21"/>
  <c r="N14" i="52"/>
  <c r="N14" i="49"/>
  <c r="P26" i="18"/>
  <c r="P26" i="48"/>
  <c r="T7" i="50"/>
  <c r="T7" i="39"/>
  <c r="T7" i="12"/>
  <c r="T7" i="44"/>
  <c r="T7" i="27"/>
  <c r="T7" i="52"/>
  <c r="T7" i="48"/>
  <c r="T27" i="50"/>
  <c r="G28" i="33"/>
  <c r="N32" i="32"/>
  <c r="J16" i="38"/>
  <c r="G8" i="34"/>
  <c r="N14" i="42"/>
  <c r="N14" i="34"/>
  <c r="N14" i="43"/>
  <c r="N14" i="22"/>
  <c r="N14" i="12"/>
  <c r="N14" i="28"/>
  <c r="N14" i="15"/>
  <c r="G10" i="33"/>
  <c r="N24" i="27"/>
  <c r="N24" i="28"/>
  <c r="N24" i="21"/>
  <c r="N24" i="41"/>
  <c r="G38" i="48"/>
  <c r="N14" i="50"/>
  <c r="F26" i="32"/>
  <c r="T7" i="49"/>
  <c r="T7" i="14"/>
  <c r="T7" i="22"/>
  <c r="T7" i="18"/>
  <c r="T7" i="37"/>
  <c r="T7" i="35"/>
  <c r="T7" i="19"/>
  <c r="T27" i="33"/>
  <c r="G32" i="43"/>
  <c r="N32" i="49"/>
  <c r="J33" i="39"/>
  <c r="G15" i="34"/>
  <c r="N14" i="37"/>
  <c r="N14" i="27"/>
  <c r="N14" i="35"/>
  <c r="N14" i="32"/>
  <c r="N14" i="41"/>
  <c r="N14" i="40"/>
  <c r="G34" i="34"/>
  <c r="G12" i="39"/>
  <c r="G13" i="24"/>
  <c r="N24" i="22"/>
  <c r="N24" i="48"/>
  <c r="N24" i="19"/>
  <c r="G29" i="49"/>
  <c r="G36" i="49"/>
  <c r="N14" i="8"/>
  <c r="F26" i="16"/>
  <c r="T7" i="32"/>
  <c r="T7" i="24"/>
  <c r="T7" i="15"/>
  <c r="T7" i="28"/>
  <c r="T7" i="31"/>
  <c r="T7" i="25"/>
  <c r="T7" i="36"/>
  <c r="G29" i="44"/>
  <c r="J33" i="34"/>
  <c r="N14" i="24"/>
  <c r="N14" i="21"/>
  <c r="N14" i="17"/>
  <c r="N14" i="25"/>
  <c r="N14" i="33"/>
  <c r="N24" i="17"/>
  <c r="N24" i="33"/>
  <c r="N24" i="12"/>
  <c r="N35" i="48"/>
  <c r="N35" i="50"/>
  <c r="N35" i="8"/>
  <c r="N35" i="29"/>
  <c r="N24" i="16"/>
  <c r="N24" i="23"/>
  <c r="N24" i="26"/>
  <c r="N24" i="31"/>
  <c r="N24" i="42"/>
  <c r="N24" i="38"/>
  <c r="N24" i="49"/>
  <c r="N24" i="34"/>
  <c r="N24" i="20"/>
  <c r="N24" i="52"/>
  <c r="N24" i="14"/>
  <c r="N24" i="15"/>
  <c r="N24" i="25"/>
  <c r="N24" i="43"/>
  <c r="N24" i="39"/>
  <c r="N24" i="13"/>
  <c r="N24" i="30"/>
  <c r="N24" i="37"/>
  <c r="N24" i="35"/>
  <c r="N24" i="29"/>
  <c r="N24" i="36"/>
  <c r="N24" i="51"/>
  <c r="N24" i="8"/>
  <c r="N24" i="50"/>
  <c r="N40" i="32"/>
  <c r="N40" i="49"/>
  <c r="N40" i="31"/>
  <c r="N40" i="27"/>
  <c r="N40" i="50"/>
  <c r="N40" i="36"/>
  <c r="N40" i="18"/>
  <c r="N40" i="21"/>
  <c r="N40" i="42"/>
  <c r="N40" i="17"/>
  <c r="N40" i="34"/>
  <c r="N40" i="23"/>
  <c r="N40" i="28"/>
  <c r="N40" i="29"/>
  <c r="N40" i="37"/>
  <c r="G28" i="36"/>
  <c r="G15" i="23"/>
  <c r="G5" i="28"/>
  <c r="G15" i="25"/>
  <c r="G36" i="24"/>
  <c r="G29" i="42"/>
  <c r="G19" i="23"/>
  <c r="E44" i="39"/>
  <c r="E44" i="41"/>
  <c r="G15" i="41"/>
  <c r="G13" i="43"/>
  <c r="J33" i="51"/>
  <c r="J33" i="14"/>
  <c r="T10" i="39"/>
  <c r="G36" i="31"/>
  <c r="G15" i="19"/>
  <c r="G5" i="34"/>
  <c r="J33" i="28"/>
  <c r="G19" i="19"/>
  <c r="G36" i="48"/>
  <c r="G36" i="36"/>
  <c r="J33" i="12"/>
  <c r="J33" i="24"/>
  <c r="T10" i="40"/>
  <c r="G34" i="27"/>
  <c r="N12" i="33"/>
  <c r="N12" i="22"/>
  <c r="N12" i="13"/>
  <c r="N12" i="15"/>
  <c r="N12" i="41"/>
  <c r="N12" i="14"/>
  <c r="T10" i="28"/>
  <c r="G14" i="49"/>
  <c r="G36" i="38"/>
  <c r="J33" i="17"/>
  <c r="J33" i="18"/>
  <c r="T10" i="24"/>
  <c r="J28" i="36"/>
  <c r="G36" i="27"/>
  <c r="J33" i="29"/>
  <c r="G29" i="26"/>
  <c r="G10" i="36"/>
  <c r="G19" i="49"/>
  <c r="T9" i="14"/>
  <c r="J33" i="42"/>
  <c r="J33" i="52"/>
  <c r="J33" i="27"/>
  <c r="T10" i="8"/>
  <c r="J28" i="27"/>
  <c r="G23" i="39"/>
  <c r="T9" i="17"/>
  <c r="J33" i="33"/>
  <c r="J33" i="38"/>
  <c r="J33" i="36"/>
  <c r="T10" i="42"/>
  <c r="J28" i="41"/>
  <c r="G23" i="19"/>
  <c r="J33" i="43"/>
  <c r="G28" i="48"/>
  <c r="T9" i="18"/>
  <c r="J33" i="16"/>
  <c r="J33" i="50"/>
  <c r="J33" i="41"/>
  <c r="T10" i="21"/>
  <c r="G29" i="27"/>
  <c r="G15" i="13"/>
  <c r="G30" i="44"/>
  <c r="G19" i="20"/>
  <c r="E44" i="24"/>
  <c r="G28" i="39"/>
  <c r="G23" i="49"/>
  <c r="G35" i="33"/>
  <c r="G39" i="49"/>
  <c r="G34" i="41"/>
  <c r="E44" i="29"/>
  <c r="G15" i="21"/>
  <c r="G19" i="51"/>
  <c r="G14" i="26"/>
  <c r="G39" i="38"/>
  <c r="G14" i="35"/>
  <c r="G14" i="33"/>
  <c r="E44" i="17"/>
  <c r="G43" i="48"/>
  <c r="G35" i="27"/>
  <c r="G10" i="19"/>
  <c r="E44" i="22"/>
  <c r="G12" i="27"/>
  <c r="E44" i="25"/>
  <c r="G36" i="33"/>
  <c r="G35" i="34"/>
  <c r="E44" i="51"/>
  <c r="G23" i="44"/>
  <c r="G23" i="26"/>
  <c r="E44" i="52"/>
  <c r="G25" i="22"/>
  <c r="E44" i="20"/>
  <c r="G5" i="38"/>
  <c r="G35" i="42"/>
  <c r="T9" i="43"/>
  <c r="G25" i="49"/>
  <c r="T9" i="25"/>
  <c r="T21" i="18"/>
  <c r="T21" i="36"/>
  <c r="T9" i="21"/>
  <c r="T21" i="13"/>
  <c r="N39" i="51"/>
  <c r="T36" i="44"/>
  <c r="F16" i="41"/>
  <c r="G16" i="41" s="1"/>
  <c r="P26" i="44"/>
  <c r="T9" i="51"/>
  <c r="T9" i="34"/>
  <c r="T9" i="24"/>
  <c r="T21" i="21"/>
  <c r="T21" i="31"/>
  <c r="T26" i="25"/>
  <c r="T26" i="21"/>
  <c r="T26" i="51"/>
  <c r="T29" i="40"/>
  <c r="N14" i="14"/>
  <c r="N14" i="26"/>
  <c r="N14" i="29"/>
  <c r="N14" i="38"/>
  <c r="N14" i="36"/>
  <c r="N14" i="30"/>
  <c r="N14" i="51"/>
  <c r="N14" i="44"/>
  <c r="N14" i="48"/>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22" i="20"/>
  <c r="F26" i="51"/>
  <c r="G26" i="51" s="1"/>
  <c r="T9" i="38"/>
  <c r="T21" i="27"/>
  <c r="T23" i="26"/>
  <c r="F16" i="15"/>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P31" i="49"/>
  <c r="F31" i="13"/>
  <c r="G31" i="13" s="1"/>
  <c r="F31" i="26"/>
  <c r="G31" i="26" s="1"/>
  <c r="P31" i="40"/>
  <c r="P31" i="52"/>
  <c r="P31" i="16"/>
  <c r="P31" i="32"/>
  <c r="F31" i="17"/>
  <c r="G31" i="17" s="1"/>
  <c r="P31" i="19"/>
  <c r="F31" i="27"/>
  <c r="G31" i="27" s="1"/>
  <c r="F31" i="30"/>
  <c r="G31" i="30" s="1"/>
  <c r="F31" i="36"/>
  <c r="G31" i="36" s="1"/>
  <c r="P31" i="41"/>
  <c r="F31" i="16"/>
  <c r="P31" i="43"/>
  <c r="P31" i="51"/>
  <c r="F31" i="14"/>
  <c r="G31" i="14" s="1"/>
  <c r="F31" i="31"/>
  <c r="G31" i="31" s="1"/>
  <c r="P31" i="48"/>
  <c r="F31" i="52"/>
  <c r="G31" i="52" s="1"/>
  <c r="P31" i="18"/>
  <c r="F31" i="38"/>
  <c r="G31" i="38" s="1"/>
  <c r="P31" i="21"/>
  <c r="F31" i="23"/>
  <c r="G31" i="23" s="1"/>
  <c r="F31" i="28"/>
  <c r="G31" i="28" s="1"/>
  <c r="F31" i="32"/>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F31" i="19"/>
  <c r="G31" i="19" s="1"/>
  <c r="F31" i="40"/>
  <c r="F31" i="29"/>
  <c r="G31" i="29" s="1"/>
  <c r="F31" i="12"/>
  <c r="G31" i="12" s="1"/>
  <c r="P31" i="8"/>
  <c r="P31" i="25"/>
  <c r="F31" i="15"/>
  <c r="F31" i="33"/>
  <c r="G31" i="33" s="1"/>
  <c r="F31" i="20"/>
  <c r="G31" i="20" s="1"/>
  <c r="P31" i="28"/>
  <c r="P31" i="29"/>
  <c r="F31" i="18"/>
  <c r="G31" i="18" s="1"/>
  <c r="F31" i="37"/>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P22" i="21"/>
  <c r="P22" i="32"/>
  <c r="F22" i="36"/>
  <c r="G22" i="36" s="1"/>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F16" i="30"/>
  <c r="G16" i="30" s="1"/>
  <c r="P16" i="28"/>
  <c r="F16" i="23"/>
  <c r="G16" i="23" s="1"/>
  <c r="F16" i="52"/>
  <c r="G16" i="52" s="1"/>
  <c r="F16" i="33"/>
  <c r="G16" i="33" s="1"/>
  <c r="P16" i="48"/>
  <c r="P16" i="8"/>
  <c r="P16" i="39"/>
  <c r="P16" i="35"/>
  <c r="F16" i="12"/>
  <c r="G16" i="12" s="1"/>
  <c r="F16" i="42"/>
  <c r="G16" i="42" s="1"/>
  <c r="P16" i="22"/>
  <c r="F16" i="8"/>
  <c r="P16" i="36"/>
  <c r="P16" i="30"/>
  <c r="F16" i="16"/>
  <c r="F16" i="43"/>
  <c r="G16" i="43" s="1"/>
  <c r="P16" i="14"/>
  <c r="P16" i="52"/>
  <c r="P16" i="41"/>
  <c r="F16" i="19"/>
  <c r="G16" i="19" s="1"/>
  <c r="F16" i="29"/>
  <c r="G16" i="29" s="1"/>
  <c r="F16" i="28"/>
  <c r="G16" i="28" s="1"/>
  <c r="P16" i="12"/>
  <c r="F16" i="14"/>
  <c r="G16" i="14" s="1"/>
  <c r="F16" i="48"/>
  <c r="G16" i="48" s="1"/>
  <c r="F16" i="31"/>
  <c r="G16" i="31" s="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F16" i="24"/>
  <c r="G16" i="24" s="1"/>
  <c r="F30" i="15"/>
  <c r="P30" i="38"/>
  <c r="F30" i="22"/>
  <c r="G30" i="22" s="1"/>
  <c r="P30" i="43"/>
  <c r="P30" i="18"/>
  <c r="P30" i="42"/>
  <c r="P30" i="32"/>
  <c r="F30" i="21"/>
  <c r="G30" i="21" s="1"/>
  <c r="F30" i="40"/>
  <c r="F30" i="50"/>
  <c r="F30" i="16"/>
  <c r="F30" i="31"/>
  <c r="G30" i="31" s="1"/>
  <c r="P30" i="17"/>
  <c r="F30" i="51"/>
  <c r="G30" i="51" s="1"/>
  <c r="F30" i="29"/>
  <c r="G30" i="29" s="1"/>
  <c r="F30" i="41"/>
  <c r="G30" i="41" s="1"/>
  <c r="F30" i="17"/>
  <c r="G30" i="17" s="1"/>
  <c r="F30" i="13"/>
  <c r="G30" i="13" s="1"/>
  <c r="F30" i="24"/>
  <c r="G30" i="24" s="1"/>
  <c r="F30" i="34"/>
  <c r="G30" i="34" s="1"/>
  <c r="F30" i="28"/>
  <c r="G30" i="28" s="1"/>
  <c r="P30" i="36"/>
  <c r="P30" i="13"/>
  <c r="P30" i="15"/>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F41" i="41"/>
  <c r="G41" i="41" s="1"/>
  <c r="F41" i="37"/>
  <c r="F41" i="33"/>
  <c r="G41" i="33" s="1"/>
  <c r="F41" i="29"/>
  <c r="G41" i="29" s="1"/>
  <c r="F41" i="26"/>
  <c r="G41" i="26" s="1"/>
  <c r="F41" i="24"/>
  <c r="G41" i="24" s="1"/>
  <c r="F41" i="20"/>
  <c r="G41" i="20" s="1"/>
  <c r="F41" i="16"/>
  <c r="F41" i="13"/>
  <c r="G41" i="13" s="1"/>
  <c r="F41" i="21"/>
  <c r="G41" i="21" s="1"/>
  <c r="P41" i="52"/>
  <c r="F41" i="51"/>
  <c r="G41" i="51" s="1"/>
  <c r="P41" i="44"/>
  <c r="P41" i="48"/>
  <c r="P41" i="43"/>
  <c r="P41" i="39"/>
  <c r="P41" i="35"/>
  <c r="P41" i="49"/>
  <c r="P41" i="38"/>
  <c r="P41" i="34"/>
  <c r="P41" i="31"/>
  <c r="P41" i="25"/>
  <c r="P41" i="21"/>
  <c r="P41" i="17"/>
  <c r="P41" i="12"/>
  <c r="F41" i="49"/>
  <c r="G41" i="49" s="1"/>
  <c r="F41" i="42"/>
  <c r="G41" i="42" s="1"/>
  <c r="F41" i="40"/>
  <c r="F41" i="36"/>
  <c r="G41" i="36" s="1"/>
  <c r="F41" i="32"/>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F41" i="12"/>
  <c r="G41" i="12" s="1"/>
  <c r="F41" i="8"/>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P17" i="22"/>
  <c r="P17" i="24"/>
  <c r="P17" i="17"/>
  <c r="P17" i="21"/>
  <c r="P17" i="14"/>
  <c r="F17" i="35"/>
  <c r="G17" i="35" s="1"/>
  <c r="F17" i="42"/>
  <c r="G17" i="42" s="1"/>
  <c r="P17" i="28"/>
  <c r="F17" i="37"/>
  <c r="F17" i="15"/>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F17" i="32"/>
  <c r="P17" i="38"/>
  <c r="F17" i="29"/>
  <c r="G17" i="29" s="1"/>
  <c r="P17" i="31"/>
  <c r="P17" i="44"/>
  <c r="P17" i="37"/>
  <c r="P17" i="48"/>
  <c r="F17" i="52"/>
  <c r="G17" i="52" s="1"/>
  <c r="P17" i="52"/>
  <c r="F17" i="13"/>
  <c r="G17" i="13" s="1"/>
  <c r="F17" i="48"/>
  <c r="G17" i="48" s="1"/>
  <c r="F17" i="50"/>
  <c r="F17" i="49"/>
  <c r="G17" i="49" s="1"/>
  <c r="P17" i="49"/>
  <c r="F17" i="51"/>
  <c r="G17" i="51" s="1"/>
  <c r="P17" i="13"/>
  <c r="F24" i="12"/>
  <c r="G24" i="12" s="1"/>
  <c r="P24" i="13"/>
  <c r="F24" i="48"/>
  <c r="G24" i="48" s="1"/>
  <c r="F24" i="30"/>
  <c r="G24" i="30" s="1"/>
  <c r="F24" i="25"/>
  <c r="G24" i="25" s="1"/>
  <c r="F24" i="19"/>
  <c r="G24" i="19" s="1"/>
  <c r="P24" i="20"/>
  <c r="P24" i="26"/>
  <c r="P24" i="21"/>
  <c r="P24" i="17"/>
  <c r="P24" i="23"/>
  <c r="P24" i="25"/>
  <c r="P24" i="31"/>
  <c r="F24" i="41"/>
  <c r="G24" i="41" s="1"/>
  <c r="F24" i="32"/>
  <c r="P24" i="51"/>
  <c r="F24" i="40"/>
  <c r="F24" i="50"/>
  <c r="F24" i="51"/>
  <c r="G24" i="51" s="1"/>
  <c r="F24" i="31"/>
  <c r="G24" i="31" s="1"/>
  <c r="F24" i="26"/>
  <c r="G24" i="26" s="1"/>
  <c r="P24" i="36"/>
  <c r="F24" i="37"/>
  <c r="P24" i="19"/>
  <c r="F24" i="28"/>
  <c r="G24" i="28" s="1"/>
  <c r="F24" i="21"/>
  <c r="G24" i="21" s="1"/>
  <c r="F24" i="22"/>
  <c r="G24" i="22" s="1"/>
  <c r="F24" i="8"/>
  <c r="P24" i="48"/>
  <c r="P24" i="41"/>
  <c r="P24" i="37"/>
  <c r="P24" i="18"/>
  <c r="F24" i="23"/>
  <c r="G24" i="23" s="1"/>
  <c r="F24" i="49"/>
  <c r="G24" i="49" s="1"/>
  <c r="P24" i="30"/>
  <c r="F24" i="16"/>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P24" i="8"/>
  <c r="P24" i="50"/>
  <c r="F24" i="13"/>
  <c r="G24" i="13" s="1"/>
  <c r="F24" i="14"/>
  <c r="G24" i="14" s="1"/>
  <c r="P24" i="29"/>
  <c r="P24" i="34"/>
  <c r="F24" i="43"/>
  <c r="G24" i="43" s="1"/>
  <c r="P24" i="42"/>
  <c r="T7" i="38"/>
  <c r="T7" i="8"/>
  <c r="T7" i="26"/>
  <c r="T7" i="13"/>
  <c r="T7" i="21"/>
  <c r="T7" i="23"/>
  <c r="T7" i="17"/>
  <c r="F42" i="52"/>
  <c r="G42" i="52" s="1"/>
  <c r="P42" i="52"/>
  <c r="F42" i="51"/>
  <c r="G42" i="51" s="1"/>
  <c r="P42" i="48"/>
  <c r="P42" i="50"/>
  <c r="P42" i="42"/>
  <c r="P42" i="38"/>
  <c r="P42" i="34"/>
  <c r="P42" i="51"/>
  <c r="P42" i="41"/>
  <c r="P42" i="37"/>
  <c r="P42" i="33"/>
  <c r="P42" i="28"/>
  <c r="P42" i="24"/>
  <c r="P42" i="20"/>
  <c r="P42" i="16"/>
  <c r="P42" i="13"/>
  <c r="F42" i="50"/>
  <c r="F42" i="41"/>
  <c r="G42" i="41" s="1"/>
  <c r="F42" i="37"/>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F42" i="36"/>
  <c r="G42" i="36" s="1"/>
  <c r="F42" i="32"/>
  <c r="F42" i="23"/>
  <c r="G42" i="23" s="1"/>
  <c r="F42" i="19"/>
  <c r="G42" i="19" s="1"/>
  <c r="F42" i="15"/>
  <c r="F42" i="8"/>
  <c r="F42" i="22"/>
  <c r="G42" i="22" s="1"/>
  <c r="F42" i="18"/>
  <c r="G42" i="18" s="1"/>
  <c r="F42" i="14"/>
  <c r="G42" i="14" s="1"/>
  <c r="F42" i="30"/>
  <c r="G42" i="30" s="1"/>
  <c r="P42" i="30"/>
  <c r="P6" i="24"/>
  <c r="F6" i="28"/>
  <c r="G6" i="28" s="1"/>
  <c r="P6" i="36"/>
  <c r="F6" i="40"/>
  <c r="P6" i="44"/>
  <c r="F6" i="49"/>
  <c r="G6" i="49" s="1"/>
  <c r="P6" i="12"/>
  <c r="F6" i="19"/>
  <c r="G6" i="19" s="1"/>
  <c r="F6" i="22"/>
  <c r="G6" i="22" s="1"/>
  <c r="F6" i="26"/>
  <c r="G6" i="26" s="1"/>
  <c r="F6" i="36"/>
  <c r="G6" i="36" s="1"/>
  <c r="F6" i="38"/>
  <c r="G6" i="38" s="1"/>
  <c r="P6" i="40"/>
  <c r="F6" i="43"/>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P6" i="13"/>
  <c r="F6" i="14"/>
  <c r="G6" i="14" s="1"/>
  <c r="F6" i="37"/>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F6" i="33"/>
  <c r="G6" i="33" s="1"/>
  <c r="F6" i="48"/>
  <c r="G6" i="48" s="1"/>
  <c r="F6" i="13"/>
  <c r="G6" i="13" s="1"/>
  <c r="P6" i="14"/>
  <c r="P6" i="34"/>
  <c r="P6" i="48"/>
  <c r="F6" i="8"/>
  <c r="P6" i="28"/>
  <c r="F6" i="32"/>
  <c r="P6" i="50"/>
  <c r="P6" i="27"/>
  <c r="F6" i="16"/>
  <c r="F6" i="35"/>
  <c r="G6" i="35" s="1"/>
  <c r="P6" i="23"/>
  <c r="P20" i="49"/>
  <c r="F20" i="18"/>
  <c r="G20" i="18" s="1"/>
  <c r="P20" i="20"/>
  <c r="P20" i="29"/>
  <c r="F20" i="37"/>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F20" i="19"/>
  <c r="G20" i="19" s="1"/>
  <c r="P20" i="21"/>
  <c r="F20" i="26"/>
  <c r="G20" i="26" s="1"/>
  <c r="F20" i="29"/>
  <c r="G20" i="29" s="1"/>
  <c r="F20" i="32"/>
  <c r="P20" i="34"/>
  <c r="F20" i="24"/>
  <c r="G20" i="24" s="1"/>
  <c r="F20" i="38"/>
  <c r="G20" i="38" s="1"/>
  <c r="P20" i="40"/>
  <c r="F20" i="44"/>
  <c r="G20" i="44" s="1"/>
  <c r="F20" i="8"/>
  <c r="F20" i="15"/>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P20" i="13"/>
  <c r="P20" i="17"/>
  <c r="F20" i="25"/>
  <c r="G20" i="25" s="1"/>
  <c r="P20" i="31"/>
  <c r="F20" i="23"/>
  <c r="G20" i="23" s="1"/>
  <c r="F20" i="39"/>
  <c r="G20" i="39" s="1"/>
  <c r="P20" i="43"/>
  <c r="F20" i="50"/>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P18" i="48"/>
  <c r="P18" i="49"/>
  <c r="P18" i="15"/>
  <c r="F18" i="29"/>
  <c r="G18" i="29" s="1"/>
  <c r="F18" i="24"/>
  <c r="G18" i="24" s="1"/>
  <c r="P18" i="12"/>
  <c r="P18" i="41"/>
  <c r="P18" i="36"/>
  <c r="F18" i="23"/>
  <c r="G18" i="23" s="1"/>
  <c r="P18" i="52"/>
  <c r="F18" i="17"/>
  <c r="G18" i="17" s="1"/>
  <c r="F18" i="32"/>
  <c r="F18" i="52"/>
  <c r="G18" i="52" s="1"/>
  <c r="P18" i="30"/>
  <c r="F18" i="18"/>
  <c r="G18" i="18" s="1"/>
  <c r="P18" i="14"/>
  <c r="P18" i="18"/>
  <c r="F18" i="22"/>
  <c r="G18" i="22" s="1"/>
  <c r="P18" i="20"/>
  <c r="F18" i="50"/>
  <c r="P18" i="13"/>
  <c r="F18" i="44"/>
  <c r="G18" i="44" s="1"/>
  <c r="P18" i="21"/>
  <c r="F18" i="41"/>
  <c r="G18" i="41" s="1"/>
  <c r="P18" i="8"/>
  <c r="F18" i="28"/>
  <c r="G18" i="28" s="1"/>
  <c r="F18" i="15"/>
  <c r="P18" i="22"/>
  <c r="F18" i="43"/>
  <c r="G18" i="43" s="1"/>
  <c r="F18" i="40"/>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F18" i="19"/>
  <c r="G18" i="19" s="1"/>
  <c r="F18" i="49"/>
  <c r="G18" i="49" s="1"/>
  <c r="F18" i="13"/>
  <c r="G18" i="13" s="1"/>
  <c r="F18" i="14"/>
  <c r="G18" i="14" s="1"/>
  <c r="P18" i="26"/>
  <c r="F18" i="37"/>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F37" i="16"/>
  <c r="P37" i="25"/>
  <c r="P37" i="36"/>
  <c r="F37" i="49"/>
  <c r="G37" i="49" s="1"/>
  <c r="P37" i="39"/>
  <c r="F37" i="14"/>
  <c r="G37" i="14" s="1"/>
  <c r="P37" i="20"/>
  <c r="P37" i="24"/>
  <c r="P37" i="27"/>
  <c r="P37" i="28"/>
  <c r="F37" i="35"/>
  <c r="G37" i="35" s="1"/>
  <c r="F37" i="32"/>
  <c r="P37" i="41"/>
  <c r="F37" i="43"/>
  <c r="G37" i="43" s="1"/>
  <c r="P37" i="51"/>
  <c r="P37" i="13"/>
  <c r="F37" i="15"/>
  <c r="F37" i="22"/>
  <c r="G37" i="22" s="1"/>
  <c r="F37" i="29"/>
  <c r="G37" i="29" s="1"/>
  <c r="P37" i="40"/>
  <c r="F37" i="44"/>
  <c r="G37" i="44" s="1"/>
  <c r="F37" i="50"/>
  <c r="P37" i="35"/>
  <c r="P37" i="17"/>
  <c r="F37" i="23"/>
  <c r="G37" i="23" s="1"/>
  <c r="F37" i="20"/>
  <c r="G37" i="20" s="1"/>
  <c r="F37" i="25"/>
  <c r="G37" i="25" s="1"/>
  <c r="F37" i="28"/>
  <c r="G37" i="28" s="1"/>
  <c r="P37" i="31"/>
  <c r="F37" i="37"/>
  <c r="P37" i="33"/>
  <c r="F37" i="42"/>
  <c r="G37" i="42" s="1"/>
  <c r="P37" i="49"/>
  <c r="F37" i="51"/>
  <c r="G37" i="51" s="1"/>
  <c r="P37" i="8"/>
  <c r="F37" i="19"/>
  <c r="G37" i="19" s="1"/>
  <c r="F37" i="24"/>
  <c r="G37" i="24" s="1"/>
  <c r="P37" i="30"/>
  <c r="F37" i="34"/>
  <c r="G37" i="34" s="1"/>
  <c r="F37" i="40"/>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P9" i="36"/>
  <c r="P9" i="44"/>
  <c r="P9" i="49"/>
  <c r="P9" i="26"/>
  <c r="P9" i="48"/>
  <c r="F9" i="52"/>
  <c r="G9" i="52" s="1"/>
  <c r="F9" i="15"/>
  <c r="P9" i="23"/>
  <c r="F9" i="31"/>
  <c r="G9" i="31" s="1"/>
  <c r="P9" i="31"/>
  <c r="F9" i="38"/>
  <c r="G9" i="38" s="1"/>
  <c r="P9" i="15"/>
  <c r="F9" i="20"/>
  <c r="G9" i="20" s="1"/>
  <c r="P9" i="28"/>
  <c r="P9" i="39"/>
  <c r="F9" i="33"/>
  <c r="G9" i="33" s="1"/>
  <c r="F9" i="40"/>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F9" i="8"/>
  <c r="P9" i="18"/>
  <c r="P9" i="22"/>
  <c r="F9" i="37"/>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F9" i="21"/>
  <c r="G9" i="21" s="1"/>
  <c r="F9" i="26"/>
  <c r="G9" i="26" s="1"/>
  <c r="F9" i="29"/>
  <c r="G9" i="29" s="1"/>
  <c r="P9" i="33"/>
  <c r="F26" i="21"/>
  <c r="G26" i="21" s="1"/>
  <c r="F26" i="37"/>
  <c r="P26" i="23"/>
  <c r="F26" i="40"/>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P26" i="17"/>
  <c r="F26" i="29"/>
  <c r="G26" i="29" s="1"/>
  <c r="F26" i="41"/>
  <c r="G26" i="41" s="1"/>
  <c r="F26" i="13"/>
  <c r="G26" i="13" s="1"/>
  <c r="P26" i="31"/>
  <c r="F26" i="31"/>
  <c r="G26" i="31" s="1"/>
  <c r="P26" i="51"/>
  <c r="F26" i="27"/>
  <c r="G26" i="27" s="1"/>
  <c r="F26" i="49"/>
  <c r="G26" i="49" s="1"/>
  <c r="F26" i="15"/>
  <c r="F26" i="34"/>
  <c r="G26" i="34" s="1"/>
  <c r="F26" i="42"/>
  <c r="G26" i="42" s="1"/>
  <c r="F26" i="35"/>
  <c r="G26" i="35" s="1"/>
  <c r="P26" i="19"/>
  <c r="P26" i="42"/>
  <c r="P26" i="33"/>
  <c r="P26" i="32"/>
  <c r="F26" i="18"/>
  <c r="G26" i="18" s="1"/>
  <c r="F26" i="50"/>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F21" i="21"/>
  <c r="G21" i="21" s="1"/>
  <c r="F21" i="30"/>
  <c r="G21" i="30" s="1"/>
  <c r="F21" i="25"/>
  <c r="G21" i="25" s="1"/>
  <c r="F21" i="32"/>
  <c r="F21" i="41"/>
  <c r="G21" i="41" s="1"/>
  <c r="F21" i="44"/>
  <c r="G21" i="44" s="1"/>
  <c r="F21" i="19"/>
  <c r="G21" i="19" s="1"/>
  <c r="F21" i="17"/>
  <c r="G21" i="17" s="1"/>
  <c r="P21" i="21"/>
  <c r="P21" i="38"/>
  <c r="F21" i="8"/>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P21" i="19"/>
  <c r="P21" i="17"/>
  <c r="F21" i="31"/>
  <c r="G21" i="31" s="1"/>
  <c r="F21" i="28"/>
  <c r="G21" i="28" s="1"/>
  <c r="P21" i="33"/>
  <c r="F21" i="42"/>
  <c r="G21" i="42" s="1"/>
  <c r="P21" i="14"/>
  <c r="P21" i="16"/>
  <c r="F21" i="27"/>
  <c r="G21" i="27" s="1"/>
  <c r="F21" i="38"/>
  <c r="G21" i="38" s="1"/>
  <c r="F21" i="26"/>
  <c r="G21" i="26" s="1"/>
  <c r="P21" i="32"/>
  <c r="F21" i="40"/>
  <c r="F21" i="43"/>
  <c r="G21" i="43" s="1"/>
  <c r="F21" i="22"/>
  <c r="G21" i="22" s="1"/>
  <c r="F21" i="15"/>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G36" i="12"/>
  <c r="E44" i="26"/>
  <c r="G5" i="26"/>
  <c r="E44" i="33"/>
  <c r="E44" i="34"/>
  <c r="G9" i="44"/>
  <c r="E44" i="44"/>
  <c r="E44" i="38"/>
  <c r="G6" i="43"/>
  <c r="G35" i="21"/>
  <c r="G5" i="48"/>
  <c r="E44" i="48"/>
  <c r="G5" i="49"/>
  <c r="E44" i="49"/>
  <c r="G5" i="13"/>
  <c r="E44" i="13"/>
  <c r="G7" i="27"/>
  <c r="E44" i="27"/>
  <c r="E44" i="30"/>
  <c r="G11" i="35"/>
  <c r="E44" i="35"/>
  <c r="E44" i="36"/>
  <c r="G12" i="14"/>
  <c r="E44" i="14"/>
  <c r="G22" i="18"/>
  <c r="E44" i="18"/>
  <c r="E44" i="23"/>
  <c r="G7" i="23"/>
  <c r="G44" i="20" l="1"/>
  <c r="H5" i="24" a="1"/>
  <c r="H34" i="24" s="1"/>
  <c r="I34" i="24" s="1"/>
  <c r="H5" i="25" a="1"/>
  <c r="H40" i="25" s="1"/>
  <c r="I40" i="25" s="1"/>
  <c r="H5" i="21" a="1"/>
  <c r="H26" i="21" s="1"/>
  <c r="I26" i="21" s="1"/>
  <c r="G44" i="31"/>
  <c r="H5" i="28" a="1"/>
  <c r="H14" i="28" s="1"/>
  <c r="I14" i="28" s="1"/>
  <c r="G44" i="51"/>
  <c r="H5" i="19" a="1"/>
  <c r="H34" i="19" s="1"/>
  <c r="I34" i="19" s="1"/>
  <c r="G44" i="42"/>
  <c r="H5" i="41" a="1"/>
  <c r="H40" i="41" s="1"/>
  <c r="I40" i="41" s="1"/>
  <c r="G44" i="22"/>
  <c r="G44" i="19"/>
  <c r="H5" i="17" a="1"/>
  <c r="H14" i="17" s="1"/>
  <c r="I14" i="17" s="1"/>
  <c r="H5" i="33" a="1"/>
  <c r="H31" i="33" s="1"/>
  <c r="I31" i="33" s="1"/>
  <c r="H5" i="36" a="1"/>
  <c r="H36" i="36" s="1"/>
  <c r="I36" i="36" s="1"/>
  <c r="G44" i="39"/>
  <c r="G44" i="52"/>
  <c r="G44" i="38"/>
  <c r="H5" i="20" a="1"/>
  <c r="H8" i="20" s="1"/>
  <c r="I8" i="20" s="1"/>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10" i="35" s="1"/>
  <c r="I10" i="35" s="1"/>
  <c r="H5" i="22" a="1"/>
  <c r="H26" i="22" s="1"/>
  <c r="I26" i="22" s="1"/>
  <c r="G44" i="28"/>
  <c r="H5" i="39" a="1"/>
  <c r="H40" i="39" s="1"/>
  <c r="I40" i="39" s="1"/>
  <c r="G44" i="33"/>
  <c r="H5" i="52" a="1"/>
  <c r="H18" i="52" s="1"/>
  <c r="I18" i="52" s="1"/>
  <c r="G44" i="17"/>
  <c r="G44" i="21"/>
  <c r="H5" i="42" a="1"/>
  <c r="H25" i="42" s="1"/>
  <c r="I25" i="42" s="1"/>
  <c r="G44" i="12"/>
  <c r="H5" i="51" a="1"/>
  <c r="H42" i="51" s="1"/>
  <c r="I42" i="51" s="1"/>
  <c r="G44" i="24"/>
  <c r="H5" i="30" a="1"/>
  <c r="G44" i="30"/>
  <c r="H5" i="43" a="1"/>
  <c r="H39" i="43" s="1"/>
  <c r="I39" i="43" s="1"/>
  <c r="G44" i="23"/>
  <c r="H5" i="12" a="1"/>
  <c r="H16" i="12" s="1"/>
  <c r="I16" i="12"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5" i="18" a="1"/>
  <c r="H5" i="14" a="1"/>
  <c r="G44" i="27"/>
  <c r="H5" i="27" a="1"/>
  <c r="G44" i="13"/>
  <c r="H5" i="13" a="1"/>
  <c r="H5" i="49" a="1"/>
  <c r="G44" i="49"/>
  <c r="H5" i="48" a="1"/>
  <c r="G44" i="48"/>
  <c r="H21" i="19" l="1"/>
  <c r="I21" i="19" s="1"/>
  <c r="K21" i="19" s="1"/>
  <c r="H38" i="19"/>
  <c r="I38" i="19" s="1"/>
  <c r="H18" i="19"/>
  <c r="I18" i="19" s="1"/>
  <c r="K18" i="19" s="1"/>
  <c r="H17" i="19"/>
  <c r="I17" i="19" s="1"/>
  <c r="K17" i="19" s="1"/>
  <c r="H12" i="22"/>
  <c r="I12" i="22" s="1"/>
  <c r="K12" i="22" s="1"/>
  <c r="H41" i="22"/>
  <c r="I41" i="22" s="1"/>
  <c r="K41" i="22" s="1"/>
  <c r="H35" i="22"/>
  <c r="I35" i="22" s="1"/>
  <c r="K35" i="22" s="1"/>
  <c r="H11" i="19"/>
  <c r="I11" i="19" s="1"/>
  <c r="K11" i="19" s="1"/>
  <c r="H20" i="22"/>
  <c r="I20" i="22" s="1"/>
  <c r="K20" i="22" s="1"/>
  <c r="H28" i="22"/>
  <c r="I28" i="22" s="1"/>
  <c r="K28" i="22" s="1"/>
  <c r="H27" i="22"/>
  <c r="I27" i="22" s="1"/>
  <c r="K27" i="22" s="1"/>
  <c r="H23" i="22"/>
  <c r="I23" i="22" s="1"/>
  <c r="K23" i="22" s="1"/>
  <c r="H6" i="22"/>
  <c r="I6" i="22" s="1"/>
  <c r="K6" i="22" s="1"/>
  <c r="H34" i="33"/>
  <c r="I34" i="33" s="1"/>
  <c r="K34" i="33" s="1"/>
  <c r="H36" i="28"/>
  <c r="I36" i="28" s="1"/>
  <c r="K36" i="28" s="1"/>
  <c r="H12" i="33"/>
  <c r="I12" i="33" s="1"/>
  <c r="K12" i="33" s="1"/>
  <c r="H5" i="28"/>
  <c r="I5" i="28" s="1"/>
  <c r="H10" i="33"/>
  <c r="I10" i="33" s="1"/>
  <c r="K10" i="33" s="1"/>
  <c r="H16" i="28"/>
  <c r="I16" i="28" s="1"/>
  <c r="K16" i="28" s="1"/>
  <c r="H35" i="28"/>
  <c r="I35" i="28" s="1"/>
  <c r="K35" i="28" s="1"/>
  <c r="H19" i="21"/>
  <c r="I19" i="21" s="1"/>
  <c r="K19" i="21" s="1"/>
  <c r="H12" i="28"/>
  <c r="I12" i="28" s="1"/>
  <c r="K12" i="28" s="1"/>
  <c r="H13" i="33"/>
  <c r="I13" i="33" s="1"/>
  <c r="K13" i="33" s="1"/>
  <c r="H9" i="22"/>
  <c r="I9" i="22" s="1"/>
  <c r="K9" i="22" s="1"/>
  <c r="H24" i="19"/>
  <c r="I24" i="19" s="1"/>
  <c r="K24" i="19" s="1"/>
  <c r="H22" i="28"/>
  <c r="I22" i="28" s="1"/>
  <c r="K22" i="28" s="1"/>
  <c r="H5" i="22"/>
  <c r="I5" i="22" s="1"/>
  <c r="H9" i="33"/>
  <c r="I9" i="33" s="1"/>
  <c r="K9" i="33" s="1"/>
  <c r="H14" i="19"/>
  <c r="I14" i="19" s="1"/>
  <c r="K14" i="19" s="1"/>
  <c r="H28" i="20"/>
  <c r="I28" i="20" s="1"/>
  <c r="K28" i="20" s="1"/>
  <c r="H41" i="20"/>
  <c r="I41" i="20" s="1"/>
  <c r="K41" i="20" s="1"/>
  <c r="H32" i="22"/>
  <c r="I32" i="22" s="1"/>
  <c r="K32" i="22" s="1"/>
  <c r="H20" i="33"/>
  <c r="I20" i="33" s="1"/>
  <c r="K20" i="33" s="1"/>
  <c r="H15" i="33"/>
  <c r="I15" i="33" s="1"/>
  <c r="K15" i="33" s="1"/>
  <c r="H7" i="22"/>
  <c r="I7" i="22" s="1"/>
  <c r="K7" i="22" s="1"/>
  <c r="H21" i="33"/>
  <c r="I21" i="33" s="1"/>
  <c r="K21" i="33" s="1"/>
  <c r="H43" i="22"/>
  <c r="I43" i="22" s="1"/>
  <c r="K43" i="22" s="1"/>
  <c r="H27" i="33"/>
  <c r="I27" i="33" s="1"/>
  <c r="K27" i="33" s="1"/>
  <c r="H37" i="44"/>
  <c r="I37" i="44" s="1"/>
  <c r="K37" i="44" s="1"/>
  <c r="H19" i="33"/>
  <c r="I19" i="33" s="1"/>
  <c r="K19" i="33" s="1"/>
  <c r="H15" i="24"/>
  <c r="I15" i="24" s="1"/>
  <c r="K15" i="24" s="1"/>
  <c r="H11" i="25"/>
  <c r="I11" i="25" s="1"/>
  <c r="K11" i="25" s="1"/>
  <c r="H37" i="24"/>
  <c r="I37" i="24" s="1"/>
  <c r="K37" i="24" s="1"/>
  <c r="H42" i="25"/>
  <c r="I42" i="25" s="1"/>
  <c r="K42" i="25" s="1"/>
  <c r="H22" i="24"/>
  <c r="I22" i="24" s="1"/>
  <c r="K22" i="24" s="1"/>
  <c r="H20" i="25"/>
  <c r="I20" i="25" s="1"/>
  <c r="K20" i="25" s="1"/>
  <c r="H42" i="33"/>
  <c r="I42" i="33" s="1"/>
  <c r="K42" i="33" s="1"/>
  <c r="H24" i="24"/>
  <c r="I24" i="24" s="1"/>
  <c r="K24" i="24" s="1"/>
  <c r="H6" i="29"/>
  <c r="I6" i="29" s="1"/>
  <c r="K6" i="29" s="1"/>
  <c r="H26" i="39"/>
  <c r="I26" i="39" s="1"/>
  <c r="K26" i="39" s="1"/>
  <c r="H23" i="29"/>
  <c r="I23" i="29" s="1"/>
  <c r="K23" i="29" s="1"/>
  <c r="H24" i="29"/>
  <c r="I24" i="29" s="1"/>
  <c r="K24" i="29" s="1"/>
  <c r="H34" i="28"/>
  <c r="I34" i="28" s="1"/>
  <c r="K34" i="28" s="1"/>
  <c r="H15" i="29"/>
  <c r="I15" i="29" s="1"/>
  <c r="K15" i="29" s="1"/>
  <c r="H11" i="29"/>
  <c r="I11" i="29" s="1"/>
  <c r="K11" i="29" s="1"/>
  <c r="H39" i="29"/>
  <c r="I39" i="29" s="1"/>
  <c r="K39" i="29" s="1"/>
  <c r="H14" i="29"/>
  <c r="I14" i="29" s="1"/>
  <c r="K14" i="29" s="1"/>
  <c r="H36" i="29"/>
  <c r="I36" i="29" s="1"/>
  <c r="K36" i="29" s="1"/>
  <c r="H13" i="29"/>
  <c r="I13" i="29" s="1"/>
  <c r="K13" i="29" s="1"/>
  <c r="H33" i="29"/>
  <c r="I33" i="29" s="1"/>
  <c r="K33" i="29" s="1"/>
  <c r="H12" i="29"/>
  <c r="I12" i="29" s="1"/>
  <c r="K12" i="29" s="1"/>
  <c r="H39" i="28"/>
  <c r="I39" i="28" s="1"/>
  <c r="K39" i="28" s="1"/>
  <c r="H41" i="29"/>
  <c r="I41" i="29" s="1"/>
  <c r="K41" i="29" s="1"/>
  <c r="H20" i="29"/>
  <c r="I20" i="29" s="1"/>
  <c r="K20" i="29" s="1"/>
  <c r="H11" i="28"/>
  <c r="I11" i="28" s="1"/>
  <c r="K11" i="28" s="1"/>
  <c r="H12" i="41"/>
  <c r="I12" i="41" s="1"/>
  <c r="K12" i="41" s="1"/>
  <c r="H30" i="29"/>
  <c r="I30" i="29" s="1"/>
  <c r="K30" i="29" s="1"/>
  <c r="H29" i="29"/>
  <c r="I29" i="29" s="1"/>
  <c r="K29" i="29" s="1"/>
  <c r="H38" i="29"/>
  <c r="I38" i="29" s="1"/>
  <c r="K38" i="29" s="1"/>
  <c r="H15" i="28"/>
  <c r="I15" i="28" s="1"/>
  <c r="K15" i="28" s="1"/>
  <c r="H16" i="29"/>
  <c r="I16" i="29" s="1"/>
  <c r="K16" i="29" s="1"/>
  <c r="H24" i="41"/>
  <c r="I24" i="41" s="1"/>
  <c r="K24" i="41" s="1"/>
  <c r="H26" i="29"/>
  <c r="I26" i="29" s="1"/>
  <c r="K26" i="29" s="1"/>
  <c r="H10" i="29"/>
  <c r="I10" i="29" s="1"/>
  <c r="K10" i="29" s="1"/>
  <c r="H43" i="28"/>
  <c r="I43" i="28" s="1"/>
  <c r="K43" i="28" s="1"/>
  <c r="H38" i="39"/>
  <c r="I38" i="39" s="1"/>
  <c r="K38" i="39" s="1"/>
  <c r="H5" i="29"/>
  <c r="I5" i="29" s="1"/>
  <c r="H42" i="29"/>
  <c r="I42" i="29" s="1"/>
  <c r="K42" i="29" s="1"/>
  <c r="H18" i="28"/>
  <c r="I18" i="28" s="1"/>
  <c r="K18" i="28" s="1"/>
  <c r="H27" i="29"/>
  <c r="I27" i="29" s="1"/>
  <c r="K27" i="29" s="1"/>
  <c r="H25" i="28"/>
  <c r="I25" i="28" s="1"/>
  <c r="K25" i="28" s="1"/>
  <c r="H9" i="29"/>
  <c r="I9" i="29" s="1"/>
  <c r="K9" i="29" s="1"/>
  <c r="H34" i="29"/>
  <c r="I34" i="29" s="1"/>
  <c r="K34" i="29" s="1"/>
  <c r="H6" i="28"/>
  <c r="I6" i="28" s="1"/>
  <c r="K6" i="28" s="1"/>
  <c r="H37" i="51"/>
  <c r="I37" i="51" s="1"/>
  <c r="K37" i="51" s="1"/>
  <c r="H13" i="39"/>
  <c r="I13" i="39" s="1"/>
  <c r="K13" i="39" s="1"/>
  <c r="H6" i="39"/>
  <c r="I6" i="39" s="1"/>
  <c r="K6" i="39" s="1"/>
  <c r="H16" i="21"/>
  <c r="I16" i="21" s="1"/>
  <c r="K16" i="21" s="1"/>
  <c r="H14" i="20"/>
  <c r="I14" i="20" s="1"/>
  <c r="K14" i="20" s="1"/>
  <c r="H34" i="17"/>
  <c r="I34" i="17" s="1"/>
  <c r="K34" i="17" s="1"/>
  <c r="H27" i="39"/>
  <c r="I27" i="39" s="1"/>
  <c r="K27" i="39" s="1"/>
  <c r="H17" i="21"/>
  <c r="I17" i="21" s="1"/>
  <c r="K17" i="21" s="1"/>
  <c r="H22" i="21"/>
  <c r="I22" i="21" s="1"/>
  <c r="K22" i="21" s="1"/>
  <c r="H40" i="20"/>
  <c r="I40" i="20" s="1"/>
  <c r="K40" i="20" s="1"/>
  <c r="H20" i="17"/>
  <c r="I20" i="17" s="1"/>
  <c r="K20" i="17" s="1"/>
  <c r="H14" i="39"/>
  <c r="I14" i="39" s="1"/>
  <c r="K14" i="39" s="1"/>
  <c r="H27" i="21"/>
  <c r="I27" i="21" s="1"/>
  <c r="K27" i="21" s="1"/>
  <c r="H18" i="21"/>
  <c r="I18" i="21" s="1"/>
  <c r="K18" i="21" s="1"/>
  <c r="H27" i="20"/>
  <c r="I27" i="20" s="1"/>
  <c r="K27" i="20" s="1"/>
  <c r="H24" i="20"/>
  <c r="I24" i="20" s="1"/>
  <c r="K24" i="20" s="1"/>
  <c r="H43" i="25"/>
  <c r="I43" i="25" s="1"/>
  <c r="K43" i="25" s="1"/>
  <c r="H32" i="25"/>
  <c r="I32" i="25" s="1"/>
  <c r="K32" i="25" s="1"/>
  <c r="H25" i="41"/>
  <c r="I25" i="41" s="1"/>
  <c r="K25" i="41" s="1"/>
  <c r="H18" i="41"/>
  <c r="I18" i="41" s="1"/>
  <c r="K18" i="41" s="1"/>
  <c r="H13" i="25"/>
  <c r="I13" i="25" s="1"/>
  <c r="K13" i="25" s="1"/>
  <c r="H38" i="25"/>
  <c r="I38" i="25" s="1"/>
  <c r="K38" i="25" s="1"/>
  <c r="H5" i="41"/>
  <c r="I5" i="41" s="1"/>
  <c r="H19" i="25"/>
  <c r="I19" i="25" s="1"/>
  <c r="K19" i="25" s="1"/>
  <c r="H22" i="25"/>
  <c r="I22" i="25" s="1"/>
  <c r="K22" i="25" s="1"/>
  <c r="H18" i="25"/>
  <c r="I18" i="25" s="1"/>
  <c r="K18" i="25" s="1"/>
  <c r="H20" i="41"/>
  <c r="I20" i="41" s="1"/>
  <c r="K20" i="41" s="1"/>
  <c r="H6" i="42"/>
  <c r="I6" i="42" s="1"/>
  <c r="K6" i="42" s="1"/>
  <c r="H12" i="42"/>
  <c r="I12" i="42" s="1"/>
  <c r="K12" i="42" s="1"/>
  <c r="H24" i="42"/>
  <c r="I24" i="42" s="1"/>
  <c r="K24" i="42" s="1"/>
  <c r="H30" i="42"/>
  <c r="I30" i="42" s="1"/>
  <c r="K30" i="42" s="1"/>
  <c r="H8" i="42"/>
  <c r="I8" i="42" s="1"/>
  <c r="K8" i="42" s="1"/>
  <c r="H29" i="42"/>
  <c r="I29" i="42" s="1"/>
  <c r="K29" i="42" s="1"/>
  <c r="H17" i="42"/>
  <c r="I17" i="42" s="1"/>
  <c r="K17" i="42" s="1"/>
  <c r="H29" i="41"/>
  <c r="I29" i="41" s="1"/>
  <c r="K29" i="41" s="1"/>
  <c r="H22" i="41"/>
  <c r="I22" i="41" s="1"/>
  <c r="K22" i="41" s="1"/>
  <c r="H19" i="41"/>
  <c r="I19" i="41" s="1"/>
  <c r="K19" i="41" s="1"/>
  <c r="H30" i="41"/>
  <c r="I30" i="41" s="1"/>
  <c r="K30" i="41" s="1"/>
  <c r="H32" i="41"/>
  <c r="I32" i="41" s="1"/>
  <c r="K32" i="41" s="1"/>
  <c r="H6" i="41"/>
  <c r="I6" i="41" s="1"/>
  <c r="K6" i="41" s="1"/>
  <c r="H5" i="25"/>
  <c r="I5" i="25" s="1"/>
  <c r="H15" i="25"/>
  <c r="I15" i="25" s="1"/>
  <c r="K15" i="25" s="1"/>
  <c r="H17" i="25"/>
  <c r="I17" i="25" s="1"/>
  <c r="K17" i="25" s="1"/>
  <c r="H14" i="25"/>
  <c r="I14" i="25" s="1"/>
  <c r="K14" i="25" s="1"/>
  <c r="H24" i="25"/>
  <c r="I24" i="25" s="1"/>
  <c r="K24" i="25" s="1"/>
  <c r="H34" i="41"/>
  <c r="I34" i="41" s="1"/>
  <c r="K34" i="41" s="1"/>
  <c r="H36" i="41"/>
  <c r="I36" i="41" s="1"/>
  <c r="K36" i="41" s="1"/>
  <c r="H31" i="41"/>
  <c r="I31" i="41" s="1"/>
  <c r="K31" i="41" s="1"/>
  <c r="H8" i="41"/>
  <c r="I8" i="41" s="1"/>
  <c r="K8" i="41" s="1"/>
  <c r="H9" i="41"/>
  <c r="I9" i="41" s="1"/>
  <c r="K9" i="41" s="1"/>
  <c r="H37" i="25"/>
  <c r="I37" i="25" s="1"/>
  <c r="K37" i="25" s="1"/>
  <c r="H29" i="25"/>
  <c r="I29" i="25" s="1"/>
  <c r="K29" i="25" s="1"/>
  <c r="H25" i="25"/>
  <c r="I25" i="25" s="1"/>
  <c r="K25" i="25" s="1"/>
  <c r="H26" i="25"/>
  <c r="I26" i="25" s="1"/>
  <c r="K26" i="25" s="1"/>
  <c r="H30" i="25"/>
  <c r="I30" i="25" s="1"/>
  <c r="K30" i="25" s="1"/>
  <c r="H33" i="36"/>
  <c r="I33" i="36" s="1"/>
  <c r="K33" i="36" s="1"/>
  <c r="H43" i="41"/>
  <c r="I43" i="41" s="1"/>
  <c r="K43" i="41" s="1"/>
  <c r="H21" i="41"/>
  <c r="I21" i="41" s="1"/>
  <c r="K21" i="41" s="1"/>
  <c r="H27" i="41"/>
  <c r="I27" i="41" s="1"/>
  <c r="K27" i="41" s="1"/>
  <c r="H10" i="41"/>
  <c r="I10" i="41" s="1"/>
  <c r="K10" i="41" s="1"/>
  <c r="H16" i="41"/>
  <c r="I16" i="41" s="1"/>
  <c r="K16" i="41" s="1"/>
  <c r="H17" i="41"/>
  <c r="I17" i="41" s="1"/>
  <c r="K17" i="41" s="1"/>
  <c r="H41" i="44"/>
  <c r="I41" i="44" s="1"/>
  <c r="K41" i="44" s="1"/>
  <c r="H42" i="39"/>
  <c r="I42" i="39" s="1"/>
  <c r="K42" i="39" s="1"/>
  <c r="H25" i="39"/>
  <c r="I25" i="39" s="1"/>
  <c r="K25" i="39" s="1"/>
  <c r="H15" i="51"/>
  <c r="I15" i="51" s="1"/>
  <c r="K15" i="51" s="1"/>
  <c r="H6" i="51"/>
  <c r="I6" i="51" s="1"/>
  <c r="K6" i="51" s="1"/>
  <c r="H30" i="39"/>
  <c r="I30" i="39" s="1"/>
  <c r="K30" i="39" s="1"/>
  <c r="H33" i="39"/>
  <c r="I33" i="39" s="1"/>
  <c r="K33" i="39" s="1"/>
  <c r="H27" i="52"/>
  <c r="I27" i="52" s="1"/>
  <c r="K27" i="52" s="1"/>
  <c r="H29" i="20"/>
  <c r="I29" i="20" s="1"/>
  <c r="K29" i="20" s="1"/>
  <c r="H12" i="20"/>
  <c r="I12" i="20" s="1"/>
  <c r="K12" i="20" s="1"/>
  <c r="H26" i="51"/>
  <c r="I26" i="51" s="1"/>
  <c r="K26" i="51" s="1"/>
  <c r="H40" i="51"/>
  <c r="I40" i="51" s="1"/>
  <c r="K40" i="51" s="1"/>
  <c r="H19" i="51"/>
  <c r="I19" i="51" s="1"/>
  <c r="K19" i="51" s="1"/>
  <c r="H10" i="39"/>
  <c r="I10" i="39" s="1"/>
  <c r="K10" i="39" s="1"/>
  <c r="H41" i="39"/>
  <c r="I41" i="39" s="1"/>
  <c r="K41" i="39" s="1"/>
  <c r="H14" i="33"/>
  <c r="I14" i="33" s="1"/>
  <c r="K14" i="33" s="1"/>
  <c r="H13" i="20"/>
  <c r="I13" i="20" s="1"/>
  <c r="K13" i="20" s="1"/>
  <c r="H25" i="26"/>
  <c r="I25" i="26" s="1"/>
  <c r="K25" i="26" s="1"/>
  <c r="H41" i="26"/>
  <c r="I41" i="26" s="1"/>
  <c r="K41" i="26" s="1"/>
  <c r="H29" i="51"/>
  <c r="I29" i="51" s="1"/>
  <c r="K29" i="51" s="1"/>
  <c r="H8" i="22"/>
  <c r="I8" i="22" s="1"/>
  <c r="K8" i="22" s="1"/>
  <c r="H36" i="42"/>
  <c r="I36" i="42" s="1"/>
  <c r="K36" i="42" s="1"/>
  <c r="H37" i="39"/>
  <c r="I37" i="39" s="1"/>
  <c r="K37" i="39" s="1"/>
  <c r="H17" i="39"/>
  <c r="I17" i="39" s="1"/>
  <c r="K17" i="39" s="1"/>
  <c r="H8" i="33"/>
  <c r="I8" i="33" s="1"/>
  <c r="K8" i="33" s="1"/>
  <c r="H37" i="33"/>
  <c r="I37" i="33" s="1"/>
  <c r="K37" i="33" s="1"/>
  <c r="H26" i="41"/>
  <c r="I26" i="41" s="1"/>
  <c r="K26" i="41" s="1"/>
  <c r="H11" i="41"/>
  <c r="I11" i="41" s="1"/>
  <c r="K11" i="41" s="1"/>
  <c r="H42" i="41"/>
  <c r="I42" i="41" s="1"/>
  <c r="K42" i="41" s="1"/>
  <c r="H41" i="41"/>
  <c r="I41" i="41" s="1"/>
  <c r="K41" i="41" s="1"/>
  <c r="H25" i="29"/>
  <c r="I25" i="29" s="1"/>
  <c r="K25" i="29" s="1"/>
  <c r="H19" i="29"/>
  <c r="I19" i="29" s="1"/>
  <c r="K19" i="29" s="1"/>
  <c r="H22" i="29"/>
  <c r="I22" i="29" s="1"/>
  <c r="K22" i="29" s="1"/>
  <c r="H20" i="21"/>
  <c r="I20" i="21" s="1"/>
  <c r="K20" i="21" s="1"/>
  <c r="H15" i="19"/>
  <c r="I15" i="19" s="1"/>
  <c r="K15" i="19" s="1"/>
  <c r="H33" i="26"/>
  <c r="I33" i="26" s="1"/>
  <c r="K33" i="26" s="1"/>
  <c r="H26" i="24"/>
  <c r="I26" i="24" s="1"/>
  <c r="K26" i="24" s="1"/>
  <c r="H27" i="28"/>
  <c r="I27" i="28" s="1"/>
  <c r="K27" i="28" s="1"/>
  <c r="H24" i="28"/>
  <c r="I24" i="28" s="1"/>
  <c r="K24" i="28" s="1"/>
  <c r="H15" i="20"/>
  <c r="I15" i="20" s="1"/>
  <c r="K15" i="20" s="1"/>
  <c r="H16" i="26"/>
  <c r="I16" i="26" s="1"/>
  <c r="K16" i="26" s="1"/>
  <c r="H18" i="26"/>
  <c r="I18" i="26" s="1"/>
  <c r="K18" i="26" s="1"/>
  <c r="H40" i="26"/>
  <c r="I40" i="26" s="1"/>
  <c r="K40" i="26" s="1"/>
  <c r="H20" i="44"/>
  <c r="I20" i="44" s="1"/>
  <c r="K20" i="44" s="1"/>
  <c r="H19" i="52"/>
  <c r="I19" i="52" s="1"/>
  <c r="K19" i="52" s="1"/>
  <c r="H32" i="26"/>
  <c r="I32" i="26" s="1"/>
  <c r="K32" i="26" s="1"/>
  <c r="H16" i="44"/>
  <c r="I16" i="44" s="1"/>
  <c r="K16" i="44" s="1"/>
  <c r="H11" i="52"/>
  <c r="I11" i="52" s="1"/>
  <c r="K11" i="52" s="1"/>
  <c r="H37" i="26"/>
  <c r="I37" i="26" s="1"/>
  <c r="K37" i="26" s="1"/>
  <c r="H15" i="26"/>
  <c r="I15" i="26" s="1"/>
  <c r="K15" i="26" s="1"/>
  <c r="H27" i="35"/>
  <c r="I27" i="35" s="1"/>
  <c r="K27" i="35" s="1"/>
  <c r="H36" i="35"/>
  <c r="I36" i="35" s="1"/>
  <c r="K36" i="35" s="1"/>
  <c r="H12" i="35"/>
  <c r="I12" i="35" s="1"/>
  <c r="K12" i="35" s="1"/>
  <c r="H16" i="35"/>
  <c r="I16" i="35" s="1"/>
  <c r="K16" i="35" s="1"/>
  <c r="H40" i="35"/>
  <c r="I40" i="35" s="1"/>
  <c r="K40" i="35" s="1"/>
  <c r="H33" i="35"/>
  <c r="I33" i="35" s="1"/>
  <c r="K33" i="35" s="1"/>
  <c r="H8" i="35"/>
  <c r="I8" i="35" s="1"/>
  <c r="K8" i="35" s="1"/>
  <c r="H28" i="35"/>
  <c r="I28" i="35" s="1"/>
  <c r="K28" i="35" s="1"/>
  <c r="H42" i="35"/>
  <c r="I42" i="35" s="1"/>
  <c r="K42" i="35" s="1"/>
  <c r="H18" i="30"/>
  <c r="I18" i="30" s="1"/>
  <c r="K18" i="30" s="1"/>
  <c r="H39" i="30"/>
  <c r="I39" i="30" s="1"/>
  <c r="K39" i="30" s="1"/>
  <c r="H15" i="30"/>
  <c r="I15" i="30" s="1"/>
  <c r="K15" i="30" s="1"/>
  <c r="H35" i="35"/>
  <c r="I35" i="35" s="1"/>
  <c r="K35" i="35" s="1"/>
  <c r="H26" i="35"/>
  <c r="I26" i="35" s="1"/>
  <c r="K26" i="35" s="1"/>
  <c r="H29" i="24"/>
  <c r="I29" i="24" s="1"/>
  <c r="K29" i="24" s="1"/>
  <c r="H41" i="24"/>
  <c r="I41" i="24" s="1"/>
  <c r="K41" i="24" s="1"/>
  <c r="H6" i="24"/>
  <c r="I6" i="24" s="1"/>
  <c r="K6" i="24" s="1"/>
  <c r="H12" i="24"/>
  <c r="I12" i="24" s="1"/>
  <c r="K12" i="24" s="1"/>
  <c r="H16" i="24"/>
  <c r="I16" i="24" s="1"/>
  <c r="K16" i="24" s="1"/>
  <c r="H37" i="21"/>
  <c r="I37" i="21" s="1"/>
  <c r="K37" i="21" s="1"/>
  <c r="H39" i="21"/>
  <c r="I39" i="21" s="1"/>
  <c r="K39" i="21" s="1"/>
  <c r="H8" i="21"/>
  <c r="I8" i="21" s="1"/>
  <c r="K8" i="21" s="1"/>
  <c r="H21" i="24"/>
  <c r="I21" i="24" s="1"/>
  <c r="K21" i="24" s="1"/>
  <c r="H19" i="24"/>
  <c r="I19" i="24" s="1"/>
  <c r="K19" i="24" s="1"/>
  <c r="H28" i="24"/>
  <c r="I28" i="24" s="1"/>
  <c r="K28" i="24" s="1"/>
  <c r="H30" i="24"/>
  <c r="I30" i="24" s="1"/>
  <c r="K30" i="24" s="1"/>
  <c r="H33" i="42"/>
  <c r="I33" i="42" s="1"/>
  <c r="K33" i="42" s="1"/>
  <c r="H28" i="33"/>
  <c r="I28" i="33" s="1"/>
  <c r="K28" i="33" s="1"/>
  <c r="H41" i="33"/>
  <c r="I41" i="33" s="1"/>
  <c r="K41" i="33" s="1"/>
  <c r="H31" i="21"/>
  <c r="I31" i="21" s="1"/>
  <c r="K31" i="21" s="1"/>
  <c r="H16" i="19"/>
  <c r="I16" i="19" s="1"/>
  <c r="K16" i="19" s="1"/>
  <c r="H27" i="26"/>
  <c r="I27" i="26" s="1"/>
  <c r="K27" i="26" s="1"/>
  <c r="H17" i="24"/>
  <c r="I17" i="24" s="1"/>
  <c r="K17" i="24" s="1"/>
  <c r="H25" i="24"/>
  <c r="I25" i="24" s="1"/>
  <c r="K25" i="24" s="1"/>
  <c r="H27" i="24"/>
  <c r="I27" i="24" s="1"/>
  <c r="K27" i="24" s="1"/>
  <c r="H20" i="24"/>
  <c r="I20" i="24" s="1"/>
  <c r="K20" i="24" s="1"/>
  <c r="H13" i="51"/>
  <c r="I13" i="51" s="1"/>
  <c r="K13" i="51" s="1"/>
  <c r="H21" i="25"/>
  <c r="I21" i="25" s="1"/>
  <c r="K21" i="25" s="1"/>
  <c r="H27" i="25"/>
  <c r="I27" i="25" s="1"/>
  <c r="K27" i="25" s="1"/>
  <c r="H16" i="25"/>
  <c r="I16" i="25" s="1"/>
  <c r="K16" i="25" s="1"/>
  <c r="H11" i="22"/>
  <c r="I11" i="22" s="1"/>
  <c r="K11" i="22" s="1"/>
  <c r="H36" i="22"/>
  <c r="I36" i="22" s="1"/>
  <c r="K36" i="22" s="1"/>
  <c r="H14" i="42"/>
  <c r="I14" i="42" s="1"/>
  <c r="K14" i="42" s="1"/>
  <c r="H23" i="42"/>
  <c r="I23" i="42" s="1"/>
  <c r="K23" i="42" s="1"/>
  <c r="H21" i="39"/>
  <c r="I21" i="39" s="1"/>
  <c r="K21" i="39" s="1"/>
  <c r="H43" i="39"/>
  <c r="I43" i="39" s="1"/>
  <c r="K43" i="39" s="1"/>
  <c r="H10" i="36"/>
  <c r="I10" i="36" s="1"/>
  <c r="K10" i="36" s="1"/>
  <c r="H16" i="33"/>
  <c r="I16" i="33" s="1"/>
  <c r="K16" i="33" s="1"/>
  <c r="H29" i="33"/>
  <c r="I29" i="33" s="1"/>
  <c r="K29" i="33" s="1"/>
  <c r="H7" i="33"/>
  <c r="I7" i="33" s="1"/>
  <c r="K7" i="33" s="1"/>
  <c r="H28" i="52"/>
  <c r="I28" i="52" s="1"/>
  <c r="K28" i="52" s="1"/>
  <c r="H38" i="41"/>
  <c r="I38" i="41" s="1"/>
  <c r="K38" i="41" s="1"/>
  <c r="H28" i="41"/>
  <c r="I28" i="41" s="1"/>
  <c r="K28" i="41" s="1"/>
  <c r="H35" i="41"/>
  <c r="I35" i="41" s="1"/>
  <c r="K35" i="41" s="1"/>
  <c r="H33" i="41"/>
  <c r="I33" i="41" s="1"/>
  <c r="K33" i="41" s="1"/>
  <c r="H37" i="29"/>
  <c r="I37" i="29" s="1"/>
  <c r="K37" i="29" s="1"/>
  <c r="H31" i="29"/>
  <c r="I31" i="29" s="1"/>
  <c r="K31" i="29" s="1"/>
  <c r="H32" i="29"/>
  <c r="I32" i="29" s="1"/>
  <c r="K32" i="29" s="1"/>
  <c r="H18" i="29"/>
  <c r="I18" i="29" s="1"/>
  <c r="K18" i="29" s="1"/>
  <c r="H9" i="21"/>
  <c r="I9" i="21" s="1"/>
  <c r="K9" i="21" s="1"/>
  <c r="H15" i="21"/>
  <c r="I15" i="21" s="1"/>
  <c r="K15" i="21" s="1"/>
  <c r="H38" i="21"/>
  <c r="I38" i="21" s="1"/>
  <c r="K38" i="21" s="1"/>
  <c r="H8" i="19"/>
  <c r="I8" i="19" s="1"/>
  <c r="K8" i="19" s="1"/>
  <c r="H31" i="19"/>
  <c r="I31" i="19" s="1"/>
  <c r="K31" i="19" s="1"/>
  <c r="H35" i="26"/>
  <c r="I35" i="26" s="1"/>
  <c r="K35" i="26" s="1"/>
  <c r="H38" i="26"/>
  <c r="I38" i="26" s="1"/>
  <c r="K38" i="26" s="1"/>
  <c r="H31" i="24"/>
  <c r="I31" i="24" s="1"/>
  <c r="K31" i="24" s="1"/>
  <c r="H39" i="24"/>
  <c r="I39" i="24" s="1"/>
  <c r="K39" i="24" s="1"/>
  <c r="H35" i="24"/>
  <c r="I35" i="24" s="1"/>
  <c r="K35" i="24" s="1"/>
  <c r="H18" i="24"/>
  <c r="I18" i="24" s="1"/>
  <c r="K18" i="24" s="1"/>
  <c r="H10" i="24"/>
  <c r="I10" i="24" s="1"/>
  <c r="K10" i="24" s="1"/>
  <c r="H7" i="28"/>
  <c r="I7" i="28" s="1"/>
  <c r="K7" i="28" s="1"/>
  <c r="H28" i="28"/>
  <c r="I28" i="28" s="1"/>
  <c r="K28" i="28" s="1"/>
  <c r="H43" i="20"/>
  <c r="I43" i="20" s="1"/>
  <c r="K43" i="20" s="1"/>
  <c r="H36" i="20"/>
  <c r="I36" i="20" s="1"/>
  <c r="K36" i="20" s="1"/>
  <c r="H7" i="21"/>
  <c r="I7" i="21" s="1"/>
  <c r="K7" i="21" s="1"/>
  <c r="H33" i="24"/>
  <c r="I33" i="24" s="1"/>
  <c r="K33" i="24" s="1"/>
  <c r="H9" i="24"/>
  <c r="I9" i="24" s="1"/>
  <c r="K9" i="24" s="1"/>
  <c r="H43" i="24"/>
  <c r="I43" i="24" s="1"/>
  <c r="K43" i="24" s="1"/>
  <c r="H40" i="24"/>
  <c r="I40" i="24" s="1"/>
  <c r="K40" i="24" s="1"/>
  <c r="H43" i="21"/>
  <c r="I43" i="21" s="1"/>
  <c r="K43" i="21" s="1"/>
  <c r="H34" i="21"/>
  <c r="I34" i="21" s="1"/>
  <c r="K34" i="21" s="1"/>
  <c r="H5" i="24"/>
  <c r="I5" i="24" s="1"/>
  <c r="H22" i="42"/>
  <c r="I22" i="42" s="1"/>
  <c r="K22" i="42" s="1"/>
  <c r="H28" i="42"/>
  <c r="I28" i="42" s="1"/>
  <c r="K28" i="42" s="1"/>
  <c r="H24" i="33"/>
  <c r="I24" i="33" s="1"/>
  <c r="K24" i="33" s="1"/>
  <c r="H32" i="33"/>
  <c r="I32" i="33" s="1"/>
  <c r="K32" i="33" s="1"/>
  <c r="H33" i="33"/>
  <c r="I33" i="33" s="1"/>
  <c r="K33" i="33" s="1"/>
  <c r="H11" i="33"/>
  <c r="I11" i="33" s="1"/>
  <c r="K11" i="33" s="1"/>
  <c r="H41" i="52"/>
  <c r="I41" i="52" s="1"/>
  <c r="K41" i="52" s="1"/>
  <c r="H35" i="21"/>
  <c r="I35" i="21" s="1"/>
  <c r="K35" i="21" s="1"/>
  <c r="H28" i="21"/>
  <c r="I28" i="21" s="1"/>
  <c r="K28" i="21" s="1"/>
  <c r="H30" i="21"/>
  <c r="I30" i="21" s="1"/>
  <c r="K30" i="21" s="1"/>
  <c r="H35" i="19"/>
  <c r="I35" i="19" s="1"/>
  <c r="K35" i="19" s="1"/>
  <c r="H22" i="19"/>
  <c r="I22" i="19" s="1"/>
  <c r="K22" i="19" s="1"/>
  <c r="H19" i="26"/>
  <c r="I19" i="26" s="1"/>
  <c r="K19" i="26" s="1"/>
  <c r="H6" i="26"/>
  <c r="I6" i="26" s="1"/>
  <c r="K6" i="26" s="1"/>
  <c r="H13" i="24"/>
  <c r="I13" i="24" s="1"/>
  <c r="K13" i="24" s="1"/>
  <c r="H23" i="24"/>
  <c r="I23" i="24" s="1"/>
  <c r="K23" i="24" s="1"/>
  <c r="H36" i="24"/>
  <c r="I36" i="24" s="1"/>
  <c r="K36" i="24" s="1"/>
  <c r="H38" i="24"/>
  <c r="I38" i="24" s="1"/>
  <c r="K38" i="24" s="1"/>
  <c r="H32" i="24"/>
  <c r="I32" i="24" s="1"/>
  <c r="K32" i="24" s="1"/>
  <c r="H42" i="42"/>
  <c r="I42" i="42" s="1"/>
  <c r="K42" i="42" s="1"/>
  <c r="H40" i="42"/>
  <c r="I40" i="42" s="1"/>
  <c r="K40" i="42" s="1"/>
  <c r="H36" i="33"/>
  <c r="I36" i="33" s="1"/>
  <c r="K36" i="33" s="1"/>
  <c r="H38" i="33"/>
  <c r="I38" i="33" s="1"/>
  <c r="K38" i="33" s="1"/>
  <c r="H23" i="33"/>
  <c r="I23" i="33" s="1"/>
  <c r="K23" i="33" s="1"/>
  <c r="H35" i="33"/>
  <c r="I35" i="33" s="1"/>
  <c r="K35" i="33" s="1"/>
  <c r="H21" i="21"/>
  <c r="I21" i="21" s="1"/>
  <c r="K21" i="21" s="1"/>
  <c r="H11" i="21"/>
  <c r="I11" i="21" s="1"/>
  <c r="K11" i="21" s="1"/>
  <c r="H12" i="21"/>
  <c r="I12" i="21" s="1"/>
  <c r="K12" i="21" s="1"/>
  <c r="H32" i="19"/>
  <c r="I32" i="19" s="1"/>
  <c r="K32" i="19" s="1"/>
  <c r="H7" i="19"/>
  <c r="I7" i="19" s="1"/>
  <c r="K7" i="19" s="1"/>
  <c r="H12" i="19"/>
  <c r="I12" i="19" s="1"/>
  <c r="K12" i="19" s="1"/>
  <c r="H17" i="26"/>
  <c r="I17" i="26" s="1"/>
  <c r="K17" i="26" s="1"/>
  <c r="H24" i="26"/>
  <c r="I24" i="26" s="1"/>
  <c r="K24" i="26" s="1"/>
  <c r="H7" i="24"/>
  <c r="I7" i="24" s="1"/>
  <c r="K7" i="24" s="1"/>
  <c r="H11" i="24"/>
  <c r="I11" i="24" s="1"/>
  <c r="K11" i="24" s="1"/>
  <c r="H14" i="24"/>
  <c r="I14" i="24" s="1"/>
  <c r="K14" i="24" s="1"/>
  <c r="H42" i="24"/>
  <c r="I42" i="24" s="1"/>
  <c r="K42" i="24" s="1"/>
  <c r="H8" i="24"/>
  <c r="I8" i="24" s="1"/>
  <c r="K8" i="24" s="1"/>
  <c r="H34" i="42"/>
  <c r="I34" i="42" s="1"/>
  <c r="K34" i="42" s="1"/>
  <c r="H6" i="33"/>
  <c r="I6" i="33" s="1"/>
  <c r="K6" i="33" s="1"/>
  <c r="H7" i="52"/>
  <c r="I7" i="52" s="1"/>
  <c r="K7" i="52" s="1"/>
  <c r="H41" i="21"/>
  <c r="I41" i="21" s="1"/>
  <c r="K41" i="21" s="1"/>
  <c r="H42" i="21"/>
  <c r="I42" i="21" s="1"/>
  <c r="K42" i="21" s="1"/>
  <c r="H23" i="19"/>
  <c r="I23" i="19" s="1"/>
  <c r="K23" i="19" s="1"/>
  <c r="H26" i="26"/>
  <c r="I26" i="26" s="1"/>
  <c r="K26" i="26" s="1"/>
  <c r="H20" i="43"/>
  <c r="I20" i="43" s="1"/>
  <c r="K20" i="43" s="1"/>
  <c r="H8" i="17"/>
  <c r="I8" i="17" s="1"/>
  <c r="K8" i="17" s="1"/>
  <c r="H25" i="19"/>
  <c r="I25" i="19" s="1"/>
  <c r="K25" i="19" s="1"/>
  <c r="H42" i="19"/>
  <c r="I42" i="19" s="1"/>
  <c r="K42" i="19" s="1"/>
  <c r="H41" i="28"/>
  <c r="I41" i="28" s="1"/>
  <c r="K41" i="28" s="1"/>
  <c r="H18" i="22"/>
  <c r="I18" i="22" s="1"/>
  <c r="K18" i="22" s="1"/>
  <c r="H5" i="39"/>
  <c r="I5" i="39" s="1"/>
  <c r="H8" i="39"/>
  <c r="I8" i="39" s="1"/>
  <c r="K8" i="39" s="1"/>
  <c r="H40" i="21"/>
  <c r="I40" i="21" s="1"/>
  <c r="K40" i="21" s="1"/>
  <c r="H26" i="19"/>
  <c r="I26" i="19" s="1"/>
  <c r="K26" i="19" s="1"/>
  <c r="H13" i="28"/>
  <c r="I13" i="28" s="1"/>
  <c r="K13" i="28" s="1"/>
  <c r="H30" i="28"/>
  <c r="I30" i="28" s="1"/>
  <c r="K30" i="28" s="1"/>
  <c r="H17" i="20"/>
  <c r="I17" i="20" s="1"/>
  <c r="K17" i="20" s="1"/>
  <c r="H18" i="20"/>
  <c r="I18" i="20" s="1"/>
  <c r="K18" i="20" s="1"/>
  <c r="H7" i="17"/>
  <c r="I7" i="17" s="1"/>
  <c r="K7" i="17" s="1"/>
  <c r="H32" i="44"/>
  <c r="I32" i="44" s="1"/>
  <c r="K32" i="44" s="1"/>
  <c r="H33" i="51"/>
  <c r="I33" i="51" s="1"/>
  <c r="K33" i="51" s="1"/>
  <c r="H15" i="22"/>
  <c r="I15" i="22" s="1"/>
  <c r="K15" i="22" s="1"/>
  <c r="H42" i="22"/>
  <c r="I42" i="22" s="1"/>
  <c r="K42" i="22" s="1"/>
  <c r="H28" i="39"/>
  <c r="I28" i="39" s="1"/>
  <c r="K28" i="39" s="1"/>
  <c r="H39" i="39"/>
  <c r="I39" i="39" s="1"/>
  <c r="K39" i="39" s="1"/>
  <c r="H12" i="31"/>
  <c r="I12" i="31" s="1"/>
  <c r="K12" i="31" s="1"/>
  <c r="H7" i="35"/>
  <c r="I7" i="35" s="1"/>
  <c r="K7" i="35" s="1"/>
  <c r="H42" i="28"/>
  <c r="I42" i="28" s="1"/>
  <c r="K42" i="28" s="1"/>
  <c r="H10" i="20"/>
  <c r="I10" i="20" s="1"/>
  <c r="K10" i="20" s="1"/>
  <c r="H18" i="51"/>
  <c r="I18" i="51" s="1"/>
  <c r="K18" i="51" s="1"/>
  <c r="H7" i="25"/>
  <c r="I7" i="25" s="1"/>
  <c r="K7" i="25" s="1"/>
  <c r="H33" i="25"/>
  <c r="I33" i="25" s="1"/>
  <c r="K33" i="25" s="1"/>
  <c r="H8" i="25"/>
  <c r="I8" i="25" s="1"/>
  <c r="K8" i="25" s="1"/>
  <c r="H13" i="22"/>
  <c r="I13" i="22" s="1"/>
  <c r="K13" i="22" s="1"/>
  <c r="H35" i="31"/>
  <c r="I35" i="31" s="1"/>
  <c r="K35" i="31" s="1"/>
  <c r="H14" i="21"/>
  <c r="I14" i="21" s="1"/>
  <c r="K14" i="21" s="1"/>
  <c r="H34" i="20"/>
  <c r="I34" i="20" s="1"/>
  <c r="K34" i="20" s="1"/>
  <c r="H5" i="20"/>
  <c r="I5" i="20" s="1"/>
  <c r="H31" i="17"/>
  <c r="I31" i="17" s="1"/>
  <c r="K31" i="17" s="1"/>
  <c r="H39" i="35"/>
  <c r="I39" i="35" s="1"/>
  <c r="K39" i="35" s="1"/>
  <c r="H5" i="21"/>
  <c r="I5" i="21" s="1"/>
  <c r="H43" i="19"/>
  <c r="I43" i="19" s="1"/>
  <c r="K43" i="19" s="1"/>
  <c r="H32" i="51"/>
  <c r="I32" i="51" s="1"/>
  <c r="K32" i="51" s="1"/>
  <c r="H35" i="25"/>
  <c r="I35" i="25" s="1"/>
  <c r="K35" i="25" s="1"/>
  <c r="H41" i="25"/>
  <c r="I41" i="25" s="1"/>
  <c r="K41" i="25" s="1"/>
  <c r="H36" i="25"/>
  <c r="I36" i="25" s="1"/>
  <c r="K36" i="25" s="1"/>
  <c r="H21" i="22"/>
  <c r="I21" i="22" s="1"/>
  <c r="K21" i="22" s="1"/>
  <c r="H10" i="22"/>
  <c r="I10" i="22" s="1"/>
  <c r="K10" i="22" s="1"/>
  <c r="H18" i="39"/>
  <c r="I18" i="39" s="1"/>
  <c r="K18" i="39" s="1"/>
  <c r="H16" i="39"/>
  <c r="I16" i="39" s="1"/>
  <c r="K16" i="39" s="1"/>
  <c r="H21" i="31"/>
  <c r="I21" i="31" s="1"/>
  <c r="K21" i="31" s="1"/>
  <c r="H43" i="35"/>
  <c r="I43" i="35" s="1"/>
  <c r="K43" i="35" s="1"/>
  <c r="H29" i="21"/>
  <c r="I29" i="21" s="1"/>
  <c r="K29" i="21" s="1"/>
  <c r="H36" i="21"/>
  <c r="I36" i="21" s="1"/>
  <c r="K36" i="21" s="1"/>
  <c r="H10" i="21"/>
  <c r="I10" i="21" s="1"/>
  <c r="K10" i="21" s="1"/>
  <c r="H9" i="19"/>
  <c r="I9" i="19" s="1"/>
  <c r="K9" i="19" s="1"/>
  <c r="H10" i="19"/>
  <c r="I10" i="19" s="1"/>
  <c r="K10" i="19" s="1"/>
  <c r="H30" i="26"/>
  <c r="I30" i="26" s="1"/>
  <c r="K30" i="26" s="1"/>
  <c r="H31" i="28"/>
  <c r="I31" i="28" s="1"/>
  <c r="K31" i="28" s="1"/>
  <c r="H21" i="28"/>
  <c r="I21" i="28" s="1"/>
  <c r="K21" i="28" s="1"/>
  <c r="H20" i="28"/>
  <c r="I20" i="28" s="1"/>
  <c r="K20" i="28" s="1"/>
  <c r="H33" i="20"/>
  <c r="I33" i="20" s="1"/>
  <c r="K33" i="20" s="1"/>
  <c r="H38" i="20"/>
  <c r="I38" i="20" s="1"/>
  <c r="K38" i="20" s="1"/>
  <c r="H9" i="17"/>
  <c r="I9" i="17" s="1"/>
  <c r="K9" i="17" s="1"/>
  <c r="H25" i="44"/>
  <c r="I25" i="44" s="1"/>
  <c r="K25" i="44" s="1"/>
  <c r="H21" i="51"/>
  <c r="I21" i="51" s="1"/>
  <c r="K21" i="51" s="1"/>
  <c r="H23" i="25"/>
  <c r="I23" i="25" s="1"/>
  <c r="K23" i="25" s="1"/>
  <c r="H6" i="25"/>
  <c r="I6" i="25" s="1"/>
  <c r="K6" i="25" s="1"/>
  <c r="H28" i="25"/>
  <c r="I28" i="25" s="1"/>
  <c r="K28" i="25" s="1"/>
  <c r="H29" i="22"/>
  <c r="I29" i="22" s="1"/>
  <c r="K29" i="22" s="1"/>
  <c r="H40" i="12"/>
  <c r="I40" i="12" s="1"/>
  <c r="K40" i="12" s="1"/>
  <c r="H11" i="42"/>
  <c r="I11" i="42" s="1"/>
  <c r="K11" i="42" s="1"/>
  <c r="H34" i="39"/>
  <c r="I34" i="39" s="1"/>
  <c r="K34" i="39" s="1"/>
  <c r="H24" i="39"/>
  <c r="I24" i="39" s="1"/>
  <c r="K24" i="39" s="1"/>
  <c r="H39" i="31"/>
  <c r="I39" i="31" s="1"/>
  <c r="K39" i="31" s="1"/>
  <c r="H20" i="35"/>
  <c r="I20" i="35" s="1"/>
  <c r="K20" i="35" s="1"/>
  <c r="H17" i="29"/>
  <c r="I17" i="29" s="1"/>
  <c r="K17" i="29" s="1"/>
  <c r="H40" i="29"/>
  <c r="I40" i="29" s="1"/>
  <c r="K40" i="29" s="1"/>
  <c r="H13" i="21"/>
  <c r="I13" i="21" s="1"/>
  <c r="K13" i="21" s="1"/>
  <c r="H32" i="21"/>
  <c r="I32" i="21" s="1"/>
  <c r="K32" i="21" s="1"/>
  <c r="H6" i="21"/>
  <c r="I6" i="21" s="1"/>
  <c r="K6" i="21" s="1"/>
  <c r="H13" i="19"/>
  <c r="I13" i="19" s="1"/>
  <c r="K13" i="19" s="1"/>
  <c r="H36" i="19"/>
  <c r="I36" i="19" s="1"/>
  <c r="K36" i="19" s="1"/>
  <c r="H14" i="26"/>
  <c r="I14" i="26" s="1"/>
  <c r="K14" i="26" s="1"/>
  <c r="H17" i="28"/>
  <c r="I17" i="28" s="1"/>
  <c r="K17" i="28" s="1"/>
  <c r="H29" i="28"/>
  <c r="I29" i="28" s="1"/>
  <c r="K29" i="28" s="1"/>
  <c r="H10" i="28"/>
  <c r="I10" i="28" s="1"/>
  <c r="K10" i="28" s="1"/>
  <c r="H37" i="20"/>
  <c r="I37" i="20" s="1"/>
  <c r="K37" i="20" s="1"/>
  <c r="H22" i="20"/>
  <c r="I22" i="20" s="1"/>
  <c r="K22" i="20" s="1"/>
  <c r="H17" i="17"/>
  <c r="I17" i="17" s="1"/>
  <c r="K17" i="17" s="1"/>
  <c r="H23" i="44"/>
  <c r="I23" i="44" s="1"/>
  <c r="K23" i="44" s="1"/>
  <c r="H19" i="39"/>
  <c r="I19" i="39" s="1"/>
  <c r="K19" i="39" s="1"/>
  <c r="H11" i="39"/>
  <c r="I11" i="39" s="1"/>
  <c r="K11" i="39" s="1"/>
  <c r="H35" i="51"/>
  <c r="I35" i="51" s="1"/>
  <c r="K35" i="51" s="1"/>
  <c r="H37" i="22"/>
  <c r="I37" i="22" s="1"/>
  <c r="K37" i="22" s="1"/>
  <c r="H15" i="39"/>
  <c r="I15" i="39" s="1"/>
  <c r="K15" i="39" s="1"/>
  <c r="H32" i="39"/>
  <c r="I32" i="39" s="1"/>
  <c r="K32" i="39" s="1"/>
  <c r="H28" i="31"/>
  <c r="I28" i="31" s="1"/>
  <c r="K28" i="31" s="1"/>
  <c r="H5" i="19"/>
  <c r="I5" i="19" s="1"/>
  <c r="H27" i="19"/>
  <c r="I27" i="19" s="1"/>
  <c r="K27" i="19" s="1"/>
  <c r="H28" i="19"/>
  <c r="I28" i="19" s="1"/>
  <c r="K28" i="19" s="1"/>
  <c r="H19" i="28"/>
  <c r="I19" i="28" s="1"/>
  <c r="K19" i="28" s="1"/>
  <c r="H37" i="28"/>
  <c r="I37" i="28" s="1"/>
  <c r="K37" i="28" s="1"/>
  <c r="H40" i="28"/>
  <c r="I40" i="28" s="1"/>
  <c r="K40" i="28" s="1"/>
  <c r="H11" i="20"/>
  <c r="I11" i="20" s="1"/>
  <c r="K11" i="20" s="1"/>
  <c r="H6" i="20"/>
  <c r="I6" i="20" s="1"/>
  <c r="K6" i="20" s="1"/>
  <c r="H25" i="17"/>
  <c r="I25" i="17" s="1"/>
  <c r="K25" i="17" s="1"/>
  <c r="H27" i="51"/>
  <c r="I27" i="51" s="1"/>
  <c r="K27" i="51" s="1"/>
  <c r="H39" i="25"/>
  <c r="I39" i="25" s="1"/>
  <c r="K39" i="25" s="1"/>
  <c r="H34" i="25"/>
  <c r="I34" i="25" s="1"/>
  <c r="K34" i="25" s="1"/>
  <c r="H12" i="25"/>
  <c r="I12" i="25" s="1"/>
  <c r="K12" i="25" s="1"/>
  <c r="H40" i="22"/>
  <c r="I40" i="22" s="1"/>
  <c r="K40" i="22" s="1"/>
  <c r="H35" i="39"/>
  <c r="I35" i="39" s="1"/>
  <c r="K35" i="39" s="1"/>
  <c r="H9" i="39"/>
  <c r="I9" i="39" s="1"/>
  <c r="K9" i="39" s="1"/>
  <c r="H5" i="35"/>
  <c r="I5" i="35" s="1"/>
  <c r="H34" i="35"/>
  <c r="I34" i="35" s="1"/>
  <c r="K34" i="35" s="1"/>
  <c r="H25" i="21"/>
  <c r="I25" i="21" s="1"/>
  <c r="K25" i="21" s="1"/>
  <c r="H24" i="21"/>
  <c r="I24" i="21" s="1"/>
  <c r="K24" i="21" s="1"/>
  <c r="H40" i="19"/>
  <c r="I40" i="19" s="1"/>
  <c r="K40" i="19" s="1"/>
  <c r="H41" i="19"/>
  <c r="I41" i="19" s="1"/>
  <c r="K41" i="19" s="1"/>
  <c r="H20" i="19"/>
  <c r="I20" i="19" s="1"/>
  <c r="K20" i="19" s="1"/>
  <c r="H33" i="28"/>
  <c r="I33" i="28" s="1"/>
  <c r="K33" i="28" s="1"/>
  <c r="H38" i="28"/>
  <c r="I38" i="28" s="1"/>
  <c r="K38" i="28" s="1"/>
  <c r="H32" i="28"/>
  <c r="I32" i="28" s="1"/>
  <c r="K32" i="28" s="1"/>
  <c r="H25" i="20"/>
  <c r="I25" i="20" s="1"/>
  <c r="K25" i="20" s="1"/>
  <c r="H30" i="20"/>
  <c r="I30" i="20" s="1"/>
  <c r="K30" i="20" s="1"/>
  <c r="H38" i="17"/>
  <c r="I38" i="17" s="1"/>
  <c r="K38" i="17" s="1"/>
  <c r="H8" i="28"/>
  <c r="I8" i="28" s="1"/>
  <c r="K8" i="28" s="1"/>
  <c r="H9" i="20"/>
  <c r="I9" i="20" s="1"/>
  <c r="K9" i="20" s="1"/>
  <c r="H32" i="20"/>
  <c r="I32" i="20" s="1"/>
  <c r="K32" i="20" s="1"/>
  <c r="H12" i="17"/>
  <c r="I12" i="17" s="1"/>
  <c r="K12" i="17" s="1"/>
  <c r="H31" i="25"/>
  <c r="I31" i="25" s="1"/>
  <c r="K31" i="25" s="1"/>
  <c r="H10" i="25"/>
  <c r="I10" i="25" s="1"/>
  <c r="K10" i="25" s="1"/>
  <c r="H17" i="22"/>
  <c r="I17" i="22" s="1"/>
  <c r="K17" i="22" s="1"/>
  <c r="H9" i="28"/>
  <c r="I9" i="28" s="1"/>
  <c r="K9" i="28" s="1"/>
  <c r="H23" i="20"/>
  <c r="I23" i="20" s="1"/>
  <c r="K23" i="20" s="1"/>
  <c r="H24" i="17"/>
  <c r="I24" i="17" s="1"/>
  <c r="K24" i="17" s="1"/>
  <c r="H8" i="51"/>
  <c r="I8" i="51" s="1"/>
  <c r="K8" i="51" s="1"/>
  <c r="H22" i="22"/>
  <c r="I22" i="22" s="1"/>
  <c r="K22" i="22" s="1"/>
  <c r="H31" i="39"/>
  <c r="I31" i="39" s="1"/>
  <c r="K31" i="39" s="1"/>
  <c r="H36" i="39"/>
  <c r="I36" i="39" s="1"/>
  <c r="K36" i="39" s="1"/>
  <c r="H11" i="35"/>
  <c r="I11" i="35" s="1"/>
  <c r="K11" i="35" s="1"/>
  <c r="H19" i="19"/>
  <c r="I19" i="19" s="1"/>
  <c r="K19" i="19" s="1"/>
  <c r="H6" i="19"/>
  <c r="I6" i="19" s="1"/>
  <c r="K6" i="19" s="1"/>
  <c r="H26" i="28"/>
  <c r="I26" i="28" s="1"/>
  <c r="K26" i="28" s="1"/>
  <c r="H25" i="51"/>
  <c r="I25" i="51" s="1"/>
  <c r="K25" i="51" s="1"/>
  <c r="H9" i="25"/>
  <c r="I9" i="25" s="1"/>
  <c r="K9" i="25" s="1"/>
  <c r="H31" i="22"/>
  <c r="I31" i="22" s="1"/>
  <c r="K31" i="22" s="1"/>
  <c r="H14" i="22"/>
  <c r="I14" i="22" s="1"/>
  <c r="K14" i="22" s="1"/>
  <c r="H12" i="39"/>
  <c r="I12" i="39" s="1"/>
  <c r="K12" i="39" s="1"/>
  <c r="H7" i="39"/>
  <c r="I7" i="39" s="1"/>
  <c r="K7" i="39" s="1"/>
  <c r="H13" i="35"/>
  <c r="I13" i="35" s="1"/>
  <c r="K13" i="35" s="1"/>
  <c r="H33" i="21"/>
  <c r="I33" i="21" s="1"/>
  <c r="K33" i="21" s="1"/>
  <c r="H23" i="21"/>
  <c r="I23" i="21" s="1"/>
  <c r="K23" i="21" s="1"/>
  <c r="H33" i="19"/>
  <c r="I33" i="19" s="1"/>
  <c r="K33" i="19" s="1"/>
  <c r="H30" i="19"/>
  <c r="I30" i="19" s="1"/>
  <c r="K30" i="19" s="1"/>
  <c r="H7" i="26"/>
  <c r="I7" i="26" s="1"/>
  <c r="K7" i="26" s="1"/>
  <c r="H23" i="28"/>
  <c r="I23" i="28" s="1"/>
  <c r="K23" i="28" s="1"/>
  <c r="H39" i="20"/>
  <c r="I39" i="20" s="1"/>
  <c r="K39" i="20" s="1"/>
  <c r="H16" i="17"/>
  <c r="I16" i="17" s="1"/>
  <c r="K16" i="17" s="1"/>
  <c r="H15" i="17"/>
  <c r="I15" i="17" s="1"/>
  <c r="K15" i="17" s="1"/>
  <c r="H33" i="17"/>
  <c r="I33" i="17" s="1"/>
  <c r="K33" i="17" s="1"/>
  <c r="H5" i="51"/>
  <c r="H43" i="51"/>
  <c r="I43" i="51" s="1"/>
  <c r="K43" i="51" s="1"/>
  <c r="H17" i="51"/>
  <c r="I17" i="51" s="1"/>
  <c r="K17" i="51" s="1"/>
  <c r="H10" i="51"/>
  <c r="I10" i="51" s="1"/>
  <c r="K10" i="51" s="1"/>
  <c r="H9" i="51"/>
  <c r="I9" i="51" s="1"/>
  <c r="K9" i="51" s="1"/>
  <c r="H30" i="35"/>
  <c r="I30" i="35" s="1"/>
  <c r="K30" i="35" s="1"/>
  <c r="H32" i="35"/>
  <c r="I32" i="35" s="1"/>
  <c r="K32" i="35" s="1"/>
  <c r="H43" i="17"/>
  <c r="I43" i="17" s="1"/>
  <c r="K43" i="17" s="1"/>
  <c r="H41" i="17"/>
  <c r="I41" i="17" s="1"/>
  <c r="K41" i="17" s="1"/>
  <c r="H29" i="17"/>
  <c r="I29" i="17" s="1"/>
  <c r="K29" i="17" s="1"/>
  <c r="H6" i="17"/>
  <c r="I6" i="17" s="1"/>
  <c r="K6" i="17" s="1"/>
  <c r="H37" i="35"/>
  <c r="I37" i="35" s="1"/>
  <c r="K37" i="35" s="1"/>
  <c r="H25" i="35"/>
  <c r="I25" i="35" s="1"/>
  <c r="K25" i="35" s="1"/>
  <c r="H24" i="35"/>
  <c r="I24" i="35" s="1"/>
  <c r="K24" i="35" s="1"/>
  <c r="H14" i="51"/>
  <c r="I14" i="51" s="1"/>
  <c r="K14" i="51" s="1"/>
  <c r="H20" i="51"/>
  <c r="I20" i="51" s="1"/>
  <c r="K20" i="51" s="1"/>
  <c r="H12" i="51"/>
  <c r="I12" i="51" s="1"/>
  <c r="K12" i="51" s="1"/>
  <c r="H39" i="26"/>
  <c r="I39" i="26" s="1"/>
  <c r="K39" i="26" s="1"/>
  <c r="H11" i="17"/>
  <c r="I11" i="17" s="1"/>
  <c r="K11" i="17" s="1"/>
  <c r="H30" i="17"/>
  <c r="I30" i="17" s="1"/>
  <c r="K30" i="17" s="1"/>
  <c r="H22" i="51"/>
  <c r="I22" i="51" s="1"/>
  <c r="K22" i="51" s="1"/>
  <c r="H11" i="51"/>
  <c r="I11" i="51" s="1"/>
  <c r="K11" i="51" s="1"/>
  <c r="H24" i="51"/>
  <c r="I24" i="51" s="1"/>
  <c r="K24" i="51" s="1"/>
  <c r="H19" i="22"/>
  <c r="I19" i="22" s="1"/>
  <c r="K19" i="22" s="1"/>
  <c r="H38" i="22"/>
  <c r="I38" i="22" s="1"/>
  <c r="K38" i="22" s="1"/>
  <c r="H5" i="33"/>
  <c r="I5" i="33" s="1"/>
  <c r="H30" i="33"/>
  <c r="I30" i="33" s="1"/>
  <c r="K30" i="33" s="1"/>
  <c r="H25" i="33"/>
  <c r="I25" i="33" s="1"/>
  <c r="K25" i="33" s="1"/>
  <c r="H38" i="31"/>
  <c r="I38" i="31" s="1"/>
  <c r="K38" i="31" s="1"/>
  <c r="H7" i="41"/>
  <c r="I7" i="41" s="1"/>
  <c r="K7" i="41" s="1"/>
  <c r="H13" i="41"/>
  <c r="I13" i="41" s="1"/>
  <c r="K13" i="41" s="1"/>
  <c r="H17" i="35"/>
  <c r="I17" i="35" s="1"/>
  <c r="K17" i="35" s="1"/>
  <c r="H29" i="35"/>
  <c r="I29" i="35" s="1"/>
  <c r="K29" i="35" s="1"/>
  <c r="H21" i="26"/>
  <c r="I21" i="26" s="1"/>
  <c r="K21" i="26" s="1"/>
  <c r="H20" i="26"/>
  <c r="I20" i="26" s="1"/>
  <c r="K20" i="26" s="1"/>
  <c r="H27" i="17"/>
  <c r="I27" i="17" s="1"/>
  <c r="K27" i="17" s="1"/>
  <c r="H22" i="17"/>
  <c r="I22" i="17" s="1"/>
  <c r="K22" i="17" s="1"/>
  <c r="H30" i="51"/>
  <c r="I30" i="51" s="1"/>
  <c r="K30" i="51" s="1"/>
  <c r="H41" i="51"/>
  <c r="I41" i="51" s="1"/>
  <c r="K41" i="51" s="1"/>
  <c r="H34" i="51"/>
  <c r="I34" i="51" s="1"/>
  <c r="K34" i="51" s="1"/>
  <c r="H33" i="22"/>
  <c r="I33" i="22" s="1"/>
  <c r="K33" i="22" s="1"/>
  <c r="H30" i="22"/>
  <c r="I30" i="22" s="1"/>
  <c r="K30" i="22" s="1"/>
  <c r="H31" i="42"/>
  <c r="I31" i="42" s="1"/>
  <c r="K31" i="42" s="1"/>
  <c r="H23" i="39"/>
  <c r="I23" i="39" s="1"/>
  <c r="K23" i="39" s="1"/>
  <c r="H29" i="39"/>
  <c r="I29" i="39" s="1"/>
  <c r="K29" i="39" s="1"/>
  <c r="H40" i="33"/>
  <c r="I40" i="33" s="1"/>
  <c r="K40" i="33" s="1"/>
  <c r="H22" i="33"/>
  <c r="I22" i="33" s="1"/>
  <c r="K22" i="33" s="1"/>
  <c r="H39" i="33"/>
  <c r="I39" i="33" s="1"/>
  <c r="K39" i="33" s="1"/>
  <c r="H11" i="31"/>
  <c r="I11" i="31" s="1"/>
  <c r="K11" i="31" s="1"/>
  <c r="H37" i="41"/>
  <c r="I37" i="41" s="1"/>
  <c r="K37" i="41" s="1"/>
  <c r="H23" i="41"/>
  <c r="I23" i="41" s="1"/>
  <c r="K23" i="41" s="1"/>
  <c r="H19" i="35"/>
  <c r="I19" i="35" s="1"/>
  <c r="K19" i="35" s="1"/>
  <c r="H9" i="35"/>
  <c r="I9" i="35" s="1"/>
  <c r="K9" i="35" s="1"/>
  <c r="H37" i="19"/>
  <c r="I37" i="19" s="1"/>
  <c r="K37" i="19" s="1"/>
  <c r="H39" i="19"/>
  <c r="I39" i="19" s="1"/>
  <c r="K39" i="19" s="1"/>
  <c r="H31" i="26"/>
  <c r="I31" i="26" s="1"/>
  <c r="K31" i="26" s="1"/>
  <c r="H42" i="26"/>
  <c r="I42" i="26" s="1"/>
  <c r="K42" i="26" s="1"/>
  <c r="H7" i="20"/>
  <c r="I7" i="20" s="1"/>
  <c r="K7" i="20" s="1"/>
  <c r="H16" i="20"/>
  <c r="I16" i="20" s="1"/>
  <c r="K16" i="20" s="1"/>
  <c r="H19" i="17"/>
  <c r="I19" i="17" s="1"/>
  <c r="K19" i="17" s="1"/>
  <c r="H42" i="17"/>
  <c r="I42" i="17" s="1"/>
  <c r="K42" i="17" s="1"/>
  <c r="H23" i="17"/>
  <c r="I23" i="17" s="1"/>
  <c r="K23" i="17" s="1"/>
  <c r="H26" i="17"/>
  <c r="I26" i="17" s="1"/>
  <c r="K26" i="17" s="1"/>
  <c r="H13" i="44"/>
  <c r="I13" i="44" s="1"/>
  <c r="K13" i="44" s="1"/>
  <c r="H38" i="51"/>
  <c r="I38" i="51" s="1"/>
  <c r="K38" i="51" s="1"/>
  <c r="H7" i="51"/>
  <c r="I7" i="51" s="1"/>
  <c r="K7" i="51" s="1"/>
  <c r="H36" i="51"/>
  <c r="I36" i="51" s="1"/>
  <c r="K36" i="51" s="1"/>
  <c r="H37" i="17"/>
  <c r="I37" i="17" s="1"/>
  <c r="K37" i="17" s="1"/>
  <c r="H10" i="17"/>
  <c r="I10" i="17" s="1"/>
  <c r="K10" i="17" s="1"/>
  <c r="H13" i="26"/>
  <c r="I13" i="26" s="1"/>
  <c r="K13" i="26" s="1"/>
  <c r="H36" i="26"/>
  <c r="I36" i="26" s="1"/>
  <c r="K36" i="26" s="1"/>
  <c r="H5" i="17"/>
  <c r="I5" i="17" s="1"/>
  <c r="H21" i="17"/>
  <c r="I21" i="17" s="1"/>
  <c r="K21" i="17" s="1"/>
  <c r="H18" i="17"/>
  <c r="I18" i="17" s="1"/>
  <c r="K18" i="17" s="1"/>
  <c r="H29" i="44"/>
  <c r="I29" i="44" s="1"/>
  <c r="K29" i="44" s="1"/>
  <c r="H23" i="51"/>
  <c r="I23" i="51" s="1"/>
  <c r="K23" i="51" s="1"/>
  <c r="H16" i="51"/>
  <c r="I16" i="51" s="1"/>
  <c r="K16" i="51" s="1"/>
  <c r="H31" i="51"/>
  <c r="I31" i="51" s="1"/>
  <c r="K31" i="51" s="1"/>
  <c r="H28" i="51"/>
  <c r="I28" i="51" s="1"/>
  <c r="K28" i="51" s="1"/>
  <c r="H18" i="33"/>
  <c r="I18" i="33" s="1"/>
  <c r="K18" i="33" s="1"/>
  <c r="H17" i="33"/>
  <c r="I17" i="33" s="1"/>
  <c r="K17" i="33" s="1"/>
  <c r="H43" i="33"/>
  <c r="I43" i="33" s="1"/>
  <c r="K43" i="33" s="1"/>
  <c r="H10" i="31"/>
  <c r="I10" i="31" s="1"/>
  <c r="K10" i="31" s="1"/>
  <c r="H39" i="41"/>
  <c r="I39" i="41" s="1"/>
  <c r="K39" i="41" s="1"/>
  <c r="H22" i="35"/>
  <c r="I22" i="35" s="1"/>
  <c r="K22" i="35" s="1"/>
  <c r="H18" i="44"/>
  <c r="I18" i="44" s="1"/>
  <c r="K18" i="44" s="1"/>
  <c r="H18" i="35"/>
  <c r="I18" i="35" s="1"/>
  <c r="K18" i="35" s="1"/>
  <c r="H15" i="35"/>
  <c r="I15" i="35" s="1"/>
  <c r="K15" i="35" s="1"/>
  <c r="H25" i="22"/>
  <c r="I25" i="22" s="1"/>
  <c r="K25" i="22" s="1"/>
  <c r="H16" i="22"/>
  <c r="I16" i="22" s="1"/>
  <c r="K16" i="22" s="1"/>
  <c r="H34" i="22"/>
  <c r="I34" i="22" s="1"/>
  <c r="K34" i="22" s="1"/>
  <c r="H23" i="35"/>
  <c r="I23" i="35" s="1"/>
  <c r="K23" i="35" s="1"/>
  <c r="H43" i="26"/>
  <c r="I43" i="26" s="1"/>
  <c r="K43" i="26" s="1"/>
  <c r="H22" i="26"/>
  <c r="I22" i="26" s="1"/>
  <c r="K22" i="26" s="1"/>
  <c r="H40" i="17"/>
  <c r="I40" i="17" s="1"/>
  <c r="K40" i="17" s="1"/>
  <c r="H35" i="17"/>
  <c r="I35" i="17" s="1"/>
  <c r="K35" i="17" s="1"/>
  <c r="H36" i="17"/>
  <c r="I36" i="17" s="1"/>
  <c r="K36" i="17" s="1"/>
  <c r="H39" i="51"/>
  <c r="I39" i="51" s="1"/>
  <c r="K39" i="51" s="1"/>
  <c r="H39" i="22"/>
  <c r="I39" i="22" s="1"/>
  <c r="K39" i="22" s="1"/>
  <c r="H24" i="22"/>
  <c r="I24" i="22" s="1"/>
  <c r="K24" i="22" s="1"/>
  <c r="H39" i="42"/>
  <c r="I39" i="42" s="1"/>
  <c r="K39" i="42" s="1"/>
  <c r="H20" i="39"/>
  <c r="I20" i="39" s="1"/>
  <c r="K20" i="39" s="1"/>
  <c r="H22" i="39"/>
  <c r="I22" i="39" s="1"/>
  <c r="K22" i="39" s="1"/>
  <c r="H26" i="33"/>
  <c r="I26" i="33" s="1"/>
  <c r="K26" i="33" s="1"/>
  <c r="H10" i="52"/>
  <c r="I10" i="52" s="1"/>
  <c r="K10" i="52" s="1"/>
  <c r="H15" i="41"/>
  <c r="I15" i="41" s="1"/>
  <c r="K15" i="41" s="1"/>
  <c r="H14" i="41"/>
  <c r="I14" i="41" s="1"/>
  <c r="K14" i="41" s="1"/>
  <c r="H6" i="35"/>
  <c r="I6" i="35" s="1"/>
  <c r="K6" i="35" s="1"/>
  <c r="H31" i="35"/>
  <c r="I31" i="35" s="1"/>
  <c r="K31" i="35" s="1"/>
  <c r="H7" i="29"/>
  <c r="I7" i="29" s="1"/>
  <c r="K7" i="29" s="1"/>
  <c r="H43" i="29"/>
  <c r="I43" i="29" s="1"/>
  <c r="K43" i="29" s="1"/>
  <c r="H28" i="29"/>
  <c r="I28" i="29" s="1"/>
  <c r="K28" i="29" s="1"/>
  <c r="H29" i="19"/>
  <c r="I29" i="19" s="1"/>
  <c r="K29" i="19" s="1"/>
  <c r="H11" i="26"/>
  <c r="I11" i="26" s="1"/>
  <c r="K11" i="26" s="1"/>
  <c r="H5" i="26"/>
  <c r="I5" i="26" s="1"/>
  <c r="H21" i="20"/>
  <c r="I21" i="20" s="1"/>
  <c r="K21" i="20" s="1"/>
  <c r="H26" i="20"/>
  <c r="I26" i="20" s="1"/>
  <c r="K26" i="20" s="1"/>
  <c r="H32" i="17"/>
  <c r="I32" i="17" s="1"/>
  <c r="K32" i="17" s="1"/>
  <c r="H39" i="17"/>
  <c r="I39" i="17" s="1"/>
  <c r="K39" i="17" s="1"/>
  <c r="H28" i="17"/>
  <c r="I28" i="17" s="1"/>
  <c r="K28" i="17" s="1"/>
  <c r="H9" i="44"/>
  <c r="I9" i="44" s="1"/>
  <c r="K9" i="44" s="1"/>
  <c r="H34" i="38"/>
  <c r="I34" i="38" s="1"/>
  <c r="K34" i="38" s="1"/>
  <c r="H35" i="36"/>
  <c r="I35" i="36" s="1"/>
  <c r="K35" i="36" s="1"/>
  <c r="H7" i="36"/>
  <c r="I7" i="36" s="1"/>
  <c r="K7" i="36" s="1"/>
  <c r="H5" i="31"/>
  <c r="I5" i="31" s="1"/>
  <c r="H41" i="31"/>
  <c r="I41" i="31" s="1"/>
  <c r="K41" i="31" s="1"/>
  <c r="H36" i="31"/>
  <c r="I36" i="31" s="1"/>
  <c r="K36" i="31" s="1"/>
  <c r="H12" i="38"/>
  <c r="I12" i="38" s="1"/>
  <c r="K12" i="38" s="1"/>
  <c r="H28" i="38"/>
  <c r="I28" i="38" s="1"/>
  <c r="K28" i="38" s="1"/>
  <c r="H6" i="38"/>
  <c r="I6" i="38" s="1"/>
  <c r="K6" i="38" s="1"/>
  <c r="H18" i="36"/>
  <c r="I18" i="36" s="1"/>
  <c r="K18" i="36" s="1"/>
  <c r="H15" i="36"/>
  <c r="I15" i="36" s="1"/>
  <c r="K15" i="36" s="1"/>
  <c r="H17" i="52"/>
  <c r="I17" i="52" s="1"/>
  <c r="K17" i="52" s="1"/>
  <c r="H34" i="31"/>
  <c r="I34" i="31" s="1"/>
  <c r="K34" i="31" s="1"/>
  <c r="H27" i="31"/>
  <c r="I27" i="31" s="1"/>
  <c r="K27" i="31" s="1"/>
  <c r="H40" i="31"/>
  <c r="I40" i="31" s="1"/>
  <c r="K40" i="31" s="1"/>
  <c r="H34" i="36"/>
  <c r="I34" i="36" s="1"/>
  <c r="K34" i="36" s="1"/>
  <c r="H23" i="36"/>
  <c r="I23" i="36" s="1"/>
  <c r="K23" i="36" s="1"/>
  <c r="H5" i="52"/>
  <c r="I5" i="52" s="1"/>
  <c r="H16" i="52"/>
  <c r="I16" i="52" s="1"/>
  <c r="K16" i="52" s="1"/>
  <c r="H24" i="31"/>
  <c r="I24" i="31" s="1"/>
  <c r="K24" i="31" s="1"/>
  <c r="H31" i="31"/>
  <c r="I31" i="31" s="1"/>
  <c r="K31" i="31" s="1"/>
  <c r="H20" i="31"/>
  <c r="I20" i="31" s="1"/>
  <c r="K20" i="31" s="1"/>
  <c r="H10" i="38"/>
  <c r="I10" i="38" s="1"/>
  <c r="K10" i="38" s="1"/>
  <c r="H11" i="38"/>
  <c r="I11" i="38" s="1"/>
  <c r="K11" i="38" s="1"/>
  <c r="H29" i="26"/>
  <c r="I29" i="26" s="1"/>
  <c r="K29" i="26" s="1"/>
  <c r="H23" i="26"/>
  <c r="I23" i="26" s="1"/>
  <c r="K23" i="26" s="1"/>
  <c r="H12" i="26"/>
  <c r="I12" i="26" s="1"/>
  <c r="K12" i="26" s="1"/>
  <c r="H35" i="20"/>
  <c r="I35" i="20" s="1"/>
  <c r="K35" i="20" s="1"/>
  <c r="H42" i="20"/>
  <c r="I42" i="20" s="1"/>
  <c r="K42" i="20" s="1"/>
  <c r="H20" i="20"/>
  <c r="I20" i="20" s="1"/>
  <c r="K20" i="20" s="1"/>
  <c r="H21" i="44"/>
  <c r="I21" i="44" s="1"/>
  <c r="K21" i="44" s="1"/>
  <c r="H38" i="44"/>
  <c r="I38" i="44" s="1"/>
  <c r="K38" i="44" s="1"/>
  <c r="H40" i="44"/>
  <c r="I40" i="44" s="1"/>
  <c r="K40" i="44" s="1"/>
  <c r="H9" i="36"/>
  <c r="I9" i="36" s="1"/>
  <c r="K9" i="36" s="1"/>
  <c r="H31" i="36"/>
  <c r="I31" i="36" s="1"/>
  <c r="K31" i="36" s="1"/>
  <c r="H26" i="38"/>
  <c r="I26" i="38" s="1"/>
  <c r="K26" i="38" s="1"/>
  <c r="H21" i="38"/>
  <c r="I21" i="38" s="1"/>
  <c r="K21" i="38" s="1"/>
  <c r="H32" i="31"/>
  <c r="I32" i="31" s="1"/>
  <c r="K32" i="31" s="1"/>
  <c r="H27" i="38"/>
  <c r="I27" i="38" s="1"/>
  <c r="K27" i="38" s="1"/>
  <c r="H43" i="38"/>
  <c r="I43" i="38" s="1"/>
  <c r="K43" i="38" s="1"/>
  <c r="H11" i="44"/>
  <c r="I11" i="44" s="1"/>
  <c r="K11" i="44" s="1"/>
  <c r="H7" i="44"/>
  <c r="I7" i="44" s="1"/>
  <c r="K7" i="44" s="1"/>
  <c r="H19" i="36"/>
  <c r="I19" i="36" s="1"/>
  <c r="K19" i="36" s="1"/>
  <c r="H25" i="36"/>
  <c r="I25" i="36" s="1"/>
  <c r="K25" i="36" s="1"/>
  <c r="H39" i="36"/>
  <c r="I39" i="36" s="1"/>
  <c r="K39" i="36" s="1"/>
  <c r="H20" i="36"/>
  <c r="I20" i="36" s="1"/>
  <c r="K20" i="36" s="1"/>
  <c r="H12" i="52"/>
  <c r="I12" i="52" s="1"/>
  <c r="K12" i="52" s="1"/>
  <c r="H22" i="52"/>
  <c r="I22" i="52" s="1"/>
  <c r="K22" i="52" s="1"/>
  <c r="H25" i="31"/>
  <c r="I25" i="31" s="1"/>
  <c r="K25" i="31" s="1"/>
  <c r="H42" i="52"/>
  <c r="I42" i="52" s="1"/>
  <c r="K42" i="52" s="1"/>
  <c r="H14" i="38"/>
  <c r="I14" i="38" s="1"/>
  <c r="K14" i="38" s="1"/>
  <c r="H8" i="38"/>
  <c r="I8" i="38" s="1"/>
  <c r="K8" i="38" s="1"/>
  <c r="H41" i="36"/>
  <c r="I41" i="36" s="1"/>
  <c r="K41" i="36" s="1"/>
  <c r="H12" i="36"/>
  <c r="I12" i="36" s="1"/>
  <c r="K12" i="36" s="1"/>
  <c r="H16" i="36"/>
  <c r="I16" i="36" s="1"/>
  <c r="K16" i="36" s="1"/>
  <c r="H15" i="52"/>
  <c r="I15" i="52" s="1"/>
  <c r="K15" i="52" s="1"/>
  <c r="H22" i="31"/>
  <c r="I22" i="31" s="1"/>
  <c r="K22" i="31" s="1"/>
  <c r="H29" i="31"/>
  <c r="I29" i="31" s="1"/>
  <c r="K29" i="31" s="1"/>
  <c r="H18" i="31"/>
  <c r="I18" i="31" s="1"/>
  <c r="K18" i="31" s="1"/>
  <c r="H38" i="36"/>
  <c r="I38" i="36" s="1"/>
  <c r="K38" i="36" s="1"/>
  <c r="H28" i="36"/>
  <c r="I28" i="36" s="1"/>
  <c r="K28" i="36" s="1"/>
  <c r="H24" i="36"/>
  <c r="I24" i="36" s="1"/>
  <c r="K24" i="36" s="1"/>
  <c r="H26" i="52"/>
  <c r="I26" i="52" s="1"/>
  <c r="K26" i="52" s="1"/>
  <c r="H31" i="52"/>
  <c r="I31" i="52" s="1"/>
  <c r="K31" i="52" s="1"/>
  <c r="H14" i="31"/>
  <c r="I14" i="31" s="1"/>
  <c r="K14" i="31" s="1"/>
  <c r="H7" i="31"/>
  <c r="I7" i="31" s="1"/>
  <c r="K7" i="31" s="1"/>
  <c r="H38" i="35"/>
  <c r="I38" i="35" s="1"/>
  <c r="K38" i="35" s="1"/>
  <c r="H41" i="35"/>
  <c r="I41" i="35" s="1"/>
  <c r="K41" i="35" s="1"/>
  <c r="H36" i="38"/>
  <c r="I36" i="38" s="1"/>
  <c r="K36" i="38" s="1"/>
  <c r="H16" i="38"/>
  <c r="I16" i="38" s="1"/>
  <c r="K16" i="38" s="1"/>
  <c r="H9" i="26"/>
  <c r="I9" i="26" s="1"/>
  <c r="K9" i="26" s="1"/>
  <c r="H10" i="26"/>
  <c r="I10" i="26" s="1"/>
  <c r="H8" i="26"/>
  <c r="I8" i="26" s="1"/>
  <c r="K8" i="26" s="1"/>
  <c r="H28" i="44"/>
  <c r="I28" i="44" s="1"/>
  <c r="K28" i="44" s="1"/>
  <c r="H37" i="36"/>
  <c r="I37" i="36" s="1"/>
  <c r="K37" i="36" s="1"/>
  <c r="H8" i="36"/>
  <c r="I8" i="36" s="1"/>
  <c r="K8" i="36" s="1"/>
  <c r="H30" i="31"/>
  <c r="I30" i="31" s="1"/>
  <c r="K30" i="31" s="1"/>
  <c r="H29" i="36"/>
  <c r="I29" i="36" s="1"/>
  <c r="K29" i="36" s="1"/>
  <c r="H42" i="36"/>
  <c r="I42" i="36" s="1"/>
  <c r="K42" i="36" s="1"/>
  <c r="H32" i="36"/>
  <c r="I32" i="36" s="1"/>
  <c r="K32" i="36" s="1"/>
  <c r="H9" i="52"/>
  <c r="I9" i="52" s="1"/>
  <c r="K9" i="52" s="1"/>
  <c r="H6" i="52"/>
  <c r="I6" i="52" s="1"/>
  <c r="K6" i="52" s="1"/>
  <c r="H6" i="31"/>
  <c r="I6" i="31" s="1"/>
  <c r="K6" i="31" s="1"/>
  <c r="H17" i="31"/>
  <c r="I17" i="31" s="1"/>
  <c r="K17" i="31" s="1"/>
  <c r="H15" i="38"/>
  <c r="I15" i="38" s="1"/>
  <c r="K15" i="38" s="1"/>
  <c r="H24" i="38"/>
  <c r="I24" i="38" s="1"/>
  <c r="K24" i="38" s="1"/>
  <c r="H26" i="44"/>
  <c r="I26" i="44" s="1"/>
  <c r="K26" i="44" s="1"/>
  <c r="H30" i="36"/>
  <c r="I30" i="36" s="1"/>
  <c r="K30" i="36" s="1"/>
  <c r="H11" i="36"/>
  <c r="I11" i="36" s="1"/>
  <c r="K11" i="36" s="1"/>
  <c r="H40" i="36"/>
  <c r="I40" i="36" s="1"/>
  <c r="K40" i="36" s="1"/>
  <c r="H29" i="52"/>
  <c r="I29" i="52" s="1"/>
  <c r="K29" i="52" s="1"/>
  <c r="H25" i="52"/>
  <c r="I25" i="52" s="1"/>
  <c r="K25" i="52" s="1"/>
  <c r="H9" i="31"/>
  <c r="I9" i="31" s="1"/>
  <c r="K9" i="31" s="1"/>
  <c r="H23" i="31"/>
  <c r="I23" i="31" s="1"/>
  <c r="K23" i="31" s="1"/>
  <c r="H35" i="38"/>
  <c r="I35" i="38" s="1"/>
  <c r="K35" i="38" s="1"/>
  <c r="H32" i="38"/>
  <c r="I32" i="38" s="1"/>
  <c r="K32" i="38" s="1"/>
  <c r="H5" i="38"/>
  <c r="I5" i="38" s="1"/>
  <c r="H31" i="38"/>
  <c r="I31" i="38" s="1"/>
  <c r="K31" i="38" s="1"/>
  <c r="H13" i="36"/>
  <c r="I13" i="36" s="1"/>
  <c r="K13" i="36" s="1"/>
  <c r="H21" i="36"/>
  <c r="I21" i="36" s="1"/>
  <c r="K21" i="36" s="1"/>
  <c r="H5" i="36"/>
  <c r="I5" i="36" s="1"/>
  <c r="H30" i="52"/>
  <c r="I30" i="52" s="1"/>
  <c r="K30" i="52" s="1"/>
  <c r="H8" i="52"/>
  <c r="I8" i="52" s="1"/>
  <c r="K8" i="52" s="1"/>
  <c r="H43" i="31"/>
  <c r="I43" i="31" s="1"/>
  <c r="K43" i="31" s="1"/>
  <c r="H33" i="31"/>
  <c r="I33" i="31" s="1"/>
  <c r="K33" i="31" s="1"/>
  <c r="H22" i="38"/>
  <c r="I22" i="38" s="1"/>
  <c r="K22" i="38" s="1"/>
  <c r="H20" i="38"/>
  <c r="I20" i="38" s="1"/>
  <c r="K20" i="38" s="1"/>
  <c r="H40" i="38"/>
  <c r="I40" i="38" s="1"/>
  <c r="K40" i="38" s="1"/>
  <c r="H27" i="36"/>
  <c r="I27" i="36" s="1"/>
  <c r="K27" i="36" s="1"/>
  <c r="H37" i="52"/>
  <c r="I37" i="52" s="1"/>
  <c r="K37" i="52" s="1"/>
  <c r="H26" i="31"/>
  <c r="I26" i="31" s="1"/>
  <c r="K26" i="31" s="1"/>
  <c r="H42" i="38"/>
  <c r="I42" i="38" s="1"/>
  <c r="K42" i="38" s="1"/>
  <c r="H7" i="38"/>
  <c r="I7" i="38" s="1"/>
  <c r="K7" i="38" s="1"/>
  <c r="H17" i="38"/>
  <c r="I17" i="38" s="1"/>
  <c r="K17" i="38" s="1"/>
  <c r="H43" i="36"/>
  <c r="I43" i="36" s="1"/>
  <c r="K43" i="36" s="1"/>
  <c r="H23" i="52"/>
  <c r="I23" i="52" s="1"/>
  <c r="K23" i="52" s="1"/>
  <c r="H19" i="31"/>
  <c r="I19" i="31" s="1"/>
  <c r="K19" i="31" s="1"/>
  <c r="H6" i="36"/>
  <c r="I6" i="36" s="1"/>
  <c r="K6" i="36" s="1"/>
  <c r="H14" i="36"/>
  <c r="I14" i="36" s="1"/>
  <c r="K14" i="36" s="1"/>
  <c r="H35" i="52"/>
  <c r="I35" i="52" s="1"/>
  <c r="K35" i="52" s="1"/>
  <c r="H32" i="52"/>
  <c r="I32" i="52" s="1"/>
  <c r="K32" i="52" s="1"/>
  <c r="H37" i="31"/>
  <c r="I37" i="31" s="1"/>
  <c r="K37" i="31" s="1"/>
  <c r="H42" i="31"/>
  <c r="I42" i="31" s="1"/>
  <c r="K42" i="31" s="1"/>
  <c r="H39" i="38"/>
  <c r="I39" i="38" s="1"/>
  <c r="K39" i="38" s="1"/>
  <c r="H23" i="38"/>
  <c r="I23" i="38" s="1"/>
  <c r="K23" i="38" s="1"/>
  <c r="H25" i="38"/>
  <c r="I25" i="38" s="1"/>
  <c r="K25" i="38" s="1"/>
  <c r="H19" i="38"/>
  <c r="I19" i="38" s="1"/>
  <c r="K19" i="38" s="1"/>
  <c r="H22" i="36"/>
  <c r="I22" i="36" s="1"/>
  <c r="K22" i="36" s="1"/>
  <c r="H26" i="36"/>
  <c r="I26" i="36" s="1"/>
  <c r="K26" i="36" s="1"/>
  <c r="H24" i="52"/>
  <c r="I24" i="52" s="1"/>
  <c r="K24" i="52" s="1"/>
  <c r="H21" i="52"/>
  <c r="I21" i="52" s="1"/>
  <c r="K21" i="52" s="1"/>
  <c r="H13" i="31"/>
  <c r="I13" i="31" s="1"/>
  <c r="K13" i="31" s="1"/>
  <c r="H8" i="31"/>
  <c r="I8" i="31" s="1"/>
  <c r="K8" i="31" s="1"/>
  <c r="H30" i="38"/>
  <c r="I30" i="38" s="1"/>
  <c r="K30" i="38" s="1"/>
  <c r="H37" i="38"/>
  <c r="I37" i="38" s="1"/>
  <c r="K37" i="38" s="1"/>
  <c r="H33" i="38"/>
  <c r="I33" i="38" s="1"/>
  <c r="K33" i="38" s="1"/>
  <c r="H9" i="38"/>
  <c r="I9" i="38" s="1"/>
  <c r="K9" i="38" s="1"/>
  <c r="H17" i="36"/>
  <c r="I17" i="36" s="1"/>
  <c r="K17" i="36" s="1"/>
  <c r="H13" i="52"/>
  <c r="I13" i="52" s="1"/>
  <c r="K13" i="52" s="1"/>
  <c r="H15" i="31"/>
  <c r="I15" i="31" s="1"/>
  <c r="K15" i="31" s="1"/>
  <c r="H21" i="35"/>
  <c r="I21" i="35" s="1"/>
  <c r="K21" i="35" s="1"/>
  <c r="H14" i="35"/>
  <c r="I14" i="35" s="1"/>
  <c r="K14" i="35" s="1"/>
  <c r="H21" i="29"/>
  <c r="I21" i="29" s="1"/>
  <c r="K21" i="29" s="1"/>
  <c r="H35" i="29"/>
  <c r="I35" i="29" s="1"/>
  <c r="K35" i="29" s="1"/>
  <c r="H29" i="38"/>
  <c r="I29" i="38" s="1"/>
  <c r="K29" i="38" s="1"/>
  <c r="H18" i="38"/>
  <c r="I18" i="38" s="1"/>
  <c r="K18" i="38" s="1"/>
  <c r="H41" i="38"/>
  <c r="I41" i="38" s="1"/>
  <c r="K41" i="38" s="1"/>
  <c r="H34" i="26"/>
  <c r="I34" i="26" s="1"/>
  <c r="K34" i="26" s="1"/>
  <c r="H19" i="20"/>
  <c r="I19" i="20" s="1"/>
  <c r="K19" i="20" s="1"/>
  <c r="H31" i="20"/>
  <c r="I31" i="20" s="1"/>
  <c r="K31" i="20" s="1"/>
  <c r="H13" i="17"/>
  <c r="I13" i="17" s="1"/>
  <c r="K13" i="17" s="1"/>
  <c r="H13" i="38"/>
  <c r="I13" i="38" s="1"/>
  <c r="K13" i="38" s="1"/>
  <c r="H27" i="44"/>
  <c r="I27" i="44" s="1"/>
  <c r="K27" i="44" s="1"/>
  <c r="H41" i="30"/>
  <c r="I41" i="30" s="1"/>
  <c r="K41" i="30" s="1"/>
  <c r="H42" i="30"/>
  <c r="I42" i="30" s="1"/>
  <c r="K42" i="30" s="1"/>
  <c r="H5" i="42"/>
  <c r="I5" i="42" s="1"/>
  <c r="H13" i="42"/>
  <c r="I13" i="42" s="1"/>
  <c r="K13" i="42" s="1"/>
  <c r="H27" i="42"/>
  <c r="I27" i="42" s="1"/>
  <c r="K27" i="42" s="1"/>
  <c r="H15" i="42"/>
  <c r="I15" i="42" s="1"/>
  <c r="K15" i="42" s="1"/>
  <c r="H7" i="42"/>
  <c r="I7" i="42" s="1"/>
  <c r="K7" i="42" s="1"/>
  <c r="H18" i="42"/>
  <c r="I18" i="42" s="1"/>
  <c r="K18" i="42" s="1"/>
  <c r="H21" i="42"/>
  <c r="I21" i="42" s="1"/>
  <c r="K21" i="42" s="1"/>
  <c r="H16" i="42"/>
  <c r="I16" i="42" s="1"/>
  <c r="K16" i="42" s="1"/>
  <c r="H9" i="42"/>
  <c r="I9" i="42" s="1"/>
  <c r="K9" i="42" s="1"/>
  <c r="H41" i="42"/>
  <c r="I41" i="42" s="1"/>
  <c r="K41" i="42" s="1"/>
  <c r="H40" i="52"/>
  <c r="I40" i="52" s="1"/>
  <c r="K40" i="52" s="1"/>
  <c r="H33" i="52"/>
  <c r="I33" i="52" s="1"/>
  <c r="K33" i="52" s="1"/>
  <c r="H14" i="52"/>
  <c r="I14" i="52" s="1"/>
  <c r="K14" i="52" s="1"/>
  <c r="H39" i="52"/>
  <c r="I39" i="52" s="1"/>
  <c r="K39" i="52" s="1"/>
  <c r="H43" i="52"/>
  <c r="I43" i="52" s="1"/>
  <c r="K43" i="52" s="1"/>
  <c r="H36" i="52"/>
  <c r="I36" i="52" s="1"/>
  <c r="K36" i="52" s="1"/>
  <c r="H38" i="52"/>
  <c r="I38" i="52" s="1"/>
  <c r="K38" i="52" s="1"/>
  <c r="H34" i="52"/>
  <c r="I34" i="52" s="1"/>
  <c r="K34" i="52" s="1"/>
  <c r="H20" i="52"/>
  <c r="I20" i="52" s="1"/>
  <c r="K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K35" i="42" s="1"/>
  <c r="H19" i="42"/>
  <c r="I19" i="42" s="1"/>
  <c r="K19" i="42" s="1"/>
  <c r="H10" i="42"/>
  <c r="I10" i="42" s="1"/>
  <c r="K10" i="42" s="1"/>
  <c r="H26" i="42"/>
  <c r="I26" i="42" s="1"/>
  <c r="K26" i="42" s="1"/>
  <c r="H20" i="42"/>
  <c r="I20" i="42" s="1"/>
  <c r="K20" i="42" s="1"/>
  <c r="H37" i="42"/>
  <c r="I37" i="42" s="1"/>
  <c r="K37" i="42" s="1"/>
  <c r="H38" i="42"/>
  <c r="I38" i="42" s="1"/>
  <c r="K38" i="42" s="1"/>
  <c r="H43" i="42"/>
  <c r="I43" i="42" s="1"/>
  <c r="K43" i="42" s="1"/>
  <c r="H32" i="42"/>
  <c r="I32" i="42" s="1"/>
  <c r="K32" i="42" s="1"/>
  <c r="H5" i="44"/>
  <c r="I5" i="44" s="1"/>
  <c r="K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K35" i="30" s="1"/>
  <c r="H37" i="30"/>
  <c r="I37" i="30" s="1"/>
  <c r="K37" i="30" s="1"/>
  <c r="H24" i="30"/>
  <c r="I24" i="30" s="1"/>
  <c r="K24" i="30" s="1"/>
  <c r="H38" i="30"/>
  <c r="I38" i="30" s="1"/>
  <c r="K38" i="30" s="1"/>
  <c r="H10" i="30"/>
  <c r="I10" i="30" s="1"/>
  <c r="K10" i="30" s="1"/>
  <c r="H37" i="43"/>
  <c r="I37" i="43" s="1"/>
  <c r="K37" i="43" s="1"/>
  <c r="H11" i="12"/>
  <c r="I11" i="12" s="1"/>
  <c r="K11" i="12" s="1"/>
  <c r="H10" i="12"/>
  <c r="I10" i="12" s="1"/>
  <c r="K10" i="12" s="1"/>
  <c r="H16" i="43"/>
  <c r="I16" i="43" s="1"/>
  <c r="K16" i="43" s="1"/>
  <c r="H35" i="43"/>
  <c r="I35" i="43" s="1"/>
  <c r="K35" i="43" s="1"/>
  <c r="H38" i="43"/>
  <c r="I38" i="43" s="1"/>
  <c r="K38" i="43" s="1"/>
  <c r="H28" i="34"/>
  <c r="I28" i="34" s="1"/>
  <c r="K28" i="34" s="1"/>
  <c r="H35" i="12"/>
  <c r="I35" i="12" s="1"/>
  <c r="K35" i="12" s="1"/>
  <c r="H9" i="12"/>
  <c r="I9" i="12" s="1"/>
  <c r="K9" i="12" s="1"/>
  <c r="H38" i="12"/>
  <c r="I38" i="12" s="1"/>
  <c r="K38" i="12" s="1"/>
  <c r="H28" i="12"/>
  <c r="I28" i="12" s="1"/>
  <c r="K28" i="12" s="1"/>
  <c r="H8" i="12"/>
  <c r="I8" i="12" s="1"/>
  <c r="K8" i="12" s="1"/>
  <c r="H11" i="30"/>
  <c r="I11" i="30" s="1"/>
  <c r="K11" i="30" s="1"/>
  <c r="H23" i="30"/>
  <c r="I23" i="30" s="1"/>
  <c r="K23" i="30" s="1"/>
  <c r="H33" i="30"/>
  <c r="I33" i="30" s="1"/>
  <c r="K33" i="30" s="1"/>
  <c r="H29" i="30"/>
  <c r="I29" i="30" s="1"/>
  <c r="K29" i="30" s="1"/>
  <c r="H9" i="30"/>
  <c r="I9" i="30" s="1"/>
  <c r="K9" i="30" s="1"/>
  <c r="H32" i="30"/>
  <c r="I32" i="30" s="1"/>
  <c r="K32" i="30" s="1"/>
  <c r="H12" i="30"/>
  <c r="I12" i="30" s="1"/>
  <c r="K12" i="30" s="1"/>
  <c r="H22" i="30"/>
  <c r="I22" i="30" s="1"/>
  <c r="K22" i="30" s="1"/>
  <c r="H16" i="30"/>
  <c r="I16" i="30" s="1"/>
  <c r="K16" i="30" s="1"/>
  <c r="H26" i="30"/>
  <c r="I26" i="30" s="1"/>
  <c r="K26" i="30" s="1"/>
  <c r="H22" i="43"/>
  <c r="I22" i="43" s="1"/>
  <c r="K22" i="43" s="1"/>
  <c r="H25" i="43"/>
  <c r="I25" i="43" s="1"/>
  <c r="K25" i="43" s="1"/>
  <c r="H13" i="43"/>
  <c r="I13" i="43" s="1"/>
  <c r="K13" i="43" s="1"/>
  <c r="H21" i="43"/>
  <c r="I21" i="43" s="1"/>
  <c r="K21" i="43" s="1"/>
  <c r="H31" i="43"/>
  <c r="I31" i="43" s="1"/>
  <c r="K31" i="43" s="1"/>
  <c r="H32" i="23"/>
  <c r="I32" i="23" s="1"/>
  <c r="K32" i="23" s="1"/>
  <c r="H37" i="12"/>
  <c r="I37" i="12" s="1"/>
  <c r="K37" i="12" s="1"/>
  <c r="H7" i="12"/>
  <c r="I7" i="12" s="1"/>
  <c r="K7" i="12" s="1"/>
  <c r="H27" i="12"/>
  <c r="I27" i="12" s="1"/>
  <c r="K27" i="12" s="1"/>
  <c r="H29" i="12"/>
  <c r="I29" i="12" s="1"/>
  <c r="K29" i="12" s="1"/>
  <c r="H25" i="12"/>
  <c r="I25" i="12" s="1"/>
  <c r="K25" i="12" s="1"/>
  <c r="H30" i="12"/>
  <c r="I30" i="12" s="1"/>
  <c r="K30" i="12" s="1"/>
  <c r="H42" i="12"/>
  <c r="I42" i="12" s="1"/>
  <c r="K42" i="12" s="1"/>
  <c r="H18" i="12"/>
  <c r="I18" i="12" s="1"/>
  <c r="K18" i="12" s="1"/>
  <c r="H12" i="12"/>
  <c r="I12" i="12" s="1"/>
  <c r="K12" i="12" s="1"/>
  <c r="H24" i="12"/>
  <c r="I24" i="12" s="1"/>
  <c r="K24" i="12" s="1"/>
  <c r="H13" i="30"/>
  <c r="I13" i="30" s="1"/>
  <c r="K13" i="30" s="1"/>
  <c r="H31" i="30"/>
  <c r="I31" i="30" s="1"/>
  <c r="K31" i="30" s="1"/>
  <c r="H7" i="30"/>
  <c r="I7" i="30" s="1"/>
  <c r="K7" i="30" s="1"/>
  <c r="H17" i="30"/>
  <c r="I17" i="30" s="1"/>
  <c r="K17" i="30" s="1"/>
  <c r="H43" i="30"/>
  <c r="I43" i="30" s="1"/>
  <c r="K43" i="30" s="1"/>
  <c r="H27" i="30"/>
  <c r="I27" i="30" s="1"/>
  <c r="K27" i="30" s="1"/>
  <c r="H19" i="30"/>
  <c r="I19" i="30" s="1"/>
  <c r="K19" i="30" s="1"/>
  <c r="H21" i="30"/>
  <c r="I21" i="30" s="1"/>
  <c r="K21" i="30" s="1"/>
  <c r="H25" i="30"/>
  <c r="I25" i="30" s="1"/>
  <c r="K25" i="30" s="1"/>
  <c r="H5" i="30"/>
  <c r="I5" i="30" s="1"/>
  <c r="H20" i="30"/>
  <c r="I20" i="30" s="1"/>
  <c r="K20" i="30" s="1"/>
  <c r="H40" i="30"/>
  <c r="I40" i="30" s="1"/>
  <c r="K40" i="30" s="1"/>
  <c r="H30" i="30"/>
  <c r="I30" i="30" s="1"/>
  <c r="K30" i="30" s="1"/>
  <c r="H36" i="30"/>
  <c r="I36" i="30" s="1"/>
  <c r="K36" i="30" s="1"/>
  <c r="H8" i="30"/>
  <c r="I8" i="30" s="1"/>
  <c r="K8" i="30" s="1"/>
  <c r="H28" i="30"/>
  <c r="I28" i="30" s="1"/>
  <c r="K28" i="30" s="1"/>
  <c r="H6" i="30"/>
  <c r="I6" i="30" s="1"/>
  <c r="K6" i="30" s="1"/>
  <c r="H34" i="30"/>
  <c r="I34" i="30" s="1"/>
  <c r="K34" i="30" s="1"/>
  <c r="H32" i="43"/>
  <c r="I32" i="43" s="1"/>
  <c r="K32" i="43" s="1"/>
  <c r="H8" i="43"/>
  <c r="I8" i="43" s="1"/>
  <c r="K8" i="43" s="1"/>
  <c r="H26" i="43"/>
  <c r="I26" i="43" s="1"/>
  <c r="K26" i="43" s="1"/>
  <c r="H34" i="43"/>
  <c r="I34" i="43" s="1"/>
  <c r="K34" i="43" s="1"/>
  <c r="H24" i="43"/>
  <c r="I24" i="43" s="1"/>
  <c r="K24" i="43" s="1"/>
  <c r="H41" i="43"/>
  <c r="I41" i="43" s="1"/>
  <c r="K41" i="43" s="1"/>
  <c r="H40" i="43"/>
  <c r="I40" i="43" s="1"/>
  <c r="K40" i="43" s="1"/>
  <c r="H43" i="43"/>
  <c r="I43" i="43" s="1"/>
  <c r="K43" i="43" s="1"/>
  <c r="H15" i="43"/>
  <c r="I15" i="43" s="1"/>
  <c r="K15" i="43" s="1"/>
  <c r="H6" i="43"/>
  <c r="I6" i="43" s="1"/>
  <c r="K6" i="43" s="1"/>
  <c r="H5" i="23"/>
  <c r="I5" i="23" s="1"/>
  <c r="H27" i="34"/>
  <c r="I27" i="34" s="1"/>
  <c r="K27" i="34" s="1"/>
  <c r="H23" i="12"/>
  <c r="I23" i="12" s="1"/>
  <c r="K23" i="12" s="1"/>
  <c r="H19" i="12"/>
  <c r="I19" i="12" s="1"/>
  <c r="K19" i="12" s="1"/>
  <c r="H21" i="12"/>
  <c r="I21" i="12" s="1"/>
  <c r="K21" i="12" s="1"/>
  <c r="H13" i="12"/>
  <c r="I13" i="12" s="1"/>
  <c r="K13" i="12" s="1"/>
  <c r="H31" i="12"/>
  <c r="I31" i="12" s="1"/>
  <c r="K31" i="12" s="1"/>
  <c r="H15" i="12"/>
  <c r="I15" i="12" s="1"/>
  <c r="K15" i="12" s="1"/>
  <c r="H43" i="12"/>
  <c r="I43" i="12" s="1"/>
  <c r="K43" i="12" s="1"/>
  <c r="H17" i="12"/>
  <c r="I17" i="12" s="1"/>
  <c r="K17" i="12" s="1"/>
  <c r="H33" i="12"/>
  <c r="I33" i="12" s="1"/>
  <c r="K33" i="12" s="1"/>
  <c r="H22" i="12"/>
  <c r="I22" i="12" s="1"/>
  <c r="K22" i="12" s="1"/>
  <c r="H14" i="12"/>
  <c r="I14" i="12" s="1"/>
  <c r="K14" i="12" s="1"/>
  <c r="H6" i="12"/>
  <c r="I6" i="12" s="1"/>
  <c r="K6" i="12" s="1"/>
  <c r="H26" i="12"/>
  <c r="I26" i="12" s="1"/>
  <c r="K26" i="12" s="1"/>
  <c r="H34" i="12"/>
  <c r="I34" i="12" s="1"/>
  <c r="K34" i="12" s="1"/>
  <c r="H36" i="12"/>
  <c r="I36" i="12" s="1"/>
  <c r="K36" i="12" s="1"/>
  <c r="H20" i="12"/>
  <c r="I20" i="12" s="1"/>
  <c r="K20" i="12" s="1"/>
  <c r="H5" i="12"/>
  <c r="I5" i="12" s="1"/>
  <c r="H32" i="12"/>
  <c r="I32" i="12" s="1"/>
  <c r="K32" i="12" s="1"/>
  <c r="H9" i="43"/>
  <c r="I9" i="43" s="1"/>
  <c r="K9" i="43" s="1"/>
  <c r="H29" i="43"/>
  <c r="I29" i="43" s="1"/>
  <c r="K29" i="43" s="1"/>
  <c r="H19" i="43"/>
  <c r="I19" i="43" s="1"/>
  <c r="K19" i="43" s="1"/>
  <c r="H42" i="43"/>
  <c r="I42" i="43" s="1"/>
  <c r="K42" i="43" s="1"/>
  <c r="H10" i="43"/>
  <c r="I10" i="43" s="1"/>
  <c r="K10" i="43" s="1"/>
  <c r="H5" i="43"/>
  <c r="I5" i="43" s="1"/>
  <c r="H18" i="43"/>
  <c r="I18" i="43" s="1"/>
  <c r="K18" i="43" s="1"/>
  <c r="H17" i="43"/>
  <c r="I17" i="43" s="1"/>
  <c r="K17" i="43" s="1"/>
  <c r="H14" i="43"/>
  <c r="I14" i="43" s="1"/>
  <c r="K14" i="43" s="1"/>
  <c r="H36" i="43"/>
  <c r="I36" i="43" s="1"/>
  <c r="K36" i="43" s="1"/>
  <c r="H27" i="43"/>
  <c r="I27" i="43" s="1"/>
  <c r="K27" i="43" s="1"/>
  <c r="H12" i="43"/>
  <c r="I12" i="43" s="1"/>
  <c r="K12" i="43" s="1"/>
  <c r="H28" i="43"/>
  <c r="I28" i="43" s="1"/>
  <c r="K28" i="43" s="1"/>
  <c r="H11" i="43"/>
  <c r="I11" i="43" s="1"/>
  <c r="K11" i="43" s="1"/>
  <c r="H33" i="43"/>
  <c r="I33" i="43" s="1"/>
  <c r="K33" i="43" s="1"/>
  <c r="H30" i="43"/>
  <c r="I30" i="43" s="1"/>
  <c r="K30" i="43" s="1"/>
  <c r="H7" i="43"/>
  <c r="I7" i="43" s="1"/>
  <c r="K7" i="43" s="1"/>
  <c r="H23" i="43"/>
  <c r="I23" i="43" s="1"/>
  <c r="K23" i="43" s="1"/>
  <c r="H13" i="23"/>
  <c r="I13" i="23" s="1"/>
  <c r="K13" i="23" s="1"/>
  <c r="H35" i="34"/>
  <c r="I35" i="34" s="1"/>
  <c r="K35" i="34" s="1"/>
  <c r="H32" i="34"/>
  <c r="I32" i="34" s="1"/>
  <c r="K32" i="34" s="1"/>
  <c r="H26" i="34"/>
  <c r="I26" i="34" s="1"/>
  <c r="K26" i="34" s="1"/>
  <c r="H25" i="23"/>
  <c r="I25" i="23" s="1"/>
  <c r="K25" i="23" s="1"/>
  <c r="H30" i="23"/>
  <c r="I30" i="23" s="1"/>
  <c r="K30" i="23" s="1"/>
  <c r="H17" i="34"/>
  <c r="I17" i="34" s="1"/>
  <c r="K17" i="34" s="1"/>
  <c r="H29" i="34"/>
  <c r="I29" i="34" s="1"/>
  <c r="K29" i="34" s="1"/>
  <c r="H23" i="34"/>
  <c r="I23" i="34" s="1"/>
  <c r="K23" i="34" s="1"/>
  <c r="H24" i="34"/>
  <c r="I24" i="34" s="1"/>
  <c r="K24" i="34" s="1"/>
  <c r="H20" i="34"/>
  <c r="I20" i="34" s="1"/>
  <c r="K20" i="34" s="1"/>
  <c r="H43" i="23"/>
  <c r="I43" i="23" s="1"/>
  <c r="K43" i="23" s="1"/>
  <c r="H35" i="23"/>
  <c r="I35" i="23" s="1"/>
  <c r="K35" i="23" s="1"/>
  <c r="H8" i="23"/>
  <c r="I8" i="23" s="1"/>
  <c r="K8" i="23" s="1"/>
  <c r="H40" i="23"/>
  <c r="I40" i="23" s="1"/>
  <c r="K40" i="23" s="1"/>
  <c r="H28" i="23"/>
  <c r="I28" i="23" s="1"/>
  <c r="K28" i="23" s="1"/>
  <c r="H33" i="34"/>
  <c r="I33" i="34" s="1"/>
  <c r="K33" i="34" s="1"/>
  <c r="H11" i="34"/>
  <c r="I11" i="34" s="1"/>
  <c r="K11" i="34" s="1"/>
  <c r="H9" i="34"/>
  <c r="I9" i="34" s="1"/>
  <c r="K9" i="34" s="1"/>
  <c r="H7" i="34"/>
  <c r="I7" i="34" s="1"/>
  <c r="K7" i="34" s="1"/>
  <c r="H39" i="34"/>
  <c r="I39" i="34" s="1"/>
  <c r="K39" i="34" s="1"/>
  <c r="H5" i="34"/>
  <c r="I5" i="34" s="1"/>
  <c r="H36" i="34"/>
  <c r="I36" i="34" s="1"/>
  <c r="K36" i="34" s="1"/>
  <c r="H40" i="34"/>
  <c r="I40" i="34" s="1"/>
  <c r="K40" i="34" s="1"/>
  <c r="H42" i="34"/>
  <c r="I42" i="34" s="1"/>
  <c r="K42" i="34" s="1"/>
  <c r="H10" i="34"/>
  <c r="I10" i="34" s="1"/>
  <c r="K10" i="34" s="1"/>
  <c r="H27" i="23"/>
  <c r="I27" i="23" s="1"/>
  <c r="K27" i="23" s="1"/>
  <c r="H23" i="23"/>
  <c r="I23" i="23" s="1"/>
  <c r="K23" i="23" s="1"/>
  <c r="H17" i="23"/>
  <c r="I17" i="23" s="1"/>
  <c r="K17" i="23" s="1"/>
  <c r="H19" i="23"/>
  <c r="I19" i="23" s="1"/>
  <c r="K19" i="23" s="1"/>
  <c r="H29" i="23"/>
  <c r="I29" i="23" s="1"/>
  <c r="K29" i="23" s="1"/>
  <c r="H38" i="23"/>
  <c r="I38" i="23" s="1"/>
  <c r="K38" i="23" s="1"/>
  <c r="H18" i="23"/>
  <c r="I18" i="23" s="1"/>
  <c r="K18" i="23" s="1"/>
  <c r="H14" i="23"/>
  <c r="I14" i="23" s="1"/>
  <c r="K14" i="23" s="1"/>
  <c r="H10" i="23"/>
  <c r="I10" i="23" s="1"/>
  <c r="K10" i="23" s="1"/>
  <c r="H12" i="23"/>
  <c r="I12" i="23" s="1"/>
  <c r="K12" i="23" s="1"/>
  <c r="H19" i="34"/>
  <c r="I19" i="34" s="1"/>
  <c r="K19" i="34" s="1"/>
  <c r="H21" i="34"/>
  <c r="I21" i="34" s="1"/>
  <c r="K21" i="34" s="1"/>
  <c r="H37" i="34"/>
  <c r="I37" i="34" s="1"/>
  <c r="K37" i="34" s="1"/>
  <c r="H25" i="34"/>
  <c r="I25" i="34" s="1"/>
  <c r="K25" i="34" s="1"/>
  <c r="H43" i="34"/>
  <c r="I43" i="34" s="1"/>
  <c r="K43" i="34" s="1"/>
  <c r="H13" i="34"/>
  <c r="I13" i="34" s="1"/>
  <c r="K13" i="34" s="1"/>
  <c r="H41" i="34"/>
  <c r="I41" i="34" s="1"/>
  <c r="K41" i="34" s="1"/>
  <c r="H15" i="34"/>
  <c r="I15" i="34" s="1"/>
  <c r="K15" i="34" s="1"/>
  <c r="H31" i="34"/>
  <c r="I31" i="34" s="1"/>
  <c r="K31" i="34" s="1"/>
  <c r="H12" i="34"/>
  <c r="I12" i="34" s="1"/>
  <c r="K12" i="34" s="1"/>
  <c r="H38" i="34"/>
  <c r="I38" i="34" s="1"/>
  <c r="K38" i="34" s="1"/>
  <c r="H22" i="34"/>
  <c r="I22" i="34" s="1"/>
  <c r="K22" i="34" s="1"/>
  <c r="H6" i="34"/>
  <c r="I6" i="34" s="1"/>
  <c r="K6" i="34" s="1"/>
  <c r="H16" i="34"/>
  <c r="I16" i="34" s="1"/>
  <c r="K16" i="34" s="1"/>
  <c r="H14" i="34"/>
  <c r="I14" i="34" s="1"/>
  <c r="K14" i="34" s="1"/>
  <c r="H30" i="34"/>
  <c r="I30" i="34" s="1"/>
  <c r="K30" i="34" s="1"/>
  <c r="H8" i="34"/>
  <c r="I8" i="34" s="1"/>
  <c r="K8" i="34" s="1"/>
  <c r="H34" i="34"/>
  <c r="I34" i="34" s="1"/>
  <c r="K34" i="34" s="1"/>
  <c r="H41" i="23"/>
  <c r="I41" i="23" s="1"/>
  <c r="K41" i="23" s="1"/>
  <c r="H7" i="23"/>
  <c r="I7" i="23" s="1"/>
  <c r="K7" i="23" s="1"/>
  <c r="H9" i="23"/>
  <c r="I9" i="23" s="1"/>
  <c r="K9" i="23" s="1"/>
  <c r="H11" i="23"/>
  <c r="I11" i="23" s="1"/>
  <c r="K11" i="23" s="1"/>
  <c r="H39" i="23"/>
  <c r="I39" i="23" s="1"/>
  <c r="K39" i="23" s="1"/>
  <c r="H31" i="23"/>
  <c r="I31" i="23" s="1"/>
  <c r="K31" i="23" s="1"/>
  <c r="H15" i="23"/>
  <c r="I15" i="23" s="1"/>
  <c r="K15" i="23" s="1"/>
  <c r="H33" i="23"/>
  <c r="I33" i="23" s="1"/>
  <c r="K33" i="23" s="1"/>
  <c r="H21" i="23"/>
  <c r="I21" i="23" s="1"/>
  <c r="K21" i="23" s="1"/>
  <c r="H37" i="23"/>
  <c r="I37" i="23" s="1"/>
  <c r="K37" i="23" s="1"/>
  <c r="H24" i="23"/>
  <c r="I24" i="23" s="1"/>
  <c r="K24" i="23" s="1"/>
  <c r="H16" i="23"/>
  <c r="I16" i="23" s="1"/>
  <c r="K16" i="23" s="1"/>
  <c r="H34" i="23"/>
  <c r="I34" i="23" s="1"/>
  <c r="K34" i="23" s="1"/>
  <c r="H6" i="23"/>
  <c r="I6" i="23" s="1"/>
  <c r="K6" i="23" s="1"/>
  <c r="H26" i="23"/>
  <c r="I26" i="23" s="1"/>
  <c r="K26" i="23" s="1"/>
  <c r="H42" i="23"/>
  <c r="I42" i="23" s="1"/>
  <c r="K42" i="23" s="1"/>
  <c r="H22" i="23"/>
  <c r="I22" i="23" s="1"/>
  <c r="K22" i="23" s="1"/>
  <c r="H36" i="23"/>
  <c r="I36" i="23" s="1"/>
  <c r="K36" i="23" s="1"/>
  <c r="K42"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K40" i="39"/>
  <c r="K36" i="36"/>
  <c r="K16" i="31"/>
  <c r="K40" i="41"/>
  <c r="K38" i="19"/>
  <c r="K34" i="24"/>
  <c r="K18" i="34"/>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40" i="25"/>
  <c r="K26" i="22"/>
  <c r="K16" i="12"/>
  <c r="K25" i="42"/>
  <c r="K31" i="33"/>
  <c r="K18" i="52"/>
  <c r="K39" i="43"/>
  <c r="K10" i="35"/>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20" i="23"/>
  <c r="K8" i="29"/>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26" i="21"/>
  <c r="K34" i="19"/>
  <c r="K38" i="38"/>
  <c r="K28" i="26"/>
  <c r="K14" i="28"/>
  <c r="K8" i="20"/>
  <c r="K14" i="17"/>
  <c r="I44" i="26" l="1"/>
  <c r="K10" i="26"/>
  <c r="H44" i="24"/>
  <c r="H44" i="17"/>
  <c r="H44" i="31"/>
  <c r="H44" i="42"/>
  <c r="H44" i="51"/>
  <c r="H44" i="19"/>
  <c r="H44" i="39"/>
  <c r="H44" i="28"/>
  <c r="H44" i="21"/>
  <c r="H44" i="25"/>
  <c r="H44" i="20"/>
  <c r="H44" i="26"/>
  <c r="H44" i="29"/>
  <c r="H44" i="36"/>
  <c r="H44" i="22"/>
  <c r="H44" i="41"/>
  <c r="H44" i="33"/>
  <c r="I5" i="51"/>
  <c r="I44" i="51" s="1"/>
  <c r="H44" i="43"/>
  <c r="K44" i="44"/>
  <c r="M44" i="44" s="1"/>
  <c r="O13" i="44" s="1"/>
  <c r="Q13" i="44" s="1"/>
  <c r="H44" i="38"/>
  <c r="H44" i="52"/>
  <c r="H44" i="35"/>
  <c r="H44" i="30"/>
  <c r="H44" i="12"/>
  <c r="H44" i="44"/>
  <c r="I44" i="44"/>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I44" i="24"/>
  <c r="K5" i="24"/>
  <c r="K44" i="24" s="1"/>
  <c r="M44" i="24" s="1"/>
  <c r="K5" i="38"/>
  <c r="K44" i="38" s="1"/>
  <c r="M44" i="38" s="1"/>
  <c r="I44" i="38"/>
  <c r="I44" i="21"/>
  <c r="K5" i="21"/>
  <c r="K44" i="21" s="1"/>
  <c r="M44" i="21" s="1"/>
  <c r="K27" i="27"/>
  <c r="K41" i="27"/>
  <c r="K43" i="27"/>
  <c r="K11" i="27"/>
  <c r="K17" i="27"/>
  <c r="K35" i="27"/>
  <c r="K33" i="27"/>
  <c r="K7" i="27"/>
  <c r="K23" i="27"/>
  <c r="K39" i="27"/>
  <c r="K18" i="27"/>
  <c r="K30" i="27"/>
  <c r="K14" i="27"/>
  <c r="K38" i="27"/>
  <c r="K16" i="27"/>
  <c r="K42" i="27"/>
  <c r="K22" i="27"/>
  <c r="K36" i="27"/>
  <c r="K20" i="27"/>
  <c r="K23" i="13"/>
  <c r="K19" i="13"/>
  <c r="K13" i="13"/>
  <c r="K7" i="13"/>
  <c r="K29" i="13"/>
  <c r="K37" i="13"/>
  <c r="K39" i="13"/>
  <c r="K9" i="13"/>
  <c r="K25" i="13"/>
  <c r="K41" i="13"/>
  <c r="K10" i="13"/>
  <c r="K26" i="13"/>
  <c r="K38" i="13"/>
  <c r="K6" i="13"/>
  <c r="K14" i="13"/>
  <c r="K32" i="13"/>
  <c r="K16" i="13"/>
  <c r="K36" i="13"/>
  <c r="K20" i="13"/>
  <c r="K5" i="34"/>
  <c r="K44" i="34" s="1"/>
  <c r="M44" i="34" s="1"/>
  <c r="I44" i="34"/>
  <c r="K5" i="26"/>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I44" i="23"/>
  <c r="K5" i="23"/>
  <c r="K44" i="23" s="1"/>
  <c r="M44" i="23"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H44" i="13"/>
  <c r="I5" i="13"/>
  <c r="K17" i="13"/>
  <c r="K27" i="13"/>
  <c r="K21" i="13"/>
  <c r="K11" i="13"/>
  <c r="K33" i="13"/>
  <c r="K35" i="13"/>
  <c r="K43" i="13"/>
  <c r="K15" i="13"/>
  <c r="K31" i="13"/>
  <c r="K34" i="13"/>
  <c r="K42" i="13"/>
  <c r="K18" i="13"/>
  <c r="K22" i="13"/>
  <c r="K30" i="13"/>
  <c r="K40" i="13"/>
  <c r="K24" i="13"/>
  <c r="K8" i="13"/>
  <c r="K28" i="13"/>
  <c r="K12" i="13"/>
  <c r="K44" i="26" l="1"/>
  <c r="M44" i="26" s="1"/>
  <c r="O31" i="26" s="1"/>
  <c r="Q31" i="26" s="1"/>
  <c r="O16" i="44"/>
  <c r="Q16" i="44" s="1"/>
  <c r="K5" i="51"/>
  <c r="K44" i="51" s="1"/>
  <c r="M44" i="51" s="1"/>
  <c r="O17" i="51" s="1"/>
  <c r="Q17" i="51" s="1"/>
  <c r="O15" i="44"/>
  <c r="Q15" i="44" s="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32" i="51"/>
  <c r="Q32" i="51" s="1"/>
  <c r="O25" i="51"/>
  <c r="Q25" i="51" s="1"/>
  <c r="O15" i="51"/>
  <c r="Q15" i="51" s="1"/>
  <c r="O35" i="51"/>
  <c r="Q35" i="51" s="1"/>
  <c r="O31" i="51"/>
  <c r="Q3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11" i="26"/>
  <c r="Q11" i="26" s="1"/>
  <c r="O10" i="26"/>
  <c r="Q10" i="26" s="1"/>
  <c r="O22" i="26"/>
  <c r="Q22" i="26" s="1"/>
  <c r="O14" i="26"/>
  <c r="Q14" i="26" s="1"/>
  <c r="O5" i="26"/>
  <c r="I44" i="18"/>
  <c r="K5" i="18"/>
  <c r="K44" i="18" s="1"/>
  <c r="M44" i="18" s="1"/>
  <c r="O19" i="51" l="1"/>
  <c r="Q19" i="51" s="1"/>
  <c r="O6" i="51"/>
  <c r="Q6" i="51" s="1"/>
  <c r="O38" i="51"/>
  <c r="Q38" i="51" s="1"/>
  <c r="O29" i="51"/>
  <c r="Q29" i="51" s="1"/>
  <c r="O16" i="26"/>
  <c r="Q16" i="26" s="1"/>
  <c r="O13" i="26"/>
  <c r="Q13" i="26" s="1"/>
  <c r="O34" i="26"/>
  <c r="Q34" i="26" s="1"/>
  <c r="O17" i="26"/>
  <c r="Q17" i="26" s="1"/>
  <c r="O25" i="26"/>
  <c r="Q25" i="26" s="1"/>
  <c r="O32" i="26"/>
  <c r="Q32" i="26" s="1"/>
  <c r="O42" i="26"/>
  <c r="Q42" i="26" s="1"/>
  <c r="O19" i="26"/>
  <c r="Q19" i="26" s="1"/>
  <c r="O43" i="26"/>
  <c r="Q43" i="26" s="1"/>
  <c r="O35" i="26"/>
  <c r="Q35" i="26" s="1"/>
  <c r="O18" i="26"/>
  <c r="Q18" i="26" s="1"/>
  <c r="O37" i="26"/>
  <c r="Q37" i="26" s="1"/>
  <c r="O8" i="26"/>
  <c r="Q8" i="26" s="1"/>
  <c r="O6" i="26"/>
  <c r="Q6" i="26" s="1"/>
  <c r="O26" i="26"/>
  <c r="Q26" i="26" s="1"/>
  <c r="O28" i="26"/>
  <c r="Q28" i="26" s="1"/>
  <c r="O23" i="26"/>
  <c r="Q23" i="26" s="1"/>
  <c r="O40" i="26"/>
  <c r="Q40" i="26" s="1"/>
  <c r="O9" i="26"/>
  <c r="Q9" i="26" s="1"/>
  <c r="O39" i="26"/>
  <c r="Q39" i="26" s="1"/>
  <c r="O30" i="26"/>
  <c r="Q30" i="26" s="1"/>
  <c r="O29" i="26"/>
  <c r="Q29" i="26" s="1"/>
  <c r="O21" i="26"/>
  <c r="Q21" i="26" s="1"/>
  <c r="O12" i="26"/>
  <c r="Q12" i="26" s="1"/>
  <c r="O7" i="26"/>
  <c r="Q7" i="26" s="1"/>
  <c r="O20" i="26"/>
  <c r="Q20" i="26" s="1"/>
  <c r="O24" i="26"/>
  <c r="Q24" i="26" s="1"/>
  <c r="O27" i="26"/>
  <c r="Q27" i="26" s="1"/>
  <c r="O41" i="26"/>
  <c r="Q41" i="26" s="1"/>
  <c r="O33" i="26"/>
  <c r="Q33" i="26" s="1"/>
  <c r="O15" i="26"/>
  <c r="Q15" i="26" s="1"/>
  <c r="O36" i="26"/>
  <c r="Q36" i="26" s="1"/>
  <c r="O38" i="26"/>
  <c r="Q38" i="26" s="1"/>
  <c r="O28" i="51"/>
  <c r="Q28" i="51" s="1"/>
  <c r="O20" i="51"/>
  <c r="Q20" i="51" s="1"/>
  <c r="O42" i="51"/>
  <c r="Q42" i="51" s="1"/>
  <c r="O12" i="51"/>
  <c r="Q12" i="51" s="1"/>
  <c r="O16" i="51"/>
  <c r="Q16" i="51" s="1"/>
  <c r="O37" i="51"/>
  <c r="Q37" i="51" s="1"/>
  <c r="O27" i="51"/>
  <c r="Q27" i="51" s="1"/>
  <c r="O10" i="51"/>
  <c r="Q10" i="51" s="1"/>
  <c r="O11" i="51"/>
  <c r="Q11" i="51" s="1"/>
  <c r="O23" i="51"/>
  <c r="Q23" i="51" s="1"/>
  <c r="O33" i="51"/>
  <c r="Q33" i="51" s="1"/>
  <c r="O30" i="51"/>
  <c r="Q30" i="51" s="1"/>
  <c r="O18" i="51"/>
  <c r="Q18" i="51" s="1"/>
  <c r="O14" i="51"/>
  <c r="Q14" i="51" s="1"/>
  <c r="O13" i="51"/>
  <c r="Q13" i="51" s="1"/>
  <c r="O21" i="51"/>
  <c r="Q21" i="51" s="1"/>
  <c r="O7" i="51"/>
  <c r="Q7" i="51" s="1"/>
  <c r="O41" i="51"/>
  <c r="Q41" i="51" s="1"/>
  <c r="O26" i="51"/>
  <c r="Q26" i="51" s="1"/>
  <c r="O36" i="51"/>
  <c r="Q36" i="51" s="1"/>
  <c r="O5" i="51"/>
  <c r="Q5" i="51" s="1"/>
  <c r="O22" i="51"/>
  <c r="Q22" i="51" s="1"/>
  <c r="O8" i="51"/>
  <c r="Q8" i="51" s="1"/>
  <c r="O43" i="51"/>
  <c r="Q43" i="51" s="1"/>
  <c r="O9" i="51"/>
  <c r="Q9" i="51" s="1"/>
  <c r="O39" i="51"/>
  <c r="Q39" i="51" s="1"/>
  <c r="O24" i="51"/>
  <c r="Q24" i="51" s="1"/>
  <c r="O40" i="51"/>
  <c r="Q40" i="51" s="1"/>
  <c r="O34" i="51"/>
  <c r="Q34" i="51" s="1"/>
  <c r="O44" i="44"/>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8"/>
  <c r="O44" i="3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O44" i="29"/>
  <c r="Q5" i="29"/>
  <c r="O44" i="28"/>
  <c r="Q5" i="28"/>
  <c r="Q5" i="41"/>
  <c r="O44" i="41"/>
  <c r="Q5" i="43"/>
  <c r="O44" i="43"/>
  <c r="O44" i="42"/>
  <c r="Q5" i="42"/>
  <c r="Q44" i="12"/>
  <c r="R5" i="12" a="1"/>
  <c r="O44" i="22"/>
  <c r="Q5" i="22"/>
  <c r="O44" i="24"/>
  <c r="Q5" i="24"/>
  <c r="Q5" i="21"/>
  <c r="O44" i="2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O44" i="26" l="1"/>
  <c r="O44" i="51"/>
  <c r="R5" i="3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O44" i="48"/>
  <c r="Q5" i="48"/>
  <c r="Q44" i="36"/>
  <c r="R5" i="36" a="1"/>
  <c r="Q5" i="27"/>
  <c r="O44" i="27"/>
  <c r="Q44" i="52"/>
  <c r="R5" i="52" a="1"/>
  <c r="R5" i="26" a="1"/>
  <c r="Q44" i="26"/>
  <c r="R5" i="25" a="1"/>
  <c r="Q44" i="25"/>
  <c r="Q44" i="33"/>
  <c r="R5" i="33" a="1"/>
  <c r="O44" i="14"/>
  <c r="Q5" i="14"/>
  <c r="R5" i="19" a="1"/>
  <c r="Q44" i="19"/>
  <c r="R5" i="21" a="1"/>
  <c r="Q44" i="21"/>
  <c r="R5" i="43" a="1"/>
  <c r="Q44" i="43"/>
  <c r="R5" i="41" a="1"/>
  <c r="Q44" i="41"/>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3"/>
  <c r="Q5" i="13"/>
  <c r="Q44" i="23"/>
  <c r="R5" i="23" a="1"/>
  <c r="R5" i="39" a="1"/>
  <c r="Q44" i="39"/>
  <c r="Q44" i="38"/>
  <c r="R5" i="38" a="1"/>
  <c r="R5" i="30" a="1"/>
  <c r="Q44" i="30"/>
  <c r="R5" i="20" a="1"/>
  <c r="Q44" i="20"/>
  <c r="R5" i="35" a="1"/>
  <c r="Q44" i="35"/>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Y17" i="49" l="1"/>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S44" i="29"/>
  <c r="D24" i="7" s="1"/>
  <c r="Y5" i="29"/>
  <c r="Y44" i="29" s="1"/>
  <c r="G24" i="7" s="1"/>
  <c r="U5" i="29"/>
  <c r="U44" i="29" s="1"/>
  <c r="E24" i="7" s="1"/>
  <c r="W5" i="29"/>
  <c r="W44" i="29" s="1"/>
  <c r="F24" i="7" s="1"/>
  <c r="W5" i="51"/>
  <c r="W44" i="51" s="1"/>
  <c r="F41" i="7" s="1"/>
  <c r="S44" i="51"/>
  <c r="D41" i="7" s="1"/>
  <c r="Y5" i="51"/>
  <c r="Y44" i="51" s="1"/>
  <c r="G41" i="7" s="1"/>
  <c r="U5" i="51"/>
  <c r="U44" i="51" s="1"/>
  <c r="E41"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S44" i="34"/>
  <c r="D29" i="7" s="1"/>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W23" i="48"/>
  <c r="Y16" i="48"/>
  <c r="W16" i="48"/>
  <c r="U16" i="48"/>
  <c r="R44" i="48"/>
  <c r="S5" i="48"/>
  <c r="W5" i="48" l="1"/>
  <c r="W44" i="48" s="1"/>
  <c r="F44" i="7" s="1"/>
  <c r="U5" i="48"/>
  <c r="U44" i="48" s="1"/>
  <c r="E44" i="7" s="1"/>
  <c r="Y5" i="48"/>
  <c r="Y44" i="48" s="1"/>
  <c r="G44" i="7" s="1"/>
  <c r="S44" i="48"/>
  <c r="D44" i="7" s="1"/>
  <c r="W5" i="27"/>
  <c r="W44" i="27" s="1"/>
  <c r="F22" i="7" s="1"/>
  <c r="Y5" i="27"/>
  <c r="Y44" i="27" s="1"/>
  <c r="G22" i="7" s="1"/>
  <c r="S44" i="27"/>
  <c r="D22" i="7" s="1"/>
  <c r="U5" i="27"/>
  <c r="U44" i="27" s="1"/>
  <c r="E22" i="7" s="1"/>
  <c r="Y5" i="18"/>
  <c r="Y44" i="18" s="1"/>
  <c r="G13" i="7" s="1"/>
  <c r="S44" i="18"/>
  <c r="D13" i="7" s="1"/>
  <c r="W5" i="18"/>
  <c r="W44" i="18" s="1"/>
  <c r="F13" i="7" s="1"/>
  <c r="U5" i="18"/>
  <c r="U44" i="18" s="1"/>
  <c r="E13" i="7" s="1"/>
  <c r="W5" i="49"/>
  <c r="W44" i="49" s="1"/>
  <c r="F43" i="7" s="1"/>
  <c r="Y5" i="49"/>
  <c r="Y44" i="49" s="1"/>
  <c r="G43" i="7" s="1"/>
  <c r="S44" i="49"/>
  <c r="D43" i="7" s="1"/>
  <c r="U5" i="49"/>
  <c r="U44" i="49" s="1"/>
  <c r="E43" i="7" s="1"/>
  <c r="U5" i="13"/>
  <c r="U44" i="13" s="1"/>
  <c r="E7" i="7" s="1"/>
  <c r="S44" i="13"/>
  <c r="D7" i="7" s="1"/>
  <c r="Y5" i="13"/>
  <c r="Y44" i="13" s="1"/>
  <c r="G7" i="7" s="1"/>
  <c r="W5" i="13"/>
  <c r="W44" i="13" s="1"/>
  <c r="F7" i="7" s="1"/>
  <c r="U5" i="14"/>
  <c r="U44" i="14" s="1"/>
  <c r="E9" i="7" s="1"/>
  <c r="S44" i="14"/>
  <c r="D9" i="7" s="1"/>
  <c r="W5" i="14"/>
  <c r="W44" i="14" s="1"/>
  <c r="F9" i="7" s="1"/>
  <c r="Y5" i="14"/>
  <c r="Y44" i="14" s="1"/>
  <c r="G9" i="7" s="1"/>
  <c r="C42" i="7" l="1"/>
  <c r="C41" i="50" s="1"/>
  <c r="C10" i="7"/>
  <c r="C9" i="15" s="1"/>
  <c r="C27" i="7"/>
  <c r="C26" i="32" s="1"/>
  <c r="C11" i="7"/>
  <c r="C10" i="16" s="1"/>
  <c r="E32" i="50" l="1"/>
  <c r="G32" i="50" s="1"/>
  <c r="E13" i="50"/>
  <c r="G13" i="50" s="1"/>
  <c r="E16" i="50"/>
  <c r="G16" i="50" s="1"/>
  <c r="E31" i="50"/>
  <c r="G31" i="50" s="1"/>
  <c r="E37" i="50"/>
  <c r="G37" i="50" s="1"/>
  <c r="E33" i="50"/>
  <c r="G33" i="50" s="1"/>
  <c r="E5" i="50"/>
  <c r="E42" i="50"/>
  <c r="G42" i="50" s="1"/>
  <c r="E9" i="50"/>
  <c r="G9" i="50" s="1"/>
  <c r="E21" i="50"/>
  <c r="G21" i="50" s="1"/>
  <c r="E41" i="50"/>
  <c r="G41" i="50" s="1"/>
  <c r="E7" i="50"/>
  <c r="G7" i="50" s="1"/>
  <c r="E8" i="50"/>
  <c r="G8" i="50" s="1"/>
  <c r="E38" i="50"/>
  <c r="G38" i="50" s="1"/>
  <c r="E11" i="50"/>
  <c r="G11" i="50" s="1"/>
  <c r="E40" i="50"/>
  <c r="G40" i="50" s="1"/>
  <c r="E15" i="50"/>
  <c r="G15" i="50" s="1"/>
  <c r="E18" i="50"/>
  <c r="G18" i="50" s="1"/>
  <c r="E10" i="50"/>
  <c r="G10" i="50" s="1"/>
  <c r="E14" i="50"/>
  <c r="G14" i="50" s="1"/>
  <c r="E26" i="50"/>
  <c r="G26" i="50" s="1"/>
  <c r="E27" i="50"/>
  <c r="G27" i="50" s="1"/>
  <c r="E23" i="50"/>
  <c r="G23" i="50" s="1"/>
  <c r="E20" i="50"/>
  <c r="G20" i="50" s="1"/>
  <c r="E29" i="50"/>
  <c r="G29" i="50" s="1"/>
  <c r="E19" i="50"/>
  <c r="G19" i="50" s="1"/>
  <c r="E35" i="50"/>
  <c r="G35" i="50" s="1"/>
  <c r="E17" i="50"/>
  <c r="G17" i="50" s="1"/>
  <c r="E6" i="50"/>
  <c r="G6" i="50" s="1"/>
  <c r="C44" i="50"/>
  <c r="E36" i="50"/>
  <c r="G36" i="50" s="1"/>
  <c r="E24" i="50"/>
  <c r="G24" i="50" s="1"/>
  <c r="E28" i="50"/>
  <c r="G28" i="50" s="1"/>
  <c r="E39" i="50"/>
  <c r="G39" i="50" s="1"/>
  <c r="E43" i="50"/>
  <c r="G43" i="50" s="1"/>
  <c r="E34" i="50"/>
  <c r="G34" i="50" s="1"/>
  <c r="E30" i="50"/>
  <c r="G30" i="50" s="1"/>
  <c r="E25" i="50"/>
  <c r="G25" i="50" s="1"/>
  <c r="E22" i="50"/>
  <c r="G22" i="50" s="1"/>
  <c r="E12" i="50"/>
  <c r="G12" i="50" s="1"/>
  <c r="E24" i="16"/>
  <c r="G24" i="16" s="1"/>
  <c r="E43" i="16"/>
  <c r="G43" i="16" s="1"/>
  <c r="E41" i="16"/>
  <c r="G41" i="16" s="1"/>
  <c r="E6" i="16"/>
  <c r="G6" i="16" s="1"/>
  <c r="E23" i="16"/>
  <c r="G23" i="16" s="1"/>
  <c r="E27" i="16"/>
  <c r="G27" i="16" s="1"/>
  <c r="E18" i="16"/>
  <c r="G18" i="16" s="1"/>
  <c r="E22" i="16"/>
  <c r="G22" i="16" s="1"/>
  <c r="E31" i="16"/>
  <c r="G31" i="16" s="1"/>
  <c r="E36" i="16"/>
  <c r="G36" i="16" s="1"/>
  <c r="E8" i="16"/>
  <c r="G8" i="16" s="1"/>
  <c r="E13" i="16"/>
  <c r="G13" i="16" s="1"/>
  <c r="E34" i="16"/>
  <c r="G34" i="16" s="1"/>
  <c r="E30" i="16"/>
  <c r="G30" i="16" s="1"/>
  <c r="E14" i="16"/>
  <c r="G14" i="16" s="1"/>
  <c r="E35" i="16"/>
  <c r="G35" i="16" s="1"/>
  <c r="E33" i="16"/>
  <c r="G33" i="16" s="1"/>
  <c r="E5" i="16"/>
  <c r="E11" i="16"/>
  <c r="G11" i="16" s="1"/>
  <c r="E9" i="16"/>
  <c r="G9" i="16" s="1"/>
  <c r="E21" i="16"/>
  <c r="G21" i="16" s="1"/>
  <c r="E25" i="16"/>
  <c r="G25" i="16" s="1"/>
  <c r="E28" i="16"/>
  <c r="G28" i="16" s="1"/>
  <c r="C44" i="16"/>
  <c r="E29" i="16"/>
  <c r="G29" i="16" s="1"/>
  <c r="E26" i="16"/>
  <c r="G26" i="16" s="1"/>
  <c r="E17" i="16"/>
  <c r="G17" i="16" s="1"/>
  <c r="E39" i="16"/>
  <c r="G39" i="16" s="1"/>
  <c r="E38" i="16"/>
  <c r="G38" i="16" s="1"/>
  <c r="E32" i="16"/>
  <c r="G32" i="16" s="1"/>
  <c r="E40" i="16"/>
  <c r="G40" i="16" s="1"/>
  <c r="E16" i="16"/>
  <c r="G16" i="16" s="1"/>
  <c r="E12" i="16"/>
  <c r="G12" i="16" s="1"/>
  <c r="E19" i="16"/>
  <c r="G19" i="16" s="1"/>
  <c r="E37" i="16"/>
  <c r="G37" i="16" s="1"/>
  <c r="E20" i="16"/>
  <c r="G20" i="16" s="1"/>
  <c r="E42" i="16"/>
  <c r="G42" i="16" s="1"/>
  <c r="E10" i="16"/>
  <c r="G10" i="16" s="1"/>
  <c r="E7" i="16"/>
  <c r="G7" i="16" s="1"/>
  <c r="E15" i="16"/>
  <c r="G15" i="16" s="1"/>
  <c r="E13" i="15"/>
  <c r="G13" i="15" s="1"/>
  <c r="E26" i="15"/>
  <c r="G26" i="15" s="1"/>
  <c r="E15" i="15"/>
  <c r="G15" i="15" s="1"/>
  <c r="E9" i="15"/>
  <c r="G9" i="15" s="1"/>
  <c r="E23" i="15"/>
  <c r="G23" i="15" s="1"/>
  <c r="E17" i="15"/>
  <c r="G17" i="15" s="1"/>
  <c r="E42" i="15"/>
  <c r="G42" i="15" s="1"/>
  <c r="E16" i="15"/>
  <c r="G16" i="15" s="1"/>
  <c r="E12" i="15"/>
  <c r="G12" i="15" s="1"/>
  <c r="E31" i="15"/>
  <c r="G31" i="15" s="1"/>
  <c r="E22" i="15"/>
  <c r="G22" i="15" s="1"/>
  <c r="E43" i="15"/>
  <c r="G43" i="15" s="1"/>
  <c r="E41" i="15"/>
  <c r="G41" i="15" s="1"/>
  <c r="E18" i="15"/>
  <c r="G18" i="15" s="1"/>
  <c r="E35" i="15"/>
  <c r="G35" i="15" s="1"/>
  <c r="E30" i="15"/>
  <c r="G30" i="15" s="1"/>
  <c r="E29" i="15"/>
  <c r="G29" i="15" s="1"/>
  <c r="E19" i="15"/>
  <c r="G19" i="15" s="1"/>
  <c r="E38" i="15"/>
  <c r="G38" i="15" s="1"/>
  <c r="E20" i="15"/>
  <c r="G20" i="15" s="1"/>
  <c r="E40" i="15"/>
  <c r="G40" i="15" s="1"/>
  <c r="E6" i="15"/>
  <c r="G6" i="15" s="1"/>
  <c r="E32" i="15"/>
  <c r="G32" i="15" s="1"/>
  <c r="E7" i="15"/>
  <c r="G7" i="15" s="1"/>
  <c r="E21" i="15"/>
  <c r="G21" i="15" s="1"/>
  <c r="E33" i="15"/>
  <c r="G33" i="15" s="1"/>
  <c r="E24" i="15"/>
  <c r="G24" i="15" s="1"/>
  <c r="E5" i="15"/>
  <c r="E8" i="15"/>
  <c r="G8" i="15" s="1"/>
  <c r="E14" i="15"/>
  <c r="G14" i="15" s="1"/>
  <c r="E34" i="15"/>
  <c r="G34" i="15" s="1"/>
  <c r="E36" i="15"/>
  <c r="G36" i="15" s="1"/>
  <c r="E27" i="15"/>
  <c r="G27" i="15" s="1"/>
  <c r="E39" i="15"/>
  <c r="G39" i="15" s="1"/>
  <c r="E25" i="15"/>
  <c r="G25" i="15" s="1"/>
  <c r="E10" i="15"/>
  <c r="G10" i="15" s="1"/>
  <c r="E37" i="15"/>
  <c r="G37" i="15" s="1"/>
  <c r="E28" i="15"/>
  <c r="G28" i="15" s="1"/>
  <c r="E11" i="15"/>
  <c r="G11" i="15" s="1"/>
  <c r="C44" i="15"/>
  <c r="E20" i="32"/>
  <c r="G20" i="32" s="1"/>
  <c r="E35" i="32"/>
  <c r="G35" i="32" s="1"/>
  <c r="E11" i="32"/>
  <c r="G11" i="32" s="1"/>
  <c r="E21" i="32"/>
  <c r="G21" i="32" s="1"/>
  <c r="E12" i="32"/>
  <c r="G12" i="32" s="1"/>
  <c r="E42" i="32"/>
  <c r="G42" i="32" s="1"/>
  <c r="E19" i="32"/>
  <c r="G19" i="32" s="1"/>
  <c r="E43" i="32"/>
  <c r="G43" i="32" s="1"/>
  <c r="E18" i="32"/>
  <c r="G18" i="32" s="1"/>
  <c r="E24" i="32"/>
  <c r="G24" i="32" s="1"/>
  <c r="E26" i="32"/>
  <c r="G26" i="32" s="1"/>
  <c r="E38" i="32"/>
  <c r="G38" i="32" s="1"/>
  <c r="E27" i="32"/>
  <c r="G27" i="32" s="1"/>
  <c r="E39" i="32"/>
  <c r="G39" i="32" s="1"/>
  <c r="E30" i="32"/>
  <c r="G30" i="32" s="1"/>
  <c r="E7" i="32"/>
  <c r="G7" i="32" s="1"/>
  <c r="E16" i="32"/>
  <c r="G16" i="32" s="1"/>
  <c r="E31" i="32"/>
  <c r="G31" i="32" s="1"/>
  <c r="C44" i="32"/>
  <c r="E40" i="32"/>
  <c r="G40" i="32" s="1"/>
  <c r="E28" i="32"/>
  <c r="G28" i="32" s="1"/>
  <c r="E10" i="32"/>
  <c r="G10" i="32" s="1"/>
  <c r="E14" i="32"/>
  <c r="G14" i="32" s="1"/>
  <c r="E13" i="32"/>
  <c r="G13" i="32" s="1"/>
  <c r="E25" i="32"/>
  <c r="G25" i="32" s="1"/>
  <c r="E5" i="32"/>
  <c r="E8" i="32"/>
  <c r="G8" i="32" s="1"/>
  <c r="E29" i="32"/>
  <c r="G29" i="32" s="1"/>
  <c r="E15" i="32"/>
  <c r="G15" i="32" s="1"/>
  <c r="E6" i="32"/>
  <c r="G6" i="32" s="1"/>
  <c r="E36" i="32"/>
  <c r="G36" i="32" s="1"/>
  <c r="E41" i="32"/>
  <c r="G41" i="32" s="1"/>
  <c r="E37" i="32"/>
  <c r="G37" i="32" s="1"/>
  <c r="E23" i="32"/>
  <c r="G23" i="32" s="1"/>
  <c r="E32" i="32"/>
  <c r="G32" i="32" s="1"/>
  <c r="E33" i="32"/>
  <c r="G33" i="32" s="1"/>
  <c r="E9" i="32"/>
  <c r="G9" i="32" s="1"/>
  <c r="E17" i="32"/>
  <c r="G17" i="32" s="1"/>
  <c r="E22" i="32"/>
  <c r="G22" i="32" s="1"/>
  <c r="E34" i="32"/>
  <c r="G34" i="32" s="1"/>
  <c r="C32" i="7"/>
  <c r="C31" i="37" s="1"/>
  <c r="E13" i="37" l="1"/>
  <c r="G13" i="37" s="1"/>
  <c r="E15" i="37"/>
  <c r="G15" i="37" s="1"/>
  <c r="E10" i="37"/>
  <c r="G10" i="37" s="1"/>
  <c r="E40" i="37"/>
  <c r="G40" i="37" s="1"/>
  <c r="E11" i="37"/>
  <c r="G11" i="37" s="1"/>
  <c r="E29" i="37"/>
  <c r="G29" i="37" s="1"/>
  <c r="E23" i="37"/>
  <c r="G23" i="37" s="1"/>
  <c r="E21" i="37"/>
  <c r="G21" i="37" s="1"/>
  <c r="E24" i="37"/>
  <c r="G24" i="37" s="1"/>
  <c r="E16" i="37"/>
  <c r="G16" i="37" s="1"/>
  <c r="E22" i="37"/>
  <c r="G22" i="37" s="1"/>
  <c r="E32" i="37"/>
  <c r="G32" i="37" s="1"/>
  <c r="E9" i="37"/>
  <c r="G9" i="37" s="1"/>
  <c r="E38" i="37"/>
  <c r="G38" i="37" s="1"/>
  <c r="E14" i="37"/>
  <c r="G14" i="37" s="1"/>
  <c r="E8" i="37"/>
  <c r="G8" i="37" s="1"/>
  <c r="E6" i="37"/>
  <c r="G6" i="37" s="1"/>
  <c r="E43" i="37"/>
  <c r="G43" i="37" s="1"/>
  <c r="E35" i="37"/>
  <c r="G35" i="37" s="1"/>
  <c r="E27" i="37"/>
  <c r="G27" i="37" s="1"/>
  <c r="E33" i="37"/>
  <c r="G33" i="37" s="1"/>
  <c r="E37" i="37"/>
  <c r="G37" i="37" s="1"/>
  <c r="E34" i="37"/>
  <c r="G34" i="37" s="1"/>
  <c r="E17" i="37"/>
  <c r="G17" i="37" s="1"/>
  <c r="E18" i="37"/>
  <c r="G18" i="37" s="1"/>
  <c r="E20" i="37"/>
  <c r="G20" i="37" s="1"/>
  <c r="E7" i="37"/>
  <c r="G7" i="37" s="1"/>
  <c r="E5" i="37"/>
  <c r="E39" i="37"/>
  <c r="G39" i="37" s="1"/>
  <c r="E19" i="37"/>
  <c r="G19" i="37" s="1"/>
  <c r="E25" i="37"/>
  <c r="G25" i="37" s="1"/>
  <c r="E41" i="37"/>
  <c r="G41" i="37" s="1"/>
  <c r="E36" i="37"/>
  <c r="G36" i="37" s="1"/>
  <c r="E30" i="37"/>
  <c r="G30" i="37" s="1"/>
  <c r="E42" i="37"/>
  <c r="G42" i="37" s="1"/>
  <c r="E31" i="37"/>
  <c r="G31" i="37" s="1"/>
  <c r="E26" i="37"/>
  <c r="G26" i="37" s="1"/>
  <c r="C44" i="37"/>
  <c r="E12" i="37"/>
  <c r="G12" i="37" s="1"/>
  <c r="E28" i="37"/>
  <c r="G28" i="37" s="1"/>
  <c r="E44" i="50"/>
  <c r="G5" i="50"/>
  <c r="E44" i="32"/>
  <c r="G5" i="32"/>
  <c r="G5" i="16"/>
  <c r="E44" i="16"/>
  <c r="E44" i="15"/>
  <c r="G5" i="15"/>
  <c r="C35" i="7"/>
  <c r="C34" i="40" s="1"/>
  <c r="E43" i="40" l="1"/>
  <c r="G43" i="40" s="1"/>
  <c r="E22" i="40"/>
  <c r="G22" i="40" s="1"/>
  <c r="E39" i="40"/>
  <c r="G39" i="40" s="1"/>
  <c r="E41" i="40"/>
  <c r="G41" i="40" s="1"/>
  <c r="E25" i="40"/>
  <c r="G25" i="40" s="1"/>
  <c r="E38" i="40"/>
  <c r="G38" i="40" s="1"/>
  <c r="E24" i="40"/>
  <c r="G24" i="40" s="1"/>
  <c r="E15" i="40"/>
  <c r="G15" i="40" s="1"/>
  <c r="E10" i="40"/>
  <c r="G10" i="40" s="1"/>
  <c r="E30" i="40"/>
  <c r="G30" i="40" s="1"/>
  <c r="E32" i="40"/>
  <c r="G32" i="40" s="1"/>
  <c r="E13" i="40"/>
  <c r="G13" i="40" s="1"/>
  <c r="E16" i="40"/>
  <c r="G16" i="40" s="1"/>
  <c r="E42" i="40"/>
  <c r="G42" i="40" s="1"/>
  <c r="E21" i="40"/>
  <c r="G21" i="40" s="1"/>
  <c r="E14" i="40"/>
  <c r="G14" i="40" s="1"/>
  <c r="E5" i="40"/>
  <c r="E29" i="40"/>
  <c r="G29" i="40" s="1"/>
  <c r="E20" i="40"/>
  <c r="G20" i="40" s="1"/>
  <c r="E11" i="40"/>
  <c r="G11" i="40" s="1"/>
  <c r="E37" i="40"/>
  <c r="G37" i="40" s="1"/>
  <c r="E40" i="40"/>
  <c r="G40" i="40" s="1"/>
  <c r="E36" i="40"/>
  <c r="G36" i="40" s="1"/>
  <c r="E26" i="40"/>
  <c r="G26" i="40" s="1"/>
  <c r="E33" i="40"/>
  <c r="G33" i="40" s="1"/>
  <c r="E34" i="40"/>
  <c r="G34" i="40" s="1"/>
  <c r="E27" i="40"/>
  <c r="G27" i="40" s="1"/>
  <c r="E8" i="40"/>
  <c r="G8" i="40" s="1"/>
  <c r="E7" i="40"/>
  <c r="G7" i="40" s="1"/>
  <c r="E9" i="40"/>
  <c r="G9" i="40" s="1"/>
  <c r="C44" i="40"/>
  <c r="E19" i="40"/>
  <c r="G19" i="40" s="1"/>
  <c r="E6" i="40"/>
  <c r="G6" i="40" s="1"/>
  <c r="E18" i="40"/>
  <c r="G18" i="40" s="1"/>
  <c r="E12" i="40"/>
  <c r="G12" i="40" s="1"/>
  <c r="E35" i="40"/>
  <c r="G35" i="40" s="1"/>
  <c r="E17" i="40"/>
  <c r="G17" i="40" s="1"/>
  <c r="E23" i="40"/>
  <c r="G23" i="40" s="1"/>
  <c r="E28" i="40"/>
  <c r="G28" i="40" s="1"/>
  <c r="E31" i="40"/>
  <c r="G31" i="40" s="1"/>
  <c r="G5" i="37"/>
  <c r="E44" i="37"/>
  <c r="G44" i="16"/>
  <c r="H5" i="16" a="1"/>
  <c r="H5" i="32" a="1"/>
  <c r="G44" i="32"/>
  <c r="H5" i="15" a="1"/>
  <c r="G44" i="15"/>
  <c r="H5" i="50" a="1"/>
  <c r="G44" i="50"/>
  <c r="H30" i="50" l="1"/>
  <c r="I30" i="50" s="1"/>
  <c r="K30" i="50" s="1"/>
  <c r="H22" i="50"/>
  <c r="I22" i="50" s="1"/>
  <c r="K22" i="50" s="1"/>
  <c r="H14" i="50"/>
  <c r="I14" i="50" s="1"/>
  <c r="K14" i="50" s="1"/>
  <c r="H32" i="50"/>
  <c r="I32" i="50" s="1"/>
  <c r="K32" i="50" s="1"/>
  <c r="H36" i="50"/>
  <c r="I36" i="50" s="1"/>
  <c r="K36" i="50" s="1"/>
  <c r="H20" i="50"/>
  <c r="I20" i="50" s="1"/>
  <c r="K20" i="50" s="1"/>
  <c r="H16" i="50"/>
  <c r="I16" i="50" s="1"/>
  <c r="K16" i="50" s="1"/>
  <c r="H37" i="50"/>
  <c r="I37" i="50" s="1"/>
  <c r="K37" i="50" s="1"/>
  <c r="H10" i="50"/>
  <c r="I10" i="50" s="1"/>
  <c r="K10" i="50" s="1"/>
  <c r="H15" i="50"/>
  <c r="I15" i="50" s="1"/>
  <c r="K15" i="50" s="1"/>
  <c r="H35" i="50"/>
  <c r="I35" i="50" s="1"/>
  <c r="K35" i="50" s="1"/>
  <c r="H12" i="50"/>
  <c r="I12" i="50" s="1"/>
  <c r="K12" i="50" s="1"/>
  <c r="H7" i="50"/>
  <c r="I7" i="50" s="1"/>
  <c r="K7" i="50" s="1"/>
  <c r="H28" i="50"/>
  <c r="I28" i="50" s="1"/>
  <c r="K28" i="50" s="1"/>
  <c r="H6" i="50"/>
  <c r="I6" i="50" s="1"/>
  <c r="K6" i="50" s="1"/>
  <c r="H11" i="50"/>
  <c r="I11" i="50" s="1"/>
  <c r="K11" i="50" s="1"/>
  <c r="H43" i="50"/>
  <c r="I43" i="50" s="1"/>
  <c r="K43" i="50" s="1"/>
  <c r="H19" i="50"/>
  <c r="I19" i="50" s="1"/>
  <c r="K19" i="50" s="1"/>
  <c r="H27" i="50"/>
  <c r="I27" i="50" s="1"/>
  <c r="K27" i="50" s="1"/>
  <c r="H18" i="50"/>
  <c r="I18" i="50" s="1"/>
  <c r="K18" i="50" s="1"/>
  <c r="H42" i="50"/>
  <c r="I42" i="50" s="1"/>
  <c r="K42" i="50" s="1"/>
  <c r="H38" i="50"/>
  <c r="I38" i="50" s="1"/>
  <c r="K38" i="50" s="1"/>
  <c r="H5" i="50"/>
  <c r="H39" i="50"/>
  <c r="I39" i="50" s="1"/>
  <c r="K39" i="50" s="1"/>
  <c r="H33" i="50"/>
  <c r="I33" i="50" s="1"/>
  <c r="K33" i="50" s="1"/>
  <c r="H23" i="50"/>
  <c r="I23" i="50" s="1"/>
  <c r="K23" i="50" s="1"/>
  <c r="H34" i="50"/>
  <c r="I34" i="50" s="1"/>
  <c r="K34" i="50" s="1"/>
  <c r="H41" i="50"/>
  <c r="I41" i="50" s="1"/>
  <c r="K41" i="50" s="1"/>
  <c r="H31" i="50"/>
  <c r="I31" i="50" s="1"/>
  <c r="K31" i="50" s="1"/>
  <c r="H17" i="50"/>
  <c r="I17" i="50" s="1"/>
  <c r="K17" i="50" s="1"/>
  <c r="H40" i="50"/>
  <c r="I40" i="50" s="1"/>
  <c r="K40" i="50" s="1"/>
  <c r="H21" i="50"/>
  <c r="I21" i="50" s="1"/>
  <c r="K21" i="50" s="1"/>
  <c r="H24" i="50"/>
  <c r="I24" i="50" s="1"/>
  <c r="K24" i="50" s="1"/>
  <c r="H8" i="50"/>
  <c r="I8" i="50" s="1"/>
  <c r="K8" i="50" s="1"/>
  <c r="H25" i="50"/>
  <c r="I25" i="50" s="1"/>
  <c r="K25" i="50" s="1"/>
  <c r="H9" i="50"/>
  <c r="I9" i="50" s="1"/>
  <c r="K9" i="50" s="1"/>
  <c r="H26" i="50"/>
  <c r="I26" i="50" s="1"/>
  <c r="K26" i="50" s="1"/>
  <c r="H13" i="50"/>
  <c r="I13" i="50" s="1"/>
  <c r="K13" i="50" s="1"/>
  <c r="H29" i="50"/>
  <c r="I29" i="50" s="1"/>
  <c r="K29" i="50" s="1"/>
  <c r="G44" i="37"/>
  <c r="H5" i="37" a="1"/>
  <c r="G5" i="40"/>
  <c r="E44" i="40"/>
  <c r="H27" i="15"/>
  <c r="I27" i="15" s="1"/>
  <c r="K27" i="15" s="1"/>
  <c r="H30" i="15"/>
  <c r="I30" i="15" s="1"/>
  <c r="K30" i="15" s="1"/>
  <c r="H5" i="15"/>
  <c r="H28" i="15"/>
  <c r="I28" i="15" s="1"/>
  <c r="K28" i="15" s="1"/>
  <c r="H15" i="15"/>
  <c r="I15" i="15" s="1"/>
  <c r="K15" i="15" s="1"/>
  <c r="H23" i="15"/>
  <c r="I23" i="15" s="1"/>
  <c r="K23" i="15" s="1"/>
  <c r="H35" i="15"/>
  <c r="I35" i="15" s="1"/>
  <c r="K35" i="15" s="1"/>
  <c r="H7" i="15"/>
  <c r="I7" i="15" s="1"/>
  <c r="K7" i="15" s="1"/>
  <c r="H6" i="15"/>
  <c r="I6" i="15" s="1"/>
  <c r="K6" i="15" s="1"/>
  <c r="H18" i="15"/>
  <c r="I18" i="15" s="1"/>
  <c r="K18" i="15" s="1"/>
  <c r="H8" i="15"/>
  <c r="I8" i="15" s="1"/>
  <c r="K8" i="15" s="1"/>
  <c r="H21" i="15"/>
  <c r="I21" i="15" s="1"/>
  <c r="K21" i="15" s="1"/>
  <c r="H43" i="15"/>
  <c r="I43" i="15" s="1"/>
  <c r="K43" i="15" s="1"/>
  <c r="H42" i="15"/>
  <c r="I42" i="15" s="1"/>
  <c r="K42" i="15" s="1"/>
  <c r="H11" i="15"/>
  <c r="I11" i="15" s="1"/>
  <c r="K11" i="15" s="1"/>
  <c r="H9" i="15"/>
  <c r="I9" i="15" s="1"/>
  <c r="K9" i="15" s="1"/>
  <c r="H22" i="15"/>
  <c r="I22" i="15" s="1"/>
  <c r="K22" i="15" s="1"/>
  <c r="H16" i="15"/>
  <c r="I16" i="15" s="1"/>
  <c r="K16" i="15" s="1"/>
  <c r="H25" i="15"/>
  <c r="I25" i="15" s="1"/>
  <c r="K25" i="15" s="1"/>
  <c r="H41" i="15"/>
  <c r="I41" i="15" s="1"/>
  <c r="K41" i="15" s="1"/>
  <c r="H26" i="15"/>
  <c r="I26" i="15" s="1"/>
  <c r="K26" i="15" s="1"/>
  <c r="H10" i="15"/>
  <c r="I10" i="15" s="1"/>
  <c r="K10" i="15" s="1"/>
  <c r="H29" i="15"/>
  <c r="I29" i="15" s="1"/>
  <c r="K29" i="15" s="1"/>
  <c r="H13" i="15"/>
  <c r="I13" i="15" s="1"/>
  <c r="K13" i="15" s="1"/>
  <c r="H40" i="15"/>
  <c r="I40" i="15" s="1"/>
  <c r="K40" i="15" s="1"/>
  <c r="H37" i="15"/>
  <c r="I37" i="15" s="1"/>
  <c r="K37" i="15" s="1"/>
  <c r="H20" i="15"/>
  <c r="I20" i="15" s="1"/>
  <c r="K20" i="15" s="1"/>
  <c r="H17" i="15"/>
  <c r="I17" i="15" s="1"/>
  <c r="K17" i="15" s="1"/>
  <c r="H31" i="15"/>
  <c r="I31" i="15" s="1"/>
  <c r="K31" i="15" s="1"/>
  <c r="H32" i="15"/>
  <c r="I32" i="15" s="1"/>
  <c r="K32" i="15" s="1"/>
  <c r="H14" i="15"/>
  <c r="I14" i="15" s="1"/>
  <c r="K14" i="15" s="1"/>
  <c r="H19" i="15"/>
  <c r="I19" i="15" s="1"/>
  <c r="K19" i="15" s="1"/>
  <c r="H33" i="15"/>
  <c r="I33" i="15" s="1"/>
  <c r="K33" i="15" s="1"/>
  <c r="H39" i="15"/>
  <c r="I39" i="15" s="1"/>
  <c r="K39" i="15" s="1"/>
  <c r="H12" i="15"/>
  <c r="I12" i="15" s="1"/>
  <c r="K12" i="15" s="1"/>
  <c r="H34" i="15"/>
  <c r="I34" i="15" s="1"/>
  <c r="K34" i="15" s="1"/>
  <c r="H24" i="15"/>
  <c r="I24" i="15" s="1"/>
  <c r="K24" i="15" s="1"/>
  <c r="H38" i="15"/>
  <c r="I38" i="15" s="1"/>
  <c r="K38" i="15" s="1"/>
  <c r="H36" i="15"/>
  <c r="I36" i="15" s="1"/>
  <c r="K36" i="15" s="1"/>
  <c r="H26" i="32"/>
  <c r="I26" i="32" s="1"/>
  <c r="K26" i="32" s="1"/>
  <c r="H5" i="32"/>
  <c r="H21" i="32"/>
  <c r="I21" i="32" s="1"/>
  <c r="K21" i="32" s="1"/>
  <c r="H40" i="32"/>
  <c r="I40" i="32" s="1"/>
  <c r="K40" i="32" s="1"/>
  <c r="H34" i="32"/>
  <c r="I34" i="32" s="1"/>
  <c r="K34" i="32" s="1"/>
  <c r="H36" i="32"/>
  <c r="I36" i="32" s="1"/>
  <c r="K36" i="32" s="1"/>
  <c r="H24" i="32"/>
  <c r="I24" i="32" s="1"/>
  <c r="K24" i="32" s="1"/>
  <c r="H17" i="32"/>
  <c r="I17" i="32" s="1"/>
  <c r="K17" i="32" s="1"/>
  <c r="H8" i="32"/>
  <c r="I8" i="32" s="1"/>
  <c r="K8" i="32" s="1"/>
  <c r="H33" i="32"/>
  <c r="I33" i="32" s="1"/>
  <c r="K33" i="32" s="1"/>
  <c r="H11" i="32"/>
  <c r="I11" i="32" s="1"/>
  <c r="K11" i="32" s="1"/>
  <c r="H43" i="32"/>
  <c r="I43" i="32" s="1"/>
  <c r="K43" i="32" s="1"/>
  <c r="H18" i="32"/>
  <c r="I18" i="32" s="1"/>
  <c r="K18" i="32" s="1"/>
  <c r="H41" i="32"/>
  <c r="I41" i="32" s="1"/>
  <c r="K41" i="32" s="1"/>
  <c r="H22" i="32"/>
  <c r="I22" i="32" s="1"/>
  <c r="K22" i="32" s="1"/>
  <c r="H28" i="32"/>
  <c r="I28" i="32" s="1"/>
  <c r="K28" i="32" s="1"/>
  <c r="H39" i="32"/>
  <c r="I39" i="32" s="1"/>
  <c r="K39" i="32" s="1"/>
  <c r="H13" i="32"/>
  <c r="I13" i="32" s="1"/>
  <c r="K13" i="32" s="1"/>
  <c r="H38" i="32"/>
  <c r="I38" i="32" s="1"/>
  <c r="K38" i="32" s="1"/>
  <c r="H15" i="32"/>
  <c r="I15" i="32" s="1"/>
  <c r="K15" i="32" s="1"/>
  <c r="H23" i="32"/>
  <c r="I23" i="32" s="1"/>
  <c r="K23" i="32" s="1"/>
  <c r="H14" i="32"/>
  <c r="I14" i="32" s="1"/>
  <c r="K14" i="32" s="1"/>
  <c r="H12" i="32"/>
  <c r="I12" i="32" s="1"/>
  <c r="K12" i="32" s="1"/>
  <c r="H20" i="32"/>
  <c r="I20" i="32" s="1"/>
  <c r="K20" i="32" s="1"/>
  <c r="H31" i="32"/>
  <c r="I31" i="32" s="1"/>
  <c r="K31" i="32" s="1"/>
  <c r="H29" i="32"/>
  <c r="I29" i="32" s="1"/>
  <c r="K29" i="32" s="1"/>
  <c r="H16" i="32"/>
  <c r="I16" i="32" s="1"/>
  <c r="K16" i="32" s="1"/>
  <c r="H42" i="32"/>
  <c r="I42" i="32" s="1"/>
  <c r="K42" i="32" s="1"/>
  <c r="H35" i="32"/>
  <c r="I35" i="32" s="1"/>
  <c r="K35" i="32" s="1"/>
  <c r="H19" i="32"/>
  <c r="I19" i="32" s="1"/>
  <c r="K19" i="32" s="1"/>
  <c r="H9" i="32"/>
  <c r="I9" i="32" s="1"/>
  <c r="K9" i="32" s="1"/>
  <c r="H10" i="32"/>
  <c r="I10" i="32" s="1"/>
  <c r="K10" i="32" s="1"/>
  <c r="H37" i="32"/>
  <c r="I37" i="32" s="1"/>
  <c r="K37" i="32" s="1"/>
  <c r="H27" i="32"/>
  <c r="I27" i="32" s="1"/>
  <c r="K27" i="32" s="1"/>
  <c r="H30" i="32"/>
  <c r="I30" i="32" s="1"/>
  <c r="K30" i="32" s="1"/>
  <c r="H6" i="32"/>
  <c r="I6" i="32" s="1"/>
  <c r="K6" i="32" s="1"/>
  <c r="H7" i="32"/>
  <c r="I7" i="32" s="1"/>
  <c r="K7" i="32" s="1"/>
  <c r="H32" i="32"/>
  <c r="I32" i="32" s="1"/>
  <c r="K32" i="32" s="1"/>
  <c r="H25" i="32"/>
  <c r="I25" i="32" s="1"/>
  <c r="K25" i="32" s="1"/>
  <c r="H32" i="16"/>
  <c r="I32" i="16" s="1"/>
  <c r="K32" i="16" s="1"/>
  <c r="H43" i="16"/>
  <c r="I43" i="16" s="1"/>
  <c r="K43" i="16" s="1"/>
  <c r="H11" i="16"/>
  <c r="I11" i="16" s="1"/>
  <c r="K11" i="16" s="1"/>
  <c r="H25" i="16"/>
  <c r="I25" i="16" s="1"/>
  <c r="K25" i="16" s="1"/>
  <c r="H40" i="16"/>
  <c r="I40" i="16" s="1"/>
  <c r="K40" i="16" s="1"/>
  <c r="H30" i="16"/>
  <c r="I30" i="16" s="1"/>
  <c r="K30" i="16" s="1"/>
  <c r="H34" i="16"/>
  <c r="I34" i="16" s="1"/>
  <c r="K34" i="16" s="1"/>
  <c r="H42" i="16"/>
  <c r="I42" i="16" s="1"/>
  <c r="K42" i="16" s="1"/>
  <c r="H9" i="16"/>
  <c r="I9" i="16" s="1"/>
  <c r="K9" i="16" s="1"/>
  <c r="H38" i="16"/>
  <c r="I38" i="16" s="1"/>
  <c r="K38" i="16" s="1"/>
  <c r="H22" i="16"/>
  <c r="I22" i="16" s="1"/>
  <c r="K22" i="16" s="1"/>
  <c r="H35" i="16"/>
  <c r="I35" i="16" s="1"/>
  <c r="K35" i="16" s="1"/>
  <c r="H19" i="16"/>
  <c r="I19" i="16" s="1"/>
  <c r="K19" i="16" s="1"/>
  <c r="H5" i="16"/>
  <c r="H28" i="16"/>
  <c r="I28" i="16" s="1"/>
  <c r="K28" i="16" s="1"/>
  <c r="H37" i="16"/>
  <c r="I37" i="16" s="1"/>
  <c r="K37" i="16" s="1"/>
  <c r="H14" i="16"/>
  <c r="I14" i="16" s="1"/>
  <c r="K14" i="16" s="1"/>
  <c r="H6" i="16"/>
  <c r="I6" i="16" s="1"/>
  <c r="K6" i="16" s="1"/>
  <c r="H24" i="16"/>
  <c r="I24" i="16" s="1"/>
  <c r="K24" i="16" s="1"/>
  <c r="H18" i="16"/>
  <c r="I18" i="16" s="1"/>
  <c r="K18" i="16" s="1"/>
  <c r="H8" i="16"/>
  <c r="I8" i="16" s="1"/>
  <c r="K8" i="16" s="1"/>
  <c r="H21" i="16"/>
  <c r="I21" i="16" s="1"/>
  <c r="K21" i="16" s="1"/>
  <c r="H23" i="16"/>
  <c r="I23" i="16" s="1"/>
  <c r="K23" i="16" s="1"/>
  <c r="H13" i="16"/>
  <c r="I13" i="16" s="1"/>
  <c r="K13" i="16" s="1"/>
  <c r="H16" i="16"/>
  <c r="I16" i="16" s="1"/>
  <c r="K16" i="16" s="1"/>
  <c r="H27" i="16"/>
  <c r="I27" i="16" s="1"/>
  <c r="K27" i="16" s="1"/>
  <c r="H10" i="16"/>
  <c r="I10" i="16" s="1"/>
  <c r="K10" i="16" s="1"/>
  <c r="H29" i="16"/>
  <c r="I29" i="16" s="1"/>
  <c r="K29" i="16" s="1"/>
  <c r="H36" i="16"/>
  <c r="I36" i="16" s="1"/>
  <c r="K36" i="16" s="1"/>
  <c r="H7" i="16"/>
  <c r="I7" i="16" s="1"/>
  <c r="K7" i="16" s="1"/>
  <c r="H20" i="16"/>
  <c r="I20" i="16" s="1"/>
  <c r="K20" i="16" s="1"/>
  <c r="H41" i="16"/>
  <c r="I41" i="16" s="1"/>
  <c r="K41" i="16" s="1"/>
  <c r="H12" i="16"/>
  <c r="I12" i="16" s="1"/>
  <c r="K12" i="16" s="1"/>
  <c r="H26" i="16"/>
  <c r="I26" i="16" s="1"/>
  <c r="K26" i="16" s="1"/>
  <c r="H31" i="16"/>
  <c r="I31" i="16" s="1"/>
  <c r="K31" i="16" s="1"/>
  <c r="H33" i="16"/>
  <c r="I33" i="16" s="1"/>
  <c r="K33" i="16" s="1"/>
  <c r="H15" i="16"/>
  <c r="I15" i="16" s="1"/>
  <c r="K15" i="16" s="1"/>
  <c r="H39" i="16"/>
  <c r="I39" i="16" s="1"/>
  <c r="K39" i="16" s="1"/>
  <c r="H17" i="16"/>
  <c r="I17" i="16" s="1"/>
  <c r="K17" i="16" s="1"/>
  <c r="C6" i="7"/>
  <c r="C5" i="8" s="1"/>
  <c r="C45" i="7"/>
  <c r="H44" i="50" l="1"/>
  <c r="I5" i="50"/>
  <c r="H44" i="32"/>
  <c r="I5" i="32"/>
  <c r="H44" i="15"/>
  <c r="I5" i="15"/>
  <c r="H5" i="40" a="1"/>
  <c r="G44" i="40"/>
  <c r="J7" i="46"/>
  <c r="J12" i="46"/>
  <c r="H26" i="37"/>
  <c r="I26" i="37" s="1"/>
  <c r="K26" i="37" s="1"/>
  <c r="H29" i="37"/>
  <c r="I29" i="37" s="1"/>
  <c r="K29" i="37" s="1"/>
  <c r="H7" i="37"/>
  <c r="I7" i="37" s="1"/>
  <c r="K7" i="37" s="1"/>
  <c r="H39" i="37"/>
  <c r="I39" i="37" s="1"/>
  <c r="K39" i="37" s="1"/>
  <c r="H41" i="37"/>
  <c r="I41" i="37" s="1"/>
  <c r="K41" i="37" s="1"/>
  <c r="H13" i="37"/>
  <c r="I13" i="37" s="1"/>
  <c r="K13" i="37" s="1"/>
  <c r="H37" i="37"/>
  <c r="I37" i="37" s="1"/>
  <c r="K37" i="37" s="1"/>
  <c r="H31" i="37"/>
  <c r="I31" i="37" s="1"/>
  <c r="K31" i="37" s="1"/>
  <c r="H11" i="37"/>
  <c r="I11" i="37" s="1"/>
  <c r="K11" i="37" s="1"/>
  <c r="H12" i="37"/>
  <c r="I12" i="37" s="1"/>
  <c r="K12" i="37" s="1"/>
  <c r="H38" i="37"/>
  <c r="I38" i="37" s="1"/>
  <c r="K38" i="37" s="1"/>
  <c r="H17" i="37"/>
  <c r="I17" i="37" s="1"/>
  <c r="K17" i="37" s="1"/>
  <c r="H25" i="37"/>
  <c r="I25" i="37" s="1"/>
  <c r="K25" i="37" s="1"/>
  <c r="H5" i="37"/>
  <c r="H35" i="37"/>
  <c r="I35" i="37" s="1"/>
  <c r="K35" i="37" s="1"/>
  <c r="H33" i="37"/>
  <c r="I33" i="37" s="1"/>
  <c r="K33" i="37" s="1"/>
  <c r="H23" i="37"/>
  <c r="I23" i="37" s="1"/>
  <c r="K23" i="37" s="1"/>
  <c r="H36" i="37"/>
  <c r="I36" i="37" s="1"/>
  <c r="K36" i="37" s="1"/>
  <c r="H20" i="37"/>
  <c r="I20" i="37" s="1"/>
  <c r="K20" i="37" s="1"/>
  <c r="H22" i="37"/>
  <c r="I22" i="37" s="1"/>
  <c r="K22" i="37" s="1"/>
  <c r="H9" i="37"/>
  <c r="I9" i="37" s="1"/>
  <c r="K9" i="37" s="1"/>
  <c r="H42" i="37"/>
  <c r="I42" i="37" s="1"/>
  <c r="K42" i="37" s="1"/>
  <c r="H14" i="37"/>
  <c r="I14" i="37" s="1"/>
  <c r="K14" i="37" s="1"/>
  <c r="H24" i="37"/>
  <c r="I24" i="37" s="1"/>
  <c r="K24" i="37" s="1"/>
  <c r="H30" i="37"/>
  <c r="I30" i="37" s="1"/>
  <c r="K30" i="37" s="1"/>
  <c r="H8" i="37"/>
  <c r="I8" i="37" s="1"/>
  <c r="K8" i="37" s="1"/>
  <c r="H6" i="37"/>
  <c r="I6" i="37" s="1"/>
  <c r="K6" i="37" s="1"/>
  <c r="H19" i="37"/>
  <c r="I19" i="37" s="1"/>
  <c r="K19" i="37" s="1"/>
  <c r="H43" i="37"/>
  <c r="I43" i="37" s="1"/>
  <c r="K43" i="37" s="1"/>
  <c r="H21" i="37"/>
  <c r="I21" i="37" s="1"/>
  <c r="K21" i="37" s="1"/>
  <c r="H28" i="37"/>
  <c r="I28" i="37" s="1"/>
  <c r="K28" i="37" s="1"/>
  <c r="H40" i="37"/>
  <c r="I40" i="37" s="1"/>
  <c r="K40" i="37" s="1"/>
  <c r="H15" i="37"/>
  <c r="I15" i="37" s="1"/>
  <c r="K15" i="37" s="1"/>
  <c r="H10" i="37"/>
  <c r="I10" i="37" s="1"/>
  <c r="K10" i="37" s="1"/>
  <c r="H32" i="37"/>
  <c r="I32" i="37" s="1"/>
  <c r="K32" i="37" s="1"/>
  <c r="H16" i="37"/>
  <c r="I16" i="37" s="1"/>
  <c r="K16" i="37" s="1"/>
  <c r="H27" i="37"/>
  <c r="I27" i="37" s="1"/>
  <c r="K27" i="37" s="1"/>
  <c r="H18" i="37"/>
  <c r="I18" i="37" s="1"/>
  <c r="K18" i="37" s="1"/>
  <c r="H34" i="37"/>
  <c r="I34" i="37" s="1"/>
  <c r="K34" i="37" s="1"/>
  <c r="E14" i="8"/>
  <c r="G14" i="8" s="1"/>
  <c r="E30" i="8"/>
  <c r="G30" i="8" s="1"/>
  <c r="E36" i="8"/>
  <c r="G36" i="8" s="1"/>
  <c r="E16" i="8"/>
  <c r="G16" i="8" s="1"/>
  <c r="E15" i="8"/>
  <c r="G15" i="8" s="1"/>
  <c r="E31" i="8"/>
  <c r="G31" i="8" s="1"/>
  <c r="E20" i="8"/>
  <c r="G20" i="8" s="1"/>
  <c r="E6" i="8"/>
  <c r="G6" i="8" s="1"/>
  <c r="E11" i="8"/>
  <c r="G11" i="8" s="1"/>
  <c r="E28" i="8"/>
  <c r="G28" i="8" s="1"/>
  <c r="E24" i="8"/>
  <c r="G24" i="8" s="1"/>
  <c r="E21" i="8"/>
  <c r="G21" i="8" s="1"/>
  <c r="E12" i="8"/>
  <c r="G12" i="8" s="1"/>
  <c r="E10" i="8"/>
  <c r="G10" i="8" s="1"/>
  <c r="E39" i="8"/>
  <c r="G39" i="8" s="1"/>
  <c r="E9" i="8"/>
  <c r="G9" i="8" s="1"/>
  <c r="E25" i="8"/>
  <c r="G25" i="8" s="1"/>
  <c r="E27" i="8"/>
  <c r="G27" i="8" s="1"/>
  <c r="E18" i="8"/>
  <c r="G18" i="8" s="1"/>
  <c r="E43" i="8"/>
  <c r="G43" i="8" s="1"/>
  <c r="E41" i="8"/>
  <c r="G41" i="8" s="1"/>
  <c r="C44" i="8"/>
  <c r="E26" i="8"/>
  <c r="G26" i="8" s="1"/>
  <c r="E13" i="8"/>
  <c r="G13" i="8" s="1"/>
  <c r="E42" i="8"/>
  <c r="G42" i="8" s="1"/>
  <c r="E37" i="8"/>
  <c r="G37" i="8" s="1"/>
  <c r="E33" i="8"/>
  <c r="G33" i="8" s="1"/>
  <c r="E23" i="8"/>
  <c r="G23" i="8" s="1"/>
  <c r="E5" i="8"/>
  <c r="E40" i="8"/>
  <c r="G40" i="8" s="1"/>
  <c r="E8" i="8"/>
  <c r="G8" i="8" s="1"/>
  <c r="E7" i="8"/>
  <c r="G7" i="8" s="1"/>
  <c r="E32" i="8"/>
  <c r="G32" i="8" s="1"/>
  <c r="E34" i="8"/>
  <c r="G34" i="8" s="1"/>
  <c r="E35" i="8"/>
  <c r="G35" i="8" s="1"/>
  <c r="E17" i="8"/>
  <c r="G17" i="8" s="1"/>
  <c r="E22" i="8"/>
  <c r="G22" i="8" s="1"/>
  <c r="E29" i="8"/>
  <c r="G29" i="8" s="1"/>
  <c r="E19" i="8"/>
  <c r="G19" i="8" s="1"/>
  <c r="E38" i="8"/>
  <c r="G38" i="8" s="1"/>
  <c r="H44" i="16"/>
  <c r="I5" i="16"/>
  <c r="K5" i="15" l="1"/>
  <c r="K44" i="15" s="1"/>
  <c r="M44" i="15" s="1"/>
  <c r="I44" i="15"/>
  <c r="I5" i="37"/>
  <c r="H44" i="37"/>
  <c r="K5" i="16"/>
  <c r="K44" i="16" s="1"/>
  <c r="M44" i="16" s="1"/>
  <c r="I44" i="16"/>
  <c r="I44" i="32"/>
  <c r="K5" i="32"/>
  <c r="K44" i="32" s="1"/>
  <c r="M44" i="32" s="1"/>
  <c r="E44" i="8"/>
  <c r="G5" i="8"/>
  <c r="H5" i="40"/>
  <c r="H23" i="40"/>
  <c r="I23" i="40" s="1"/>
  <c r="K23" i="40" s="1"/>
  <c r="H42" i="40"/>
  <c r="I42" i="40" s="1"/>
  <c r="K42" i="40" s="1"/>
  <c r="H9" i="40"/>
  <c r="I9" i="40" s="1"/>
  <c r="K9" i="40" s="1"/>
  <c r="H16" i="40"/>
  <c r="I16" i="40" s="1"/>
  <c r="K16" i="40" s="1"/>
  <c r="H34" i="40"/>
  <c r="I34" i="40" s="1"/>
  <c r="K34" i="40" s="1"/>
  <c r="H30" i="40"/>
  <c r="I30" i="40" s="1"/>
  <c r="K30" i="40" s="1"/>
  <c r="H37" i="40"/>
  <c r="I37" i="40" s="1"/>
  <c r="K37" i="40" s="1"/>
  <c r="H6" i="40"/>
  <c r="I6" i="40" s="1"/>
  <c r="K6" i="40" s="1"/>
  <c r="H38" i="40"/>
  <c r="I38" i="40" s="1"/>
  <c r="K38" i="40" s="1"/>
  <c r="H39" i="40"/>
  <c r="I39" i="40" s="1"/>
  <c r="K39" i="40" s="1"/>
  <c r="H24" i="40"/>
  <c r="I24" i="40" s="1"/>
  <c r="K24" i="40" s="1"/>
  <c r="H11" i="40"/>
  <c r="I11" i="40" s="1"/>
  <c r="K11" i="40" s="1"/>
  <c r="H10" i="40"/>
  <c r="I10" i="40" s="1"/>
  <c r="K10" i="40" s="1"/>
  <c r="H15" i="40"/>
  <c r="I15" i="40" s="1"/>
  <c r="K15" i="40" s="1"/>
  <c r="H26" i="40"/>
  <c r="I26" i="40" s="1"/>
  <c r="K26" i="40" s="1"/>
  <c r="H20" i="40"/>
  <c r="I20" i="40" s="1"/>
  <c r="K20" i="40" s="1"/>
  <c r="H21" i="40"/>
  <c r="I21" i="40" s="1"/>
  <c r="K21" i="40" s="1"/>
  <c r="H12" i="40"/>
  <c r="I12" i="40" s="1"/>
  <c r="K12" i="40" s="1"/>
  <c r="H43" i="40"/>
  <c r="I43" i="40" s="1"/>
  <c r="K43" i="40" s="1"/>
  <c r="H31" i="40"/>
  <c r="I31" i="40" s="1"/>
  <c r="K31" i="40" s="1"/>
  <c r="H29" i="40"/>
  <c r="I29" i="40" s="1"/>
  <c r="K29" i="40" s="1"/>
  <c r="H18" i="40"/>
  <c r="I18" i="40" s="1"/>
  <c r="K18" i="40" s="1"/>
  <c r="H28" i="40"/>
  <c r="I28" i="40" s="1"/>
  <c r="K28" i="40" s="1"/>
  <c r="H7" i="40"/>
  <c r="I7" i="40" s="1"/>
  <c r="K7" i="40" s="1"/>
  <c r="H41" i="40"/>
  <c r="I41" i="40" s="1"/>
  <c r="K41" i="40" s="1"/>
  <c r="H19" i="40"/>
  <c r="I19" i="40" s="1"/>
  <c r="K19" i="40" s="1"/>
  <c r="H35" i="40"/>
  <c r="I35" i="40" s="1"/>
  <c r="K35" i="40" s="1"/>
  <c r="H27" i="40"/>
  <c r="I27" i="40" s="1"/>
  <c r="K27" i="40" s="1"/>
  <c r="H32" i="40"/>
  <c r="I32" i="40" s="1"/>
  <c r="K32" i="40" s="1"/>
  <c r="H17" i="40"/>
  <c r="I17" i="40" s="1"/>
  <c r="K17" i="40" s="1"/>
  <c r="H13" i="40"/>
  <c r="I13" i="40" s="1"/>
  <c r="K13" i="40" s="1"/>
  <c r="H22" i="40"/>
  <c r="I22" i="40" s="1"/>
  <c r="K22" i="40" s="1"/>
  <c r="H25" i="40"/>
  <c r="I25" i="40" s="1"/>
  <c r="K25" i="40" s="1"/>
  <c r="H33" i="40"/>
  <c r="I33" i="40" s="1"/>
  <c r="K33" i="40" s="1"/>
  <c r="H8" i="40"/>
  <c r="I8" i="40" s="1"/>
  <c r="K8" i="40" s="1"/>
  <c r="H40" i="40"/>
  <c r="I40" i="40" s="1"/>
  <c r="K40" i="40" s="1"/>
  <c r="H36" i="40"/>
  <c r="I36" i="40" s="1"/>
  <c r="K36" i="40" s="1"/>
  <c r="H14" i="40"/>
  <c r="I14" i="40" s="1"/>
  <c r="K14" i="40" s="1"/>
  <c r="I44" i="50"/>
  <c r="K5" i="50"/>
  <c r="K44" i="50" s="1"/>
  <c r="M44" i="50" s="1"/>
  <c r="H5" i="8" l="1" a="1"/>
  <c r="G44" i="8"/>
  <c r="O28" i="16"/>
  <c r="Q28" i="16" s="1"/>
  <c r="O29" i="16"/>
  <c r="Q29" i="16" s="1"/>
  <c r="O42" i="16"/>
  <c r="Q42" i="16" s="1"/>
  <c r="O19" i="16"/>
  <c r="Q19" i="16" s="1"/>
  <c r="O39" i="16"/>
  <c r="Q39" i="16" s="1"/>
  <c r="O27" i="16"/>
  <c r="Q27" i="16" s="1"/>
  <c r="O35" i="16"/>
  <c r="Q35" i="16" s="1"/>
  <c r="O22" i="16"/>
  <c r="Q22" i="16" s="1"/>
  <c r="O24" i="16"/>
  <c r="Q24" i="16" s="1"/>
  <c r="O30" i="16"/>
  <c r="Q30" i="16" s="1"/>
  <c r="O36" i="16"/>
  <c r="Q36" i="16" s="1"/>
  <c r="O8" i="16"/>
  <c r="Q8" i="16" s="1"/>
  <c r="O16" i="16"/>
  <c r="Q16" i="16" s="1"/>
  <c r="O10" i="16"/>
  <c r="Q10" i="16" s="1"/>
  <c r="O40" i="16"/>
  <c r="Q40" i="16" s="1"/>
  <c r="O32" i="16"/>
  <c r="Q32" i="16" s="1"/>
  <c r="O12" i="16"/>
  <c r="Q12" i="16" s="1"/>
  <c r="O18" i="16"/>
  <c r="Q18" i="16" s="1"/>
  <c r="O37" i="16"/>
  <c r="Q37" i="16" s="1"/>
  <c r="O6" i="16"/>
  <c r="Q6" i="16" s="1"/>
  <c r="O17" i="16"/>
  <c r="Q17" i="16" s="1"/>
  <c r="O7" i="16"/>
  <c r="Q7" i="16" s="1"/>
  <c r="O14" i="16"/>
  <c r="Q14" i="16" s="1"/>
  <c r="O26" i="16"/>
  <c r="Q26" i="16" s="1"/>
  <c r="O33" i="16"/>
  <c r="Q33" i="16" s="1"/>
  <c r="O25" i="16"/>
  <c r="Q25" i="16" s="1"/>
  <c r="O13" i="16"/>
  <c r="Q13" i="16" s="1"/>
  <c r="O15" i="16"/>
  <c r="Q15" i="16" s="1"/>
  <c r="O21" i="16"/>
  <c r="Q21" i="16" s="1"/>
  <c r="O34" i="16"/>
  <c r="Q34" i="16" s="1"/>
  <c r="O38" i="16"/>
  <c r="Q38" i="16" s="1"/>
  <c r="O5" i="16"/>
  <c r="O41" i="16"/>
  <c r="Q41" i="16" s="1"/>
  <c r="O11" i="16"/>
  <c r="Q11" i="16" s="1"/>
  <c r="O9" i="16"/>
  <c r="Q9" i="16" s="1"/>
  <c r="O43" i="16"/>
  <c r="Q43" i="16" s="1"/>
  <c r="O31" i="16"/>
  <c r="Q31" i="16" s="1"/>
  <c r="O23" i="16"/>
  <c r="Q23" i="16" s="1"/>
  <c r="O20" i="16"/>
  <c r="Q20" i="16" s="1"/>
  <c r="O43" i="32"/>
  <c r="Q43" i="32" s="1"/>
  <c r="O34" i="32"/>
  <c r="Q34" i="32" s="1"/>
  <c r="O41" i="32"/>
  <c r="Q41" i="32" s="1"/>
  <c r="O30" i="32"/>
  <c r="Q30" i="32" s="1"/>
  <c r="O18" i="32"/>
  <c r="Q18" i="32" s="1"/>
  <c r="O36" i="32"/>
  <c r="Q36" i="32" s="1"/>
  <c r="O10" i="32"/>
  <c r="Q10" i="32" s="1"/>
  <c r="O14" i="32"/>
  <c r="Q14" i="32" s="1"/>
  <c r="O28" i="32"/>
  <c r="Q28" i="32" s="1"/>
  <c r="O5" i="32"/>
  <c r="O33" i="32"/>
  <c r="Q33" i="32" s="1"/>
  <c r="O8" i="32"/>
  <c r="Q8" i="32" s="1"/>
  <c r="O25" i="32"/>
  <c r="Q25" i="32" s="1"/>
  <c r="O13" i="32"/>
  <c r="Q13" i="32" s="1"/>
  <c r="O24" i="32"/>
  <c r="Q24" i="32" s="1"/>
  <c r="O22" i="32"/>
  <c r="Q22" i="32" s="1"/>
  <c r="O21" i="32"/>
  <c r="Q21" i="32" s="1"/>
  <c r="O17" i="32"/>
  <c r="Q17" i="32" s="1"/>
  <c r="O9" i="32"/>
  <c r="Q9" i="32" s="1"/>
  <c r="O39" i="32"/>
  <c r="Q39" i="32" s="1"/>
  <c r="O15" i="32"/>
  <c r="Q15" i="32" s="1"/>
  <c r="O29" i="32"/>
  <c r="Q29" i="32" s="1"/>
  <c r="O32" i="32"/>
  <c r="Q32" i="32" s="1"/>
  <c r="O16" i="32"/>
  <c r="Q16" i="32" s="1"/>
  <c r="O23" i="32"/>
  <c r="Q23" i="32" s="1"/>
  <c r="O11" i="32"/>
  <c r="Q11" i="32" s="1"/>
  <c r="O38" i="32"/>
  <c r="Q38" i="32" s="1"/>
  <c r="O6" i="32"/>
  <c r="Q6" i="32" s="1"/>
  <c r="O35" i="32"/>
  <c r="Q35" i="32" s="1"/>
  <c r="O42" i="32"/>
  <c r="Q42" i="32" s="1"/>
  <c r="O7" i="32"/>
  <c r="Q7" i="32" s="1"/>
  <c r="O27" i="32"/>
  <c r="Q27" i="32" s="1"/>
  <c r="O20" i="32"/>
  <c r="Q20" i="32" s="1"/>
  <c r="O37" i="32"/>
  <c r="Q37" i="32" s="1"/>
  <c r="O19" i="32"/>
  <c r="Q19" i="32" s="1"/>
  <c r="O12" i="32"/>
  <c r="Q12" i="32" s="1"/>
  <c r="O31" i="32"/>
  <c r="Q31" i="32" s="1"/>
  <c r="O40" i="32"/>
  <c r="Q40" i="32" s="1"/>
  <c r="O26" i="32"/>
  <c r="Q26" i="32" s="1"/>
  <c r="I44" i="37"/>
  <c r="K5" i="37"/>
  <c r="K44" i="37" s="1"/>
  <c r="M44" i="37" s="1"/>
  <c r="O27" i="50"/>
  <c r="Q27" i="50" s="1"/>
  <c r="O42" i="50"/>
  <c r="Q42" i="50" s="1"/>
  <c r="O41" i="50"/>
  <c r="Q41" i="50" s="1"/>
  <c r="O19" i="50"/>
  <c r="Q19" i="50" s="1"/>
  <c r="O33" i="50"/>
  <c r="Q33" i="50" s="1"/>
  <c r="O34" i="50"/>
  <c r="Q34" i="50" s="1"/>
  <c r="O37" i="50"/>
  <c r="Q37" i="50" s="1"/>
  <c r="O13" i="50"/>
  <c r="Q13" i="50" s="1"/>
  <c r="O30" i="50"/>
  <c r="Q30" i="50" s="1"/>
  <c r="O15" i="50"/>
  <c r="Q15" i="50" s="1"/>
  <c r="O20" i="50"/>
  <c r="Q20" i="50" s="1"/>
  <c r="O40" i="50"/>
  <c r="Q40" i="50" s="1"/>
  <c r="O39" i="50"/>
  <c r="Q39" i="50" s="1"/>
  <c r="O10" i="50"/>
  <c r="Q10" i="50" s="1"/>
  <c r="O11" i="50"/>
  <c r="Q11" i="50" s="1"/>
  <c r="O28" i="50"/>
  <c r="Q28" i="50" s="1"/>
  <c r="O24" i="50"/>
  <c r="Q24" i="50" s="1"/>
  <c r="O9" i="50"/>
  <c r="Q9" i="50" s="1"/>
  <c r="O5" i="50"/>
  <c r="O23" i="50"/>
  <c r="Q23" i="50" s="1"/>
  <c r="O18" i="50"/>
  <c r="Q18" i="50" s="1"/>
  <c r="O43" i="50"/>
  <c r="Q43" i="50" s="1"/>
  <c r="O8" i="50"/>
  <c r="Q8" i="50" s="1"/>
  <c r="O26" i="50"/>
  <c r="Q26" i="50" s="1"/>
  <c r="O17" i="50"/>
  <c r="Q17" i="50" s="1"/>
  <c r="O29" i="50"/>
  <c r="Q29" i="50" s="1"/>
  <c r="O7" i="50"/>
  <c r="Q7" i="50" s="1"/>
  <c r="O31" i="50"/>
  <c r="Q31" i="50" s="1"/>
  <c r="O14" i="50"/>
  <c r="Q14" i="50" s="1"/>
  <c r="O35" i="50"/>
  <c r="Q35" i="50" s="1"/>
  <c r="O32" i="50"/>
  <c r="Q32" i="50" s="1"/>
  <c r="O6" i="50"/>
  <c r="Q6" i="50" s="1"/>
  <c r="O22" i="50"/>
  <c r="Q22" i="50" s="1"/>
  <c r="O21" i="50"/>
  <c r="Q21" i="50" s="1"/>
  <c r="O36" i="50"/>
  <c r="Q36" i="50" s="1"/>
  <c r="O16" i="50"/>
  <c r="Q16" i="50" s="1"/>
  <c r="O12" i="50"/>
  <c r="Q12" i="50" s="1"/>
  <c r="O25" i="50"/>
  <c r="Q25" i="50" s="1"/>
  <c r="O38" i="50"/>
  <c r="Q38" i="50" s="1"/>
  <c r="I5" i="40"/>
  <c r="H44" i="40"/>
  <c r="O21" i="15"/>
  <c r="Q21" i="15" s="1"/>
  <c r="O39" i="15"/>
  <c r="Q39" i="15" s="1"/>
  <c r="O17" i="15"/>
  <c r="Q17" i="15" s="1"/>
  <c r="O37" i="15"/>
  <c r="Q37" i="15" s="1"/>
  <c r="O43" i="15"/>
  <c r="Q43" i="15" s="1"/>
  <c r="O20" i="15"/>
  <c r="Q20" i="15" s="1"/>
  <c r="O15" i="15"/>
  <c r="Q15" i="15" s="1"/>
  <c r="O24" i="15"/>
  <c r="Q24" i="15" s="1"/>
  <c r="O12" i="15"/>
  <c r="Q12" i="15" s="1"/>
  <c r="O26" i="15"/>
  <c r="Q26" i="15" s="1"/>
  <c r="O34" i="15"/>
  <c r="Q34" i="15" s="1"/>
  <c r="O18" i="15"/>
  <c r="Q18" i="15" s="1"/>
  <c r="O35" i="15"/>
  <c r="Q35" i="15" s="1"/>
  <c r="O13" i="15"/>
  <c r="Q13" i="15" s="1"/>
  <c r="O32" i="15"/>
  <c r="Q32" i="15" s="1"/>
  <c r="O6" i="15"/>
  <c r="Q6" i="15" s="1"/>
  <c r="O30" i="15"/>
  <c r="Q30" i="15" s="1"/>
  <c r="O11" i="15"/>
  <c r="Q11" i="15" s="1"/>
  <c r="O22" i="15"/>
  <c r="Q22" i="15" s="1"/>
  <c r="O40" i="15"/>
  <c r="Q40" i="15" s="1"/>
  <c r="O14" i="15"/>
  <c r="Q14" i="15" s="1"/>
  <c r="O33" i="15"/>
  <c r="Q33" i="15" s="1"/>
  <c r="O36" i="15"/>
  <c r="Q36" i="15" s="1"/>
  <c r="O16" i="15"/>
  <c r="Q16" i="15" s="1"/>
  <c r="O8" i="15"/>
  <c r="Q8" i="15" s="1"/>
  <c r="O19" i="15"/>
  <c r="Q19" i="15" s="1"/>
  <c r="O23" i="15"/>
  <c r="Q23" i="15" s="1"/>
  <c r="O7" i="15"/>
  <c r="Q7" i="15" s="1"/>
  <c r="O28" i="15"/>
  <c r="Q28" i="15" s="1"/>
  <c r="O27" i="15"/>
  <c r="Q27" i="15" s="1"/>
  <c r="O29" i="15"/>
  <c r="Q29" i="15" s="1"/>
  <c r="O41" i="15"/>
  <c r="Q41" i="15" s="1"/>
  <c r="O25" i="15"/>
  <c r="Q25" i="15" s="1"/>
  <c r="O10" i="15"/>
  <c r="Q10" i="15" s="1"/>
  <c r="O42" i="15"/>
  <c r="Q42" i="15" s="1"/>
  <c r="O5" i="15"/>
  <c r="O9" i="15"/>
  <c r="Q9" i="15" s="1"/>
  <c r="O38" i="15"/>
  <c r="Q38" i="15" s="1"/>
  <c r="O31" i="15"/>
  <c r="Q31" i="15" s="1"/>
  <c r="O44" i="32" l="1"/>
  <c r="Q5" i="32"/>
  <c r="O33" i="37"/>
  <c r="Q33" i="37" s="1"/>
  <c r="O15" i="37"/>
  <c r="Q15" i="37" s="1"/>
  <c r="O18" i="37"/>
  <c r="Q18" i="37" s="1"/>
  <c r="O42" i="37"/>
  <c r="Q42" i="37" s="1"/>
  <c r="O29" i="37"/>
  <c r="Q29" i="37" s="1"/>
  <c r="O28" i="37"/>
  <c r="Q28" i="37" s="1"/>
  <c r="O20" i="37"/>
  <c r="Q20" i="37" s="1"/>
  <c r="O23" i="37"/>
  <c r="Q23" i="37" s="1"/>
  <c r="O16" i="37"/>
  <c r="Q16" i="37" s="1"/>
  <c r="O5" i="37"/>
  <c r="O10" i="37"/>
  <c r="Q10" i="37" s="1"/>
  <c r="O41" i="37"/>
  <c r="Q41" i="37" s="1"/>
  <c r="O34" i="37"/>
  <c r="Q34" i="37" s="1"/>
  <c r="O35" i="37"/>
  <c r="Q35" i="37" s="1"/>
  <c r="O11" i="37"/>
  <c r="Q11" i="37" s="1"/>
  <c r="O14" i="37"/>
  <c r="Q14" i="37" s="1"/>
  <c r="O32" i="37"/>
  <c r="Q32" i="37" s="1"/>
  <c r="O26" i="37"/>
  <c r="Q26" i="37" s="1"/>
  <c r="O22" i="37"/>
  <c r="Q22" i="37" s="1"/>
  <c r="O37" i="37"/>
  <c r="Q37" i="37" s="1"/>
  <c r="O27" i="37"/>
  <c r="Q27" i="37" s="1"/>
  <c r="O12" i="37"/>
  <c r="Q12" i="37" s="1"/>
  <c r="O25" i="37"/>
  <c r="Q25" i="37" s="1"/>
  <c r="O30" i="37"/>
  <c r="Q30" i="37" s="1"/>
  <c r="O17" i="37"/>
  <c r="Q17" i="37" s="1"/>
  <c r="O39" i="37"/>
  <c r="Q39" i="37" s="1"/>
  <c r="O21" i="37"/>
  <c r="Q21" i="37" s="1"/>
  <c r="O40" i="37"/>
  <c r="Q40" i="37" s="1"/>
  <c r="O43" i="37"/>
  <c r="Q43" i="37" s="1"/>
  <c r="O6" i="37"/>
  <c r="Q6" i="37" s="1"/>
  <c r="O38" i="37"/>
  <c r="Q38" i="37" s="1"/>
  <c r="O36" i="37"/>
  <c r="Q36" i="37" s="1"/>
  <c r="O9" i="37"/>
  <c r="Q9" i="37" s="1"/>
  <c r="O8" i="37"/>
  <c r="Q8" i="37" s="1"/>
  <c r="O19" i="37"/>
  <c r="Q19" i="37" s="1"/>
  <c r="O7" i="37"/>
  <c r="Q7" i="37" s="1"/>
  <c r="O31" i="37"/>
  <c r="Q31" i="37" s="1"/>
  <c r="O13" i="37"/>
  <c r="Q13" i="37" s="1"/>
  <c r="O24" i="37"/>
  <c r="Q24" i="37" s="1"/>
  <c r="O44" i="15"/>
  <c r="Q5" i="15"/>
  <c r="Q5" i="16"/>
  <c r="O44" i="16"/>
  <c r="Q5" i="50"/>
  <c r="O44" i="50"/>
  <c r="K5" i="40"/>
  <c r="K44" i="40" s="1"/>
  <c r="M44" i="40" s="1"/>
  <c r="I44" i="40"/>
  <c r="H32" i="8"/>
  <c r="I32" i="8" s="1"/>
  <c r="K32" i="8" s="1"/>
  <c r="H33" i="8"/>
  <c r="I33" i="8" s="1"/>
  <c r="K33" i="8" s="1"/>
  <c r="H8" i="8"/>
  <c r="I8" i="8" s="1"/>
  <c r="K8" i="8" s="1"/>
  <c r="H15" i="8"/>
  <c r="I15" i="8" s="1"/>
  <c r="K15" i="8" s="1"/>
  <c r="H35" i="8"/>
  <c r="I35" i="8" s="1"/>
  <c r="K35" i="8" s="1"/>
  <c r="H21" i="8"/>
  <c r="I21" i="8" s="1"/>
  <c r="K21" i="8" s="1"/>
  <c r="H37" i="8"/>
  <c r="I37" i="8" s="1"/>
  <c r="K37" i="8" s="1"/>
  <c r="H40" i="8"/>
  <c r="I40" i="8" s="1"/>
  <c r="K40" i="8" s="1"/>
  <c r="H24" i="8"/>
  <c r="I24" i="8" s="1"/>
  <c r="K24" i="8" s="1"/>
  <c r="H34" i="8"/>
  <c r="I34" i="8" s="1"/>
  <c r="K34" i="8" s="1"/>
  <c r="H10" i="8"/>
  <c r="I10" i="8" s="1"/>
  <c r="K10" i="8" s="1"/>
  <c r="H38" i="8"/>
  <c r="I38" i="8" s="1"/>
  <c r="K38" i="8" s="1"/>
  <c r="H20" i="8"/>
  <c r="I20" i="8" s="1"/>
  <c r="K20" i="8" s="1"/>
  <c r="H16" i="8"/>
  <c r="I16" i="8" s="1"/>
  <c r="K16" i="8" s="1"/>
  <c r="H19" i="8"/>
  <c r="I19" i="8" s="1"/>
  <c r="K19" i="8" s="1"/>
  <c r="H9" i="8"/>
  <c r="I9" i="8" s="1"/>
  <c r="K9" i="8" s="1"/>
  <c r="H39" i="8"/>
  <c r="I39" i="8" s="1"/>
  <c r="K39" i="8" s="1"/>
  <c r="H42" i="8"/>
  <c r="I42" i="8" s="1"/>
  <c r="K42" i="8" s="1"/>
  <c r="H29" i="8"/>
  <c r="I29" i="8" s="1"/>
  <c r="K29" i="8" s="1"/>
  <c r="H43" i="8"/>
  <c r="I43" i="8" s="1"/>
  <c r="K43" i="8" s="1"/>
  <c r="H18" i="8"/>
  <c r="I18" i="8" s="1"/>
  <c r="K18" i="8" s="1"/>
  <c r="H11" i="8"/>
  <c r="I11" i="8" s="1"/>
  <c r="K11" i="8" s="1"/>
  <c r="H5" i="8"/>
  <c r="H12" i="8"/>
  <c r="I12" i="8" s="1"/>
  <c r="K12" i="8" s="1"/>
  <c r="H7" i="8"/>
  <c r="I7" i="8" s="1"/>
  <c r="K7" i="8" s="1"/>
  <c r="H23" i="8"/>
  <c r="I23" i="8" s="1"/>
  <c r="K23" i="8" s="1"/>
  <c r="H17" i="8"/>
  <c r="I17" i="8" s="1"/>
  <c r="K17" i="8" s="1"/>
  <c r="H41" i="8"/>
  <c r="I41" i="8" s="1"/>
  <c r="K41" i="8" s="1"/>
  <c r="H27" i="8"/>
  <c r="I27" i="8" s="1"/>
  <c r="K27" i="8" s="1"/>
  <c r="H26" i="8"/>
  <c r="I26" i="8" s="1"/>
  <c r="K26" i="8" s="1"/>
  <c r="H31" i="8"/>
  <c r="I31" i="8" s="1"/>
  <c r="K31" i="8" s="1"/>
  <c r="H36" i="8"/>
  <c r="I36" i="8" s="1"/>
  <c r="K36" i="8" s="1"/>
  <c r="H25" i="8"/>
  <c r="I25" i="8" s="1"/>
  <c r="K25" i="8" s="1"/>
  <c r="H22" i="8"/>
  <c r="I22" i="8" s="1"/>
  <c r="K22" i="8" s="1"/>
  <c r="H13" i="8"/>
  <c r="I13" i="8" s="1"/>
  <c r="K13" i="8" s="1"/>
  <c r="H14" i="8"/>
  <c r="I14" i="8" s="1"/>
  <c r="K14" i="8" s="1"/>
  <c r="H30" i="8"/>
  <c r="I30" i="8" s="1"/>
  <c r="K30" i="8" s="1"/>
  <c r="H6" i="8"/>
  <c r="I6" i="8" s="1"/>
  <c r="K6" i="8" s="1"/>
  <c r="H28" i="8"/>
  <c r="I28" i="8" s="1"/>
  <c r="K28" i="8" s="1"/>
  <c r="Q5" i="37" l="1"/>
  <c r="O44" i="37"/>
  <c r="R5" i="16" a="1"/>
  <c r="Q44" i="16"/>
  <c r="Q44" i="15"/>
  <c r="R5" i="15" a="1"/>
  <c r="H44" i="8"/>
  <c r="J13" i="46" s="1"/>
  <c r="I5" i="8"/>
  <c r="O43" i="40"/>
  <c r="Q43" i="40" s="1"/>
  <c r="O29" i="40"/>
  <c r="Q29" i="40" s="1"/>
  <c r="O8" i="40"/>
  <c r="Q8" i="40" s="1"/>
  <c r="O24" i="40"/>
  <c r="Q24" i="40" s="1"/>
  <c r="O36" i="40"/>
  <c r="Q36" i="40" s="1"/>
  <c r="O14" i="40"/>
  <c r="Q14" i="40" s="1"/>
  <c r="O35" i="40"/>
  <c r="Q35" i="40" s="1"/>
  <c r="O31" i="40"/>
  <c r="Q31" i="40" s="1"/>
  <c r="O40" i="40"/>
  <c r="Q40" i="40" s="1"/>
  <c r="O11" i="40"/>
  <c r="Q11" i="40" s="1"/>
  <c r="O20" i="40"/>
  <c r="Q20" i="40" s="1"/>
  <c r="O7" i="40"/>
  <c r="Q7" i="40" s="1"/>
  <c r="O9" i="40"/>
  <c r="Q9" i="40" s="1"/>
  <c r="O6" i="40"/>
  <c r="Q6" i="40" s="1"/>
  <c r="O18" i="40"/>
  <c r="Q18" i="40" s="1"/>
  <c r="O17" i="40"/>
  <c r="Q17" i="40" s="1"/>
  <c r="O27" i="40"/>
  <c r="Q27" i="40" s="1"/>
  <c r="O30" i="40"/>
  <c r="Q30" i="40" s="1"/>
  <c r="O22" i="40"/>
  <c r="Q22" i="40" s="1"/>
  <c r="O34" i="40"/>
  <c r="Q34" i="40" s="1"/>
  <c r="O33" i="40"/>
  <c r="Q33" i="40" s="1"/>
  <c r="O41" i="40"/>
  <c r="Q41" i="40" s="1"/>
  <c r="O38" i="40"/>
  <c r="Q38" i="40" s="1"/>
  <c r="O15" i="40"/>
  <c r="Q15" i="40" s="1"/>
  <c r="O21" i="40"/>
  <c r="Q21" i="40" s="1"/>
  <c r="O13" i="40"/>
  <c r="Q13" i="40" s="1"/>
  <c r="O19" i="40"/>
  <c r="Q19" i="40" s="1"/>
  <c r="O32" i="40"/>
  <c r="Q32" i="40" s="1"/>
  <c r="O39" i="40"/>
  <c r="Q39" i="40" s="1"/>
  <c r="O12" i="40"/>
  <c r="Q12" i="40" s="1"/>
  <c r="O10" i="40"/>
  <c r="Q10" i="40" s="1"/>
  <c r="O42" i="40"/>
  <c r="Q42" i="40" s="1"/>
  <c r="O26" i="40"/>
  <c r="Q26" i="40" s="1"/>
  <c r="O16" i="40"/>
  <c r="Q16" i="40" s="1"/>
  <c r="O28" i="40"/>
  <c r="Q28" i="40" s="1"/>
  <c r="O25" i="40"/>
  <c r="Q25" i="40" s="1"/>
  <c r="O5" i="40"/>
  <c r="O37" i="40"/>
  <c r="Q37" i="40" s="1"/>
  <c r="O23" i="40"/>
  <c r="Q23" i="40" s="1"/>
  <c r="Q44" i="32"/>
  <c r="R5" i="32" a="1"/>
  <c r="Q44" i="50"/>
  <c r="R5" i="50" a="1"/>
  <c r="Q5" i="40" l="1"/>
  <c r="O44" i="40"/>
  <c r="R14" i="15"/>
  <c r="S14" i="15" s="1"/>
  <c r="R36" i="15"/>
  <c r="S36" i="15" s="1"/>
  <c r="R20" i="15"/>
  <c r="S20" i="15" s="1"/>
  <c r="R22" i="15"/>
  <c r="S22" i="15" s="1"/>
  <c r="R37" i="15"/>
  <c r="S37" i="15" s="1"/>
  <c r="R9" i="15"/>
  <c r="S9" i="15" s="1"/>
  <c r="R21" i="15"/>
  <c r="S21" i="15" s="1"/>
  <c r="R8" i="15"/>
  <c r="S8" i="15" s="1"/>
  <c r="R41" i="15"/>
  <c r="S41" i="15" s="1"/>
  <c r="R18" i="15"/>
  <c r="S18" i="15" s="1"/>
  <c r="R16" i="15"/>
  <c r="S16" i="15" s="1"/>
  <c r="R15" i="15"/>
  <c r="S15" i="15" s="1"/>
  <c r="R38" i="15"/>
  <c r="S38" i="15" s="1"/>
  <c r="R27" i="15"/>
  <c r="S27" i="15" s="1"/>
  <c r="R29" i="15"/>
  <c r="S29" i="15" s="1"/>
  <c r="R42" i="15"/>
  <c r="S42" i="15" s="1"/>
  <c r="R30" i="15"/>
  <c r="S30" i="15" s="1"/>
  <c r="R19" i="15"/>
  <c r="S19" i="15" s="1"/>
  <c r="R40" i="15"/>
  <c r="S40" i="15" s="1"/>
  <c r="R6" i="15"/>
  <c r="S6" i="15" s="1"/>
  <c r="R39" i="15"/>
  <c r="S39" i="15" s="1"/>
  <c r="R24" i="15"/>
  <c r="S24" i="15" s="1"/>
  <c r="R5" i="15"/>
  <c r="R26" i="15"/>
  <c r="S26" i="15" s="1"/>
  <c r="R12" i="15"/>
  <c r="S12" i="15" s="1"/>
  <c r="R31" i="15"/>
  <c r="S31" i="15" s="1"/>
  <c r="R23" i="15"/>
  <c r="S23" i="15" s="1"/>
  <c r="R13" i="15"/>
  <c r="S13" i="15" s="1"/>
  <c r="R11" i="15"/>
  <c r="S11" i="15" s="1"/>
  <c r="R33" i="15"/>
  <c r="S33" i="15" s="1"/>
  <c r="R43" i="15"/>
  <c r="S43" i="15" s="1"/>
  <c r="R28" i="15"/>
  <c r="S28" i="15" s="1"/>
  <c r="R32" i="15"/>
  <c r="S32" i="15" s="1"/>
  <c r="R34" i="15"/>
  <c r="S34" i="15" s="1"/>
  <c r="R10" i="15"/>
  <c r="S10" i="15" s="1"/>
  <c r="R35" i="15"/>
  <c r="S35" i="15" s="1"/>
  <c r="R17" i="15"/>
  <c r="S17" i="15" s="1"/>
  <c r="R25" i="15"/>
  <c r="S25" i="15" s="1"/>
  <c r="R7" i="15"/>
  <c r="S7" i="15" s="1"/>
  <c r="R28" i="32"/>
  <c r="S28" i="32" s="1"/>
  <c r="R15" i="32"/>
  <c r="S15" i="32" s="1"/>
  <c r="R20" i="32"/>
  <c r="S20" i="32" s="1"/>
  <c r="R39" i="32"/>
  <c r="S39" i="32" s="1"/>
  <c r="R21" i="32"/>
  <c r="S21" i="32" s="1"/>
  <c r="R25" i="32"/>
  <c r="S25" i="32" s="1"/>
  <c r="R29" i="32"/>
  <c r="S29" i="32" s="1"/>
  <c r="R7" i="32"/>
  <c r="S7" i="32" s="1"/>
  <c r="R23" i="32"/>
  <c r="S23" i="32" s="1"/>
  <c r="R40" i="32"/>
  <c r="S40" i="32" s="1"/>
  <c r="R26" i="32"/>
  <c r="S26" i="32" s="1"/>
  <c r="R38" i="32"/>
  <c r="S38" i="32" s="1"/>
  <c r="R9" i="32"/>
  <c r="S9" i="32" s="1"/>
  <c r="R42" i="32"/>
  <c r="S42" i="32" s="1"/>
  <c r="R33" i="32"/>
  <c r="S33" i="32" s="1"/>
  <c r="R34" i="32"/>
  <c r="S34" i="32" s="1"/>
  <c r="R36" i="32"/>
  <c r="S36" i="32" s="1"/>
  <c r="R24" i="32"/>
  <c r="S24" i="32" s="1"/>
  <c r="R19" i="32"/>
  <c r="S19" i="32" s="1"/>
  <c r="R41" i="32"/>
  <c r="S41" i="32" s="1"/>
  <c r="R6" i="32"/>
  <c r="S6" i="32" s="1"/>
  <c r="R5" i="32"/>
  <c r="R12" i="32"/>
  <c r="S12" i="32" s="1"/>
  <c r="R11" i="32"/>
  <c r="S11" i="32" s="1"/>
  <c r="R30" i="32"/>
  <c r="S30" i="32" s="1"/>
  <c r="R18" i="32"/>
  <c r="S18" i="32" s="1"/>
  <c r="R13" i="32"/>
  <c r="S13" i="32" s="1"/>
  <c r="R32" i="32"/>
  <c r="S32" i="32" s="1"/>
  <c r="R16" i="32"/>
  <c r="S16" i="32" s="1"/>
  <c r="R22" i="32"/>
  <c r="S22" i="32" s="1"/>
  <c r="R14" i="32"/>
  <c r="S14" i="32" s="1"/>
  <c r="R10" i="32"/>
  <c r="S10" i="32" s="1"/>
  <c r="R31" i="32"/>
  <c r="S31" i="32" s="1"/>
  <c r="R27" i="32"/>
  <c r="S27" i="32" s="1"/>
  <c r="R35" i="32"/>
  <c r="S35" i="32" s="1"/>
  <c r="R43" i="32"/>
  <c r="S43" i="32" s="1"/>
  <c r="R17" i="32"/>
  <c r="S17" i="32" s="1"/>
  <c r="R37" i="32"/>
  <c r="S37" i="32" s="1"/>
  <c r="R8" i="32"/>
  <c r="S8" i="32" s="1"/>
  <c r="R5" i="37" a="1"/>
  <c r="Q44" i="37"/>
  <c r="R30" i="16"/>
  <c r="S30" i="16" s="1"/>
  <c r="R27" i="16"/>
  <c r="S27" i="16" s="1"/>
  <c r="R21" i="16"/>
  <c r="S21" i="16" s="1"/>
  <c r="R31" i="16"/>
  <c r="S31" i="16" s="1"/>
  <c r="R38" i="16"/>
  <c r="S38" i="16" s="1"/>
  <c r="R35" i="16"/>
  <c r="S35" i="16" s="1"/>
  <c r="R43" i="16"/>
  <c r="S43" i="16" s="1"/>
  <c r="R41" i="16"/>
  <c r="S41" i="16" s="1"/>
  <c r="R23" i="16"/>
  <c r="S23" i="16" s="1"/>
  <c r="R11" i="16"/>
  <c r="S11" i="16" s="1"/>
  <c r="R17" i="16"/>
  <c r="S17" i="16" s="1"/>
  <c r="R28" i="16"/>
  <c r="S28" i="16" s="1"/>
  <c r="R33" i="16"/>
  <c r="S33" i="16" s="1"/>
  <c r="R8" i="16"/>
  <c r="S8" i="16" s="1"/>
  <c r="R9" i="16"/>
  <c r="S9" i="16" s="1"/>
  <c r="R13" i="16"/>
  <c r="S13" i="16" s="1"/>
  <c r="R10" i="16"/>
  <c r="S10" i="16" s="1"/>
  <c r="R36" i="16"/>
  <c r="S36" i="16" s="1"/>
  <c r="R37" i="16"/>
  <c r="S37" i="16" s="1"/>
  <c r="R26" i="16"/>
  <c r="S26" i="16" s="1"/>
  <c r="R42" i="16"/>
  <c r="S42" i="16" s="1"/>
  <c r="R22" i="16"/>
  <c r="S22" i="16" s="1"/>
  <c r="R12" i="16"/>
  <c r="S12" i="16" s="1"/>
  <c r="R15" i="16"/>
  <c r="S15" i="16" s="1"/>
  <c r="R19" i="16"/>
  <c r="S19" i="16" s="1"/>
  <c r="R14" i="16"/>
  <c r="S14" i="16" s="1"/>
  <c r="R34" i="16"/>
  <c r="S34" i="16" s="1"/>
  <c r="R39" i="16"/>
  <c r="S39" i="16" s="1"/>
  <c r="R20" i="16"/>
  <c r="S20" i="16" s="1"/>
  <c r="R7" i="16"/>
  <c r="S7" i="16" s="1"/>
  <c r="R25" i="16"/>
  <c r="S25" i="16" s="1"/>
  <c r="R29" i="16"/>
  <c r="S29" i="16" s="1"/>
  <c r="R24" i="16"/>
  <c r="S24" i="16" s="1"/>
  <c r="R32" i="16"/>
  <c r="S32" i="16" s="1"/>
  <c r="R40" i="16"/>
  <c r="S40" i="16" s="1"/>
  <c r="R18" i="16"/>
  <c r="S18" i="16" s="1"/>
  <c r="R6" i="16"/>
  <c r="S6" i="16" s="1"/>
  <c r="R16" i="16"/>
  <c r="S16" i="16" s="1"/>
  <c r="R5" i="16"/>
  <c r="R17" i="50"/>
  <c r="S17" i="50" s="1"/>
  <c r="R39" i="50"/>
  <c r="S39" i="50" s="1"/>
  <c r="R13" i="50"/>
  <c r="S13" i="50" s="1"/>
  <c r="R22" i="50"/>
  <c r="S22" i="50" s="1"/>
  <c r="R14" i="50"/>
  <c r="S14" i="50" s="1"/>
  <c r="R38" i="50"/>
  <c r="S38" i="50" s="1"/>
  <c r="R16" i="50"/>
  <c r="S16" i="50" s="1"/>
  <c r="R20" i="50"/>
  <c r="S20" i="50" s="1"/>
  <c r="R24" i="50"/>
  <c r="S24" i="50" s="1"/>
  <c r="R42" i="50"/>
  <c r="S42" i="50" s="1"/>
  <c r="R37" i="50"/>
  <c r="S37" i="50" s="1"/>
  <c r="R26" i="50"/>
  <c r="S26" i="50" s="1"/>
  <c r="R6" i="50"/>
  <c r="S6" i="50" s="1"/>
  <c r="R31" i="50"/>
  <c r="S31" i="50" s="1"/>
  <c r="R18" i="50"/>
  <c r="S18" i="50" s="1"/>
  <c r="R23" i="50"/>
  <c r="S23" i="50" s="1"/>
  <c r="R10" i="50"/>
  <c r="S10" i="50" s="1"/>
  <c r="R9" i="50"/>
  <c r="S9" i="50" s="1"/>
  <c r="R5" i="50"/>
  <c r="R27" i="50"/>
  <c r="S27" i="50" s="1"/>
  <c r="R32" i="50"/>
  <c r="S32" i="50" s="1"/>
  <c r="R12" i="50"/>
  <c r="S12" i="50" s="1"/>
  <c r="R21" i="50"/>
  <c r="S21" i="50" s="1"/>
  <c r="R43" i="50"/>
  <c r="S43" i="50" s="1"/>
  <c r="R28" i="50"/>
  <c r="S28" i="50" s="1"/>
  <c r="R19" i="50"/>
  <c r="S19" i="50" s="1"/>
  <c r="R40" i="50"/>
  <c r="S40" i="50" s="1"/>
  <c r="R36" i="50"/>
  <c r="S36" i="50" s="1"/>
  <c r="R29" i="50"/>
  <c r="S29" i="50" s="1"/>
  <c r="R33" i="50"/>
  <c r="S33" i="50" s="1"/>
  <c r="R25" i="50"/>
  <c r="S25" i="50" s="1"/>
  <c r="R15" i="50"/>
  <c r="S15" i="50" s="1"/>
  <c r="R30" i="50"/>
  <c r="S30" i="50" s="1"/>
  <c r="R7" i="50"/>
  <c r="S7" i="50" s="1"/>
  <c r="R35" i="50"/>
  <c r="S35" i="50" s="1"/>
  <c r="R8" i="50"/>
  <c r="S8" i="50" s="1"/>
  <c r="R34" i="50"/>
  <c r="S34" i="50" s="1"/>
  <c r="R11" i="50"/>
  <c r="S11" i="50" s="1"/>
  <c r="R41" i="50"/>
  <c r="S41" i="50" s="1"/>
  <c r="I44" i="8"/>
  <c r="K5" i="8"/>
  <c r="K44" i="8" s="1"/>
  <c r="M44" i="8" s="1"/>
  <c r="Y30" i="50" l="1"/>
  <c r="W30" i="50"/>
  <c r="U30" i="50"/>
  <c r="Y17" i="50"/>
  <c r="W17" i="50"/>
  <c r="U17" i="50"/>
  <c r="Y13" i="16"/>
  <c r="W13" i="16"/>
  <c r="U13" i="16"/>
  <c r="Y10" i="32"/>
  <c r="U10" i="32"/>
  <c r="W10" i="32"/>
  <c r="Y11" i="32"/>
  <c r="W11" i="32"/>
  <c r="U11" i="32"/>
  <c r="U34" i="32"/>
  <c r="W34" i="32"/>
  <c r="Y34" i="32"/>
  <c r="Y7" i="32"/>
  <c r="W7" i="32"/>
  <c r="U7" i="32"/>
  <c r="W7" i="15"/>
  <c r="Y7" i="15"/>
  <c r="U7" i="15"/>
  <c r="Y43" i="15"/>
  <c r="U43" i="15"/>
  <c r="W43" i="15"/>
  <c r="R44" i="15"/>
  <c r="S5" i="15"/>
  <c r="U29" i="15"/>
  <c r="W29" i="15"/>
  <c r="Y29" i="15"/>
  <c r="Y21" i="15"/>
  <c r="W21" i="15"/>
  <c r="U21" i="15"/>
  <c r="Y24" i="50"/>
  <c r="U24" i="50"/>
  <c r="W24" i="50"/>
  <c r="U29" i="16"/>
  <c r="Y29" i="16"/>
  <c r="W29" i="16"/>
  <c r="W41" i="16"/>
  <c r="U41" i="16"/>
  <c r="Y41" i="16"/>
  <c r="Y31" i="32"/>
  <c r="W31" i="32"/>
  <c r="U31" i="32"/>
  <c r="W36" i="32"/>
  <c r="Y36" i="32"/>
  <c r="U36" i="32"/>
  <c r="W28" i="32"/>
  <c r="U28" i="32"/>
  <c r="Y28" i="32"/>
  <c r="Y28" i="15"/>
  <c r="U28" i="15"/>
  <c r="W28" i="15"/>
  <c r="Y8" i="15"/>
  <c r="W8" i="15"/>
  <c r="U8" i="15"/>
  <c r="Y37" i="32"/>
  <c r="W37" i="32"/>
  <c r="U37" i="32"/>
  <c r="U22" i="32"/>
  <c r="Y22" i="32"/>
  <c r="W22" i="32"/>
  <c r="R44" i="32"/>
  <c r="S5" i="32"/>
  <c r="U42" i="32"/>
  <c r="W42" i="32"/>
  <c r="Y42" i="32"/>
  <c r="Y25" i="32"/>
  <c r="W25" i="32"/>
  <c r="U25" i="32"/>
  <c r="Y17" i="15"/>
  <c r="U17" i="15"/>
  <c r="W17" i="15"/>
  <c r="W11" i="15"/>
  <c r="Y11" i="15"/>
  <c r="U11" i="15"/>
  <c r="U39" i="15"/>
  <c r="Y39" i="15"/>
  <c r="W39" i="15"/>
  <c r="Y38" i="15"/>
  <c r="U38" i="15"/>
  <c r="W38" i="15"/>
  <c r="W37" i="15"/>
  <c r="U37" i="15"/>
  <c r="Y37" i="15"/>
  <c r="R5" i="40" a="1"/>
  <c r="Q44" i="40"/>
  <c r="U10" i="50"/>
  <c r="W10" i="50"/>
  <c r="Y10" i="50"/>
  <c r="U30" i="32"/>
  <c r="Y30" i="32"/>
  <c r="W30" i="32"/>
  <c r="U23" i="32"/>
  <c r="W23" i="32"/>
  <c r="Y23" i="32"/>
  <c r="U26" i="15"/>
  <c r="Y26" i="15"/>
  <c r="W26" i="15"/>
  <c r="Y23" i="50"/>
  <c r="U23" i="50"/>
  <c r="W23" i="50"/>
  <c r="W9" i="16"/>
  <c r="U9" i="16"/>
  <c r="Y9" i="16"/>
  <c r="W16" i="32"/>
  <c r="Y16" i="32"/>
  <c r="U16" i="32"/>
  <c r="W9" i="32"/>
  <c r="U9" i="32"/>
  <c r="Y9" i="32"/>
  <c r="Y35" i="15"/>
  <c r="U35" i="15"/>
  <c r="W35" i="15"/>
  <c r="Y6" i="15"/>
  <c r="U6" i="15"/>
  <c r="W6" i="15"/>
  <c r="U15" i="15"/>
  <c r="W15" i="15"/>
  <c r="Y15" i="15"/>
  <c r="U8" i="50"/>
  <c r="W8" i="50"/>
  <c r="Y8" i="50"/>
  <c r="U36" i="50"/>
  <c r="W36" i="50"/>
  <c r="Y36" i="50"/>
  <c r="U27" i="50"/>
  <c r="Y27" i="50"/>
  <c r="W27" i="50"/>
  <c r="Y26" i="50"/>
  <c r="W26" i="50"/>
  <c r="U26" i="50"/>
  <c r="W22" i="50"/>
  <c r="Y22" i="50"/>
  <c r="U22" i="50"/>
  <c r="W40" i="16"/>
  <c r="Y40" i="16"/>
  <c r="U40" i="16"/>
  <c r="U34" i="16"/>
  <c r="W34" i="16"/>
  <c r="Y34" i="16"/>
  <c r="U37" i="16"/>
  <c r="Y37" i="16"/>
  <c r="W37" i="16"/>
  <c r="Y17" i="16"/>
  <c r="U17" i="16"/>
  <c r="W17" i="16"/>
  <c r="U21" i="16"/>
  <c r="Y21" i="16"/>
  <c r="W21" i="16"/>
  <c r="W43" i="32"/>
  <c r="Y43" i="32"/>
  <c r="U43" i="32"/>
  <c r="Y32" i="32"/>
  <c r="W32" i="32"/>
  <c r="U32" i="32"/>
  <c r="Y41" i="32"/>
  <c r="W41" i="32"/>
  <c r="U41" i="32"/>
  <c r="U38" i="32"/>
  <c r="Y38" i="32"/>
  <c r="W38" i="32"/>
  <c r="W39" i="32"/>
  <c r="U39" i="32"/>
  <c r="Y39" i="32"/>
  <c r="W10" i="15"/>
  <c r="Y10" i="15"/>
  <c r="U10" i="15"/>
  <c r="W23" i="15"/>
  <c r="U23" i="15"/>
  <c r="Y23" i="15"/>
  <c r="W40" i="15"/>
  <c r="U40" i="15"/>
  <c r="Y40" i="15"/>
  <c r="Y16" i="15"/>
  <c r="W16" i="15"/>
  <c r="U16" i="15"/>
  <c r="Y20" i="15"/>
  <c r="U20" i="15"/>
  <c r="W20" i="15"/>
  <c r="W28" i="50"/>
  <c r="Y28" i="50"/>
  <c r="U28" i="50"/>
  <c r="U15" i="16"/>
  <c r="Y15" i="16"/>
  <c r="W15" i="16"/>
  <c r="Y42" i="15"/>
  <c r="W42" i="15"/>
  <c r="U42" i="15"/>
  <c r="O39" i="8"/>
  <c r="Q39" i="8" s="1"/>
  <c r="O42" i="8"/>
  <c r="Q42" i="8" s="1"/>
  <c r="O7" i="8"/>
  <c r="Q7" i="8" s="1"/>
  <c r="O12" i="8"/>
  <c r="Q12" i="8" s="1"/>
  <c r="O28" i="8"/>
  <c r="Q28" i="8" s="1"/>
  <c r="O21" i="8"/>
  <c r="Q21" i="8" s="1"/>
  <c r="O9" i="8"/>
  <c r="Q9" i="8" s="1"/>
  <c r="O24" i="8"/>
  <c r="Q24" i="8" s="1"/>
  <c r="O23" i="8"/>
  <c r="Q23" i="8" s="1"/>
  <c r="O40" i="8"/>
  <c r="Q40" i="8" s="1"/>
  <c r="O8" i="8"/>
  <c r="Q8" i="8" s="1"/>
  <c r="O13" i="8"/>
  <c r="Q13" i="8" s="1"/>
  <c r="O35" i="8"/>
  <c r="Q35" i="8" s="1"/>
  <c r="O34" i="8"/>
  <c r="Q34" i="8" s="1"/>
  <c r="O26" i="8"/>
  <c r="Q26" i="8" s="1"/>
  <c r="O41" i="8"/>
  <c r="Q41" i="8" s="1"/>
  <c r="O15" i="8"/>
  <c r="Q15" i="8" s="1"/>
  <c r="O33" i="8"/>
  <c r="Q33" i="8" s="1"/>
  <c r="O6" i="8"/>
  <c r="Q6" i="8" s="1"/>
  <c r="O10" i="8"/>
  <c r="Q10" i="8" s="1"/>
  <c r="O31" i="8"/>
  <c r="Q31" i="8" s="1"/>
  <c r="O37" i="8"/>
  <c r="Q37" i="8" s="1"/>
  <c r="O18" i="8"/>
  <c r="Q18" i="8" s="1"/>
  <c r="O38" i="8"/>
  <c r="Q38" i="8" s="1"/>
  <c r="O11" i="8"/>
  <c r="Q11" i="8" s="1"/>
  <c r="O25" i="8"/>
  <c r="Q25" i="8" s="1"/>
  <c r="O36" i="8"/>
  <c r="Q36" i="8" s="1"/>
  <c r="O19" i="8"/>
  <c r="Q19" i="8" s="1"/>
  <c r="O30" i="8"/>
  <c r="Q30" i="8" s="1"/>
  <c r="O20" i="8"/>
  <c r="Q20" i="8" s="1"/>
  <c r="O43" i="8"/>
  <c r="Q43" i="8" s="1"/>
  <c r="O32" i="8"/>
  <c r="Q32" i="8" s="1"/>
  <c r="O29" i="8"/>
  <c r="Q29" i="8" s="1"/>
  <c r="O5" i="8"/>
  <c r="O17" i="8"/>
  <c r="Q17" i="8" s="1"/>
  <c r="O22" i="8"/>
  <c r="Q22" i="8" s="1"/>
  <c r="O16" i="8"/>
  <c r="Q16" i="8" s="1"/>
  <c r="O14" i="8"/>
  <c r="Q14" i="8" s="1"/>
  <c r="O27" i="8"/>
  <c r="Q27" i="8" s="1"/>
  <c r="Y15" i="50"/>
  <c r="W15" i="50"/>
  <c r="U15" i="50"/>
  <c r="Y43" i="50"/>
  <c r="W43" i="50"/>
  <c r="U43" i="50"/>
  <c r="Y20" i="50"/>
  <c r="U20" i="50"/>
  <c r="W20" i="50"/>
  <c r="R44" i="16"/>
  <c r="S5" i="16"/>
  <c r="U25" i="16"/>
  <c r="Y25" i="16"/>
  <c r="W25" i="16"/>
  <c r="U12" i="16"/>
  <c r="W12" i="16"/>
  <c r="Y12" i="16"/>
  <c r="Y43" i="16"/>
  <c r="U43" i="16"/>
  <c r="W43" i="16"/>
  <c r="W41" i="50"/>
  <c r="U41" i="50"/>
  <c r="Y41" i="50"/>
  <c r="Y25" i="50"/>
  <c r="U25" i="50"/>
  <c r="W25" i="50"/>
  <c r="W21" i="50"/>
  <c r="Y21" i="50"/>
  <c r="U21" i="50"/>
  <c r="U18" i="50"/>
  <c r="Y18" i="50"/>
  <c r="W18" i="50"/>
  <c r="Y16" i="50"/>
  <c r="W16" i="50"/>
  <c r="U16" i="50"/>
  <c r="Y16" i="16"/>
  <c r="U16" i="16"/>
  <c r="W16" i="16"/>
  <c r="Y7" i="16"/>
  <c r="W7" i="16"/>
  <c r="U7" i="16"/>
  <c r="W22" i="16"/>
  <c r="U22" i="16"/>
  <c r="Y22" i="16"/>
  <c r="W8" i="16"/>
  <c r="U8" i="16"/>
  <c r="Y8" i="16"/>
  <c r="Y35" i="16"/>
  <c r="U35" i="16"/>
  <c r="W35" i="16"/>
  <c r="Y8" i="32"/>
  <c r="W8" i="32"/>
  <c r="U8" i="32"/>
  <c r="W14" i="32"/>
  <c r="U14" i="32"/>
  <c r="Y14" i="32"/>
  <c r="W12" i="32"/>
  <c r="U12" i="32"/>
  <c r="Y12" i="32"/>
  <c r="W33" i="32"/>
  <c r="U33" i="32"/>
  <c r="Y33" i="32"/>
  <c r="U29" i="32"/>
  <c r="W29" i="32"/>
  <c r="Y29" i="32"/>
  <c r="Y25" i="15"/>
  <c r="U25" i="15"/>
  <c r="W25" i="15"/>
  <c r="Y33" i="15"/>
  <c r="U33" i="15"/>
  <c r="W33" i="15"/>
  <c r="Y24" i="15"/>
  <c r="U24" i="15"/>
  <c r="W24" i="15"/>
  <c r="Y27" i="15"/>
  <c r="U27" i="15"/>
  <c r="W27" i="15"/>
  <c r="Y9" i="15"/>
  <c r="W9" i="15"/>
  <c r="U9" i="15"/>
  <c r="U11" i="50"/>
  <c r="Y11" i="50"/>
  <c r="W11" i="50"/>
  <c r="U33" i="50"/>
  <c r="Y33" i="50"/>
  <c r="W33" i="50"/>
  <c r="U12" i="50"/>
  <c r="W12" i="50"/>
  <c r="Y12" i="50"/>
  <c r="Y31" i="50"/>
  <c r="U31" i="50"/>
  <c r="W31" i="50"/>
  <c r="W38" i="50"/>
  <c r="Y38" i="50"/>
  <c r="U38" i="50"/>
  <c r="Y6" i="16"/>
  <c r="W6" i="16"/>
  <c r="U6" i="16"/>
  <c r="Y20" i="16"/>
  <c r="U20" i="16"/>
  <c r="W20" i="16"/>
  <c r="W42" i="16"/>
  <c r="Y42" i="16"/>
  <c r="U42" i="16"/>
  <c r="W33" i="16"/>
  <c r="Y33" i="16"/>
  <c r="U33" i="16"/>
  <c r="U38" i="16"/>
  <c r="Y38" i="16"/>
  <c r="W38" i="16"/>
  <c r="U34" i="50"/>
  <c r="W34" i="50"/>
  <c r="Y34" i="50"/>
  <c r="W29" i="50"/>
  <c r="Y29" i="50"/>
  <c r="U29" i="50"/>
  <c r="U32" i="50"/>
  <c r="W32" i="50"/>
  <c r="Y32" i="50"/>
  <c r="W6" i="50"/>
  <c r="Y6" i="50"/>
  <c r="U6" i="50"/>
  <c r="Y14" i="50"/>
  <c r="U14" i="50"/>
  <c r="W14" i="50"/>
  <c r="U18" i="16"/>
  <c r="Y18" i="16"/>
  <c r="W18" i="16"/>
  <c r="W39" i="16"/>
  <c r="Y39" i="16"/>
  <c r="U39" i="16"/>
  <c r="Y26" i="16"/>
  <c r="W26" i="16"/>
  <c r="U26" i="16"/>
  <c r="U28" i="16"/>
  <c r="W28" i="16"/>
  <c r="Y28" i="16"/>
  <c r="U31" i="16"/>
  <c r="W31" i="16"/>
  <c r="Y31" i="16"/>
  <c r="W17" i="32"/>
  <c r="Y17" i="32"/>
  <c r="U17" i="32"/>
  <c r="U6" i="32"/>
  <c r="W6" i="32"/>
  <c r="Y6" i="32"/>
  <c r="U21" i="32"/>
  <c r="W21" i="32"/>
  <c r="Y21" i="32"/>
  <c r="W13" i="15"/>
  <c r="U13" i="15"/>
  <c r="Y13" i="15"/>
  <c r="U22" i="15"/>
  <c r="Y22" i="15"/>
  <c r="W22" i="15"/>
  <c r="U35" i="50"/>
  <c r="Y35" i="50"/>
  <c r="W35" i="50"/>
  <c r="U40" i="50"/>
  <c r="W40" i="50"/>
  <c r="Y40" i="50"/>
  <c r="R44" i="50"/>
  <c r="S5" i="50"/>
  <c r="Y37" i="50"/>
  <c r="U37" i="50"/>
  <c r="W37" i="50"/>
  <c r="Y13" i="50"/>
  <c r="U13" i="50"/>
  <c r="W13" i="50"/>
  <c r="Y32" i="16"/>
  <c r="U32" i="16"/>
  <c r="W32" i="16"/>
  <c r="U14" i="16"/>
  <c r="W14" i="16"/>
  <c r="Y14" i="16"/>
  <c r="U36" i="16"/>
  <c r="Y36" i="16"/>
  <c r="W36" i="16"/>
  <c r="Y11" i="16"/>
  <c r="U11" i="16"/>
  <c r="W11" i="16"/>
  <c r="Y27" i="16"/>
  <c r="W27" i="16"/>
  <c r="U27" i="16"/>
  <c r="U35" i="32"/>
  <c r="W35" i="32"/>
  <c r="Y35" i="32"/>
  <c r="U13" i="32"/>
  <c r="W13" i="32"/>
  <c r="Y13" i="32"/>
  <c r="W19" i="32"/>
  <c r="U19" i="32"/>
  <c r="Y19" i="32"/>
  <c r="W26" i="32"/>
  <c r="U26" i="32"/>
  <c r="Y26" i="32"/>
  <c r="U20" i="32"/>
  <c r="Y20" i="32"/>
  <c r="W20" i="32"/>
  <c r="W34" i="15"/>
  <c r="U34" i="15"/>
  <c r="Y34" i="15"/>
  <c r="Y31" i="15"/>
  <c r="W31" i="15"/>
  <c r="U31" i="15"/>
  <c r="U19" i="15"/>
  <c r="W19" i="15"/>
  <c r="Y19" i="15"/>
  <c r="W18" i="15"/>
  <c r="Y18" i="15"/>
  <c r="U18" i="15"/>
  <c r="U36" i="15"/>
  <c r="Y36" i="15"/>
  <c r="W36" i="15"/>
  <c r="Y7" i="50"/>
  <c r="U7" i="50"/>
  <c r="W7" i="50"/>
  <c r="W19" i="50"/>
  <c r="U19" i="50"/>
  <c r="Y19" i="50"/>
  <c r="Y9" i="50"/>
  <c r="U9" i="50"/>
  <c r="W9" i="50"/>
  <c r="W42" i="50"/>
  <c r="Y42" i="50"/>
  <c r="U42" i="50"/>
  <c r="U39" i="50"/>
  <c r="W39" i="50"/>
  <c r="Y39" i="50"/>
  <c r="W24" i="16"/>
  <c r="Y24" i="16"/>
  <c r="U24" i="16"/>
  <c r="U19" i="16"/>
  <c r="Y19" i="16"/>
  <c r="W19" i="16"/>
  <c r="U10" i="16"/>
  <c r="Y10" i="16"/>
  <c r="W10" i="16"/>
  <c r="W23" i="16"/>
  <c r="Y23" i="16"/>
  <c r="U23" i="16"/>
  <c r="U30" i="16"/>
  <c r="W30" i="16"/>
  <c r="Y30" i="16"/>
  <c r="R19" i="37"/>
  <c r="S19" i="37" s="1"/>
  <c r="R42" i="37"/>
  <c r="S42" i="37" s="1"/>
  <c r="R21" i="37"/>
  <c r="S21" i="37" s="1"/>
  <c r="R7" i="37"/>
  <c r="S7" i="37" s="1"/>
  <c r="R9" i="37"/>
  <c r="S9" i="37" s="1"/>
  <c r="R31" i="37"/>
  <c r="S31" i="37" s="1"/>
  <c r="R40" i="37"/>
  <c r="S40" i="37" s="1"/>
  <c r="R34" i="37"/>
  <c r="S34" i="37" s="1"/>
  <c r="R15" i="37"/>
  <c r="S15" i="37" s="1"/>
  <c r="R12" i="37"/>
  <c r="S12" i="37" s="1"/>
  <c r="R20" i="37"/>
  <c r="S20" i="37" s="1"/>
  <c r="R5" i="37"/>
  <c r="R26" i="37"/>
  <c r="S26" i="37" s="1"/>
  <c r="R10" i="37"/>
  <c r="S10" i="37" s="1"/>
  <c r="R6" i="37"/>
  <c r="S6" i="37" s="1"/>
  <c r="R24" i="37"/>
  <c r="S24" i="37" s="1"/>
  <c r="R33" i="37"/>
  <c r="S33" i="37" s="1"/>
  <c r="R30" i="37"/>
  <c r="S30" i="37" s="1"/>
  <c r="R29" i="37"/>
  <c r="S29" i="37" s="1"/>
  <c r="R8" i="37"/>
  <c r="S8" i="37" s="1"/>
  <c r="R11" i="37"/>
  <c r="S11" i="37" s="1"/>
  <c r="R18" i="37"/>
  <c r="S18" i="37" s="1"/>
  <c r="R14" i="37"/>
  <c r="S14" i="37" s="1"/>
  <c r="R23" i="37"/>
  <c r="S23" i="37" s="1"/>
  <c r="R17" i="37"/>
  <c r="S17" i="37" s="1"/>
  <c r="R39" i="37"/>
  <c r="S39" i="37" s="1"/>
  <c r="R28" i="37"/>
  <c r="S28" i="37" s="1"/>
  <c r="R22" i="37"/>
  <c r="S22" i="37" s="1"/>
  <c r="R36" i="37"/>
  <c r="S36" i="37" s="1"/>
  <c r="R16" i="37"/>
  <c r="S16" i="37" s="1"/>
  <c r="R43" i="37"/>
  <c r="S43" i="37" s="1"/>
  <c r="R35" i="37"/>
  <c r="S35" i="37" s="1"/>
  <c r="R37" i="37"/>
  <c r="S37" i="37" s="1"/>
  <c r="R27" i="37"/>
  <c r="S27" i="37" s="1"/>
  <c r="R32" i="37"/>
  <c r="S32" i="37" s="1"/>
  <c r="R41" i="37"/>
  <c r="S41" i="37" s="1"/>
  <c r="R25" i="37"/>
  <c r="S25" i="37" s="1"/>
  <c r="R13" i="37"/>
  <c r="S13" i="37" s="1"/>
  <c r="R38" i="37"/>
  <c r="S38" i="37" s="1"/>
  <c r="W27" i="32"/>
  <c r="U27" i="32"/>
  <c r="Y27" i="32"/>
  <c r="U18" i="32"/>
  <c r="Y18" i="32"/>
  <c r="W18" i="32"/>
  <c r="W24" i="32"/>
  <c r="U24" i="32"/>
  <c r="Y24" i="32"/>
  <c r="W40" i="32"/>
  <c r="U40" i="32"/>
  <c r="Y40" i="32"/>
  <c r="Y15" i="32"/>
  <c r="U15" i="32"/>
  <c r="W15" i="32"/>
  <c r="U32" i="15"/>
  <c r="W32" i="15"/>
  <c r="Y32" i="15"/>
  <c r="W12" i="15"/>
  <c r="U12" i="15"/>
  <c r="Y12" i="15"/>
  <c r="U30" i="15"/>
  <c r="Y30" i="15"/>
  <c r="W30" i="15"/>
  <c r="W41" i="15"/>
  <c r="U41" i="15"/>
  <c r="Y41" i="15"/>
  <c r="W14" i="15"/>
  <c r="U14" i="15"/>
  <c r="Y14" i="15"/>
  <c r="Y38" i="37" l="1"/>
  <c r="U38" i="37"/>
  <c r="W38" i="37"/>
  <c r="Y43" i="37"/>
  <c r="U43" i="37"/>
  <c r="W43" i="37"/>
  <c r="U14" i="37"/>
  <c r="W14" i="37"/>
  <c r="Y14" i="37"/>
  <c r="Y6" i="37"/>
  <c r="W6" i="37"/>
  <c r="U6" i="37"/>
  <c r="Y40" i="37"/>
  <c r="W40" i="37"/>
  <c r="U40" i="37"/>
  <c r="W31" i="37"/>
  <c r="U31" i="37"/>
  <c r="Y31" i="37"/>
  <c r="U25" i="37"/>
  <c r="W25" i="37"/>
  <c r="Y25" i="37"/>
  <c r="Y36" i="37"/>
  <c r="W36" i="37"/>
  <c r="U36" i="37"/>
  <c r="U11" i="37"/>
  <c r="Y11" i="37"/>
  <c r="W11" i="37"/>
  <c r="W26" i="37"/>
  <c r="U26" i="37"/>
  <c r="Y26" i="37"/>
  <c r="Y9" i="37"/>
  <c r="U9" i="37"/>
  <c r="W9" i="37"/>
  <c r="Y5" i="50"/>
  <c r="Y44" i="50" s="1"/>
  <c r="G42" i="7" s="1"/>
  <c r="U5" i="50"/>
  <c r="U44" i="50" s="1"/>
  <c r="E42" i="7" s="1"/>
  <c r="S44" i="50"/>
  <c r="D42" i="7" s="1"/>
  <c r="W5" i="50"/>
  <c r="W44" i="50" s="1"/>
  <c r="F42" i="7" s="1"/>
  <c r="U5" i="16"/>
  <c r="U44" i="16" s="1"/>
  <c r="E11" i="7" s="1"/>
  <c r="S44" i="16"/>
  <c r="D11" i="7" s="1"/>
  <c r="Y5" i="16"/>
  <c r="Y44" i="16" s="1"/>
  <c r="G11" i="7" s="1"/>
  <c r="W5" i="16"/>
  <c r="W44" i="16" s="1"/>
  <c r="F11" i="7" s="1"/>
  <c r="O44" i="8"/>
  <c r="Q5" i="8"/>
  <c r="W34" i="37"/>
  <c r="U34" i="37"/>
  <c r="Y34" i="37"/>
  <c r="W13" i="37"/>
  <c r="U13" i="37"/>
  <c r="Y13" i="37"/>
  <c r="Y18" i="37"/>
  <c r="W18" i="37"/>
  <c r="U18" i="37"/>
  <c r="Y22" i="37"/>
  <c r="U22" i="37"/>
  <c r="W22" i="37"/>
  <c r="R44" i="37"/>
  <c r="S5" i="37"/>
  <c r="Y5" i="15"/>
  <c r="Y44" i="15" s="1"/>
  <c r="G10" i="7" s="1"/>
  <c r="W5" i="15"/>
  <c r="W44" i="15" s="1"/>
  <c r="F10" i="7" s="1"/>
  <c r="S44" i="15"/>
  <c r="D10" i="7" s="1"/>
  <c r="U5" i="15"/>
  <c r="U44" i="15" s="1"/>
  <c r="E10" i="7" s="1"/>
  <c r="Y23" i="37"/>
  <c r="W23" i="37"/>
  <c r="U23" i="37"/>
  <c r="U10" i="37"/>
  <c r="Y10" i="37"/>
  <c r="W10" i="37"/>
  <c r="Y41" i="37"/>
  <c r="U41" i="37"/>
  <c r="W41" i="37"/>
  <c r="Y7" i="37"/>
  <c r="U7" i="37"/>
  <c r="W7" i="37"/>
  <c r="W20" i="37"/>
  <c r="U20" i="37"/>
  <c r="Y20" i="37"/>
  <c r="U5" i="32"/>
  <c r="U44" i="32" s="1"/>
  <c r="E27" i="7" s="1"/>
  <c r="W5" i="32"/>
  <c r="W44" i="32" s="1"/>
  <c r="F27" i="7" s="1"/>
  <c r="Y5" i="32"/>
  <c r="Y44" i="32" s="1"/>
  <c r="G27" i="7" s="1"/>
  <c r="S44" i="32"/>
  <c r="D27" i="7" s="1"/>
  <c r="Y24" i="37"/>
  <c r="W24" i="37"/>
  <c r="U24" i="37"/>
  <c r="U16" i="37"/>
  <c r="W16" i="37"/>
  <c r="Y16" i="37"/>
  <c r="Y8" i="37"/>
  <c r="U8" i="37"/>
  <c r="W8" i="37"/>
  <c r="U32" i="37"/>
  <c r="Y32" i="37"/>
  <c r="W32" i="37"/>
  <c r="Y28" i="37"/>
  <c r="U28" i="37"/>
  <c r="W28" i="37"/>
  <c r="U29" i="37"/>
  <c r="W29" i="37"/>
  <c r="Y29" i="37"/>
  <c r="W21" i="37"/>
  <c r="U21" i="37"/>
  <c r="Y21" i="37"/>
  <c r="U27" i="37"/>
  <c r="Y27" i="37"/>
  <c r="W27" i="37"/>
  <c r="Y39" i="37"/>
  <c r="W39" i="37"/>
  <c r="U39" i="37"/>
  <c r="U30" i="37"/>
  <c r="W30" i="37"/>
  <c r="Y30" i="37"/>
  <c r="U12" i="37"/>
  <c r="W12" i="37"/>
  <c r="Y12" i="37"/>
  <c r="W42" i="37"/>
  <c r="Y42" i="37"/>
  <c r="U42" i="37"/>
  <c r="W35" i="37"/>
  <c r="U35" i="37"/>
  <c r="Y35" i="37"/>
  <c r="Y37" i="37"/>
  <c r="U37" i="37"/>
  <c r="W37" i="37"/>
  <c r="W17" i="37"/>
  <c r="Y17" i="37"/>
  <c r="U17" i="37"/>
  <c r="U33" i="37"/>
  <c r="W33" i="37"/>
  <c r="Y33" i="37"/>
  <c r="U15" i="37"/>
  <c r="W15" i="37"/>
  <c r="Y15" i="37"/>
  <c r="Y19" i="37"/>
  <c r="W19" i="37"/>
  <c r="U19" i="37"/>
  <c r="R26" i="40"/>
  <c r="S26" i="40" s="1"/>
  <c r="R37" i="40"/>
  <c r="S37" i="40" s="1"/>
  <c r="R30" i="40"/>
  <c r="S30" i="40" s="1"/>
  <c r="R12" i="40"/>
  <c r="S12" i="40" s="1"/>
  <c r="R8" i="40"/>
  <c r="S8" i="40" s="1"/>
  <c r="R34" i="40"/>
  <c r="S34" i="40" s="1"/>
  <c r="R22" i="40"/>
  <c r="S22" i="40" s="1"/>
  <c r="R38" i="40"/>
  <c r="S38" i="40" s="1"/>
  <c r="R20" i="40"/>
  <c r="S20" i="40" s="1"/>
  <c r="R14" i="40"/>
  <c r="S14" i="40" s="1"/>
  <c r="R41" i="40"/>
  <c r="S41" i="40" s="1"/>
  <c r="R11" i="40"/>
  <c r="S11" i="40" s="1"/>
  <c r="R19" i="40"/>
  <c r="S19" i="40" s="1"/>
  <c r="R7" i="40"/>
  <c r="S7" i="40" s="1"/>
  <c r="R25" i="40"/>
  <c r="S25" i="40" s="1"/>
  <c r="R24" i="40"/>
  <c r="S24" i="40" s="1"/>
  <c r="R21" i="40"/>
  <c r="S21" i="40" s="1"/>
  <c r="R6" i="40"/>
  <c r="S6" i="40" s="1"/>
  <c r="R36" i="40"/>
  <c r="S36" i="40" s="1"/>
  <c r="R15" i="40"/>
  <c r="S15" i="40" s="1"/>
  <c r="R28" i="40"/>
  <c r="S28" i="40" s="1"/>
  <c r="R32" i="40"/>
  <c r="S32" i="40" s="1"/>
  <c r="R39" i="40"/>
  <c r="S39" i="40" s="1"/>
  <c r="R40" i="40"/>
  <c r="S40" i="40" s="1"/>
  <c r="R23" i="40"/>
  <c r="S23" i="40" s="1"/>
  <c r="R16" i="40"/>
  <c r="S16" i="40" s="1"/>
  <c r="R35" i="40"/>
  <c r="S35" i="40" s="1"/>
  <c r="R9" i="40"/>
  <c r="S9" i="40" s="1"/>
  <c r="R27" i="40"/>
  <c r="S27" i="40" s="1"/>
  <c r="R18" i="40"/>
  <c r="S18" i="40" s="1"/>
  <c r="R10" i="40"/>
  <c r="S10" i="40" s="1"/>
  <c r="R33" i="40"/>
  <c r="S33" i="40" s="1"/>
  <c r="R13" i="40"/>
  <c r="S13" i="40" s="1"/>
  <c r="R31" i="40"/>
  <c r="S31" i="40" s="1"/>
  <c r="R17" i="40"/>
  <c r="S17" i="40" s="1"/>
  <c r="R29" i="40"/>
  <c r="S29" i="40" s="1"/>
  <c r="R5" i="40"/>
  <c r="R43" i="40"/>
  <c r="S43" i="40" s="1"/>
  <c r="R42" i="40"/>
  <c r="S42" i="40" s="1"/>
  <c r="W24" i="40" l="1"/>
  <c r="U24" i="40"/>
  <c r="Y24" i="40"/>
  <c r="Q44" i="8"/>
  <c r="R5" i="8" a="1"/>
  <c r="Y17" i="40"/>
  <c r="W17" i="40"/>
  <c r="U17" i="40"/>
  <c r="U41" i="40"/>
  <c r="Y41" i="40"/>
  <c r="W41" i="40"/>
  <c r="Y6" i="40"/>
  <c r="U6" i="40"/>
  <c r="W6" i="40"/>
  <c r="Y5" i="37"/>
  <c r="Y44" i="37" s="1"/>
  <c r="G32" i="7" s="1"/>
  <c r="S44" i="37"/>
  <c r="D32" i="7" s="1"/>
  <c r="U5" i="37"/>
  <c r="U44" i="37" s="1"/>
  <c r="E32" i="7" s="1"/>
  <c r="W5" i="37"/>
  <c r="W44" i="37" s="1"/>
  <c r="F32" i="7" s="1"/>
  <c r="Y21" i="40"/>
  <c r="U21" i="40"/>
  <c r="W21" i="40"/>
  <c r="U40" i="40"/>
  <c r="Y40" i="40"/>
  <c r="W40" i="40"/>
  <c r="Y10" i="40"/>
  <c r="U10" i="40"/>
  <c r="W10" i="40"/>
  <c r="Y22" i="40"/>
  <c r="W22" i="40"/>
  <c r="U22" i="40"/>
  <c r="Y36" i="40"/>
  <c r="U36" i="40"/>
  <c r="W36" i="40"/>
  <c r="Y16" i="40"/>
  <c r="W16" i="40"/>
  <c r="U16" i="40"/>
  <c r="U37" i="40"/>
  <c r="W37" i="40"/>
  <c r="Y37" i="40"/>
  <c r="U23" i="40"/>
  <c r="Y23" i="40"/>
  <c r="W23" i="40"/>
  <c r="W26" i="40"/>
  <c r="Y26" i="40"/>
  <c r="U26" i="40"/>
  <c r="U33" i="40"/>
  <c r="W33" i="40"/>
  <c r="Y33" i="40"/>
  <c r="W38" i="40"/>
  <c r="Y38" i="40"/>
  <c r="U38" i="40"/>
  <c r="Y42" i="40"/>
  <c r="W42" i="40"/>
  <c r="U42" i="40"/>
  <c r="U39" i="40"/>
  <c r="Y39" i="40"/>
  <c r="W39" i="40"/>
  <c r="U25" i="40"/>
  <c r="Y25" i="40"/>
  <c r="W25" i="40"/>
  <c r="U43" i="40"/>
  <c r="W43" i="40"/>
  <c r="Y43" i="40"/>
  <c r="Y18" i="40"/>
  <c r="U18" i="40"/>
  <c r="W18" i="40"/>
  <c r="W32" i="40"/>
  <c r="U32" i="40"/>
  <c r="Y32" i="40"/>
  <c r="U7" i="40"/>
  <c r="W7" i="40"/>
  <c r="Y7" i="40"/>
  <c r="Y34" i="40"/>
  <c r="U34" i="40"/>
  <c r="W34" i="40"/>
  <c r="Y30" i="40"/>
  <c r="U30" i="40"/>
  <c r="W30" i="40"/>
  <c r="W14" i="40"/>
  <c r="U14" i="40"/>
  <c r="Y14" i="40"/>
  <c r="W13" i="40"/>
  <c r="U13" i="40"/>
  <c r="Y13" i="40"/>
  <c r="Y35" i="40"/>
  <c r="W35" i="40"/>
  <c r="U35" i="40"/>
  <c r="Y31" i="40"/>
  <c r="U31" i="40"/>
  <c r="W31" i="40"/>
  <c r="Y20" i="40"/>
  <c r="U20" i="40"/>
  <c r="W20" i="40"/>
  <c r="R44" i="40"/>
  <c r="S5" i="40"/>
  <c r="W27" i="40"/>
  <c r="U27" i="40"/>
  <c r="Y27" i="40"/>
  <c r="Y28" i="40"/>
  <c r="U28" i="40"/>
  <c r="W28" i="40"/>
  <c r="Y19" i="40"/>
  <c r="W19" i="40"/>
  <c r="U19" i="40"/>
  <c r="Y8" i="40"/>
  <c r="U8" i="40"/>
  <c r="W8" i="40"/>
  <c r="Y29" i="40"/>
  <c r="U29" i="40"/>
  <c r="W29" i="40"/>
  <c r="Y9" i="40"/>
  <c r="W9" i="40"/>
  <c r="U9" i="40"/>
  <c r="U15" i="40"/>
  <c r="Y15" i="40"/>
  <c r="W15" i="40"/>
  <c r="U11" i="40"/>
  <c r="Y11" i="40"/>
  <c r="W11" i="40"/>
  <c r="W12" i="40"/>
  <c r="Y12" i="40"/>
  <c r="U12" i="40"/>
  <c r="R19" i="8" l="1"/>
  <c r="S19" i="8" s="1"/>
  <c r="R34" i="8"/>
  <c r="S34" i="8" s="1"/>
  <c r="R12" i="8"/>
  <c r="S12" i="8" s="1"/>
  <c r="R7" i="8"/>
  <c r="S7" i="8" s="1"/>
  <c r="R16" i="8"/>
  <c r="S16" i="8" s="1"/>
  <c r="R25" i="8"/>
  <c r="S25" i="8" s="1"/>
  <c r="R13" i="8"/>
  <c r="S13" i="8" s="1"/>
  <c r="R33" i="8"/>
  <c r="S33" i="8" s="1"/>
  <c r="R20" i="8"/>
  <c r="S20" i="8" s="1"/>
  <c r="R21" i="8"/>
  <c r="S21" i="8" s="1"/>
  <c r="R28" i="8"/>
  <c r="S28" i="8" s="1"/>
  <c r="R14" i="8"/>
  <c r="S14" i="8" s="1"/>
  <c r="R8" i="8"/>
  <c r="S8" i="8" s="1"/>
  <c r="R11" i="8"/>
  <c r="S11" i="8" s="1"/>
  <c r="R42" i="8"/>
  <c r="S42" i="8" s="1"/>
  <c r="R31" i="8"/>
  <c r="S31" i="8" s="1"/>
  <c r="R39" i="8"/>
  <c r="S39" i="8" s="1"/>
  <c r="R40" i="8"/>
  <c r="S40" i="8" s="1"/>
  <c r="R17" i="8"/>
  <c r="S17" i="8" s="1"/>
  <c r="R15" i="8"/>
  <c r="S15" i="8" s="1"/>
  <c r="R38" i="8"/>
  <c r="S38" i="8" s="1"/>
  <c r="R35" i="8"/>
  <c r="S35" i="8" s="1"/>
  <c r="R22" i="8"/>
  <c r="S22" i="8" s="1"/>
  <c r="R26" i="8"/>
  <c r="S26" i="8" s="1"/>
  <c r="R27" i="8"/>
  <c r="S27" i="8" s="1"/>
  <c r="R37" i="8"/>
  <c r="S37" i="8" s="1"/>
  <c r="R29" i="8"/>
  <c r="S29" i="8" s="1"/>
  <c r="R23" i="8"/>
  <c r="S23" i="8" s="1"/>
  <c r="R5" i="8"/>
  <c r="R32" i="8"/>
  <c r="S32" i="8" s="1"/>
  <c r="R41" i="8"/>
  <c r="S41" i="8" s="1"/>
  <c r="R9" i="8"/>
  <c r="S9" i="8" s="1"/>
  <c r="R18" i="8"/>
  <c r="S18" i="8" s="1"/>
  <c r="R30" i="8"/>
  <c r="S30" i="8" s="1"/>
  <c r="R43" i="8"/>
  <c r="S43" i="8" s="1"/>
  <c r="R24" i="8"/>
  <c r="S24" i="8" s="1"/>
  <c r="R36" i="8"/>
  <c r="S36" i="8" s="1"/>
  <c r="R10" i="8"/>
  <c r="S10" i="8" s="1"/>
  <c r="R6" i="8"/>
  <c r="S6" i="8" s="1"/>
  <c r="U5" i="40"/>
  <c r="U44" i="40" s="1"/>
  <c r="E35" i="7" s="1"/>
  <c r="S44" i="40"/>
  <c r="D35" i="7" s="1"/>
  <c r="Y5" i="40"/>
  <c r="Y44" i="40" s="1"/>
  <c r="G35" i="7" s="1"/>
  <c r="W5" i="40"/>
  <c r="W44" i="40" s="1"/>
  <c r="F35" i="7" s="1"/>
  <c r="C23" i="46" l="1"/>
  <c r="Y22" i="8"/>
  <c r="F23" i="46" s="1"/>
  <c r="U22" i="8"/>
  <c r="D23" i="46" s="1"/>
  <c r="W22" i="8"/>
  <c r="E23" i="46" s="1"/>
  <c r="W10" i="8"/>
  <c r="E11" i="46" s="1"/>
  <c r="C11" i="46"/>
  <c r="Y10" i="8"/>
  <c r="F11" i="46" s="1"/>
  <c r="U10" i="8"/>
  <c r="D11" i="46" s="1"/>
  <c r="Y32" i="8"/>
  <c r="F33" i="46" s="1"/>
  <c r="W32" i="8"/>
  <c r="E33" i="46" s="1"/>
  <c r="C33" i="46"/>
  <c r="U32" i="8"/>
  <c r="D33" i="46" s="1"/>
  <c r="W35" i="8"/>
  <c r="E36" i="46" s="1"/>
  <c r="Y35" i="8"/>
  <c r="F36" i="46" s="1"/>
  <c r="C36" i="46"/>
  <c r="U35" i="8"/>
  <c r="D36" i="46" s="1"/>
  <c r="U11" i="8"/>
  <c r="D12" i="46" s="1"/>
  <c r="C12" i="46"/>
  <c r="Y11" i="8"/>
  <c r="F12" i="46" s="1"/>
  <c r="W11" i="8"/>
  <c r="E12" i="46" s="1"/>
  <c r="U25" i="8"/>
  <c r="D26" i="46" s="1"/>
  <c r="W25" i="8"/>
  <c r="E26" i="46" s="1"/>
  <c r="C26" i="46"/>
  <c r="Y25" i="8"/>
  <c r="F26" i="46" s="1"/>
  <c r="U36" i="8"/>
  <c r="D37" i="46" s="1"/>
  <c r="C37" i="46"/>
  <c r="W36" i="8"/>
  <c r="E37" i="46" s="1"/>
  <c r="Y36" i="8"/>
  <c r="F37" i="46" s="1"/>
  <c r="R44" i="8"/>
  <c r="J14" i="46" s="1"/>
  <c r="S5" i="8"/>
  <c r="W38" i="8"/>
  <c r="E39" i="46" s="1"/>
  <c r="Y38" i="8"/>
  <c r="F39" i="46" s="1"/>
  <c r="C39" i="46"/>
  <c r="U38" i="8"/>
  <c r="D39" i="46" s="1"/>
  <c r="W8" i="8"/>
  <c r="E9" i="46" s="1"/>
  <c r="Y8" i="8"/>
  <c r="F9" i="46" s="1"/>
  <c r="U8" i="8"/>
  <c r="D9" i="46" s="1"/>
  <c r="C9" i="46"/>
  <c r="W16" i="8"/>
  <c r="E17" i="46" s="1"/>
  <c r="Y16" i="8"/>
  <c r="F17" i="46" s="1"/>
  <c r="U16" i="8"/>
  <c r="D17" i="46" s="1"/>
  <c r="C17" i="46"/>
  <c r="Y29" i="8"/>
  <c r="F30" i="46" s="1"/>
  <c r="W29" i="8"/>
  <c r="E30" i="46" s="1"/>
  <c r="C30" i="46"/>
  <c r="U29" i="8"/>
  <c r="D30" i="46" s="1"/>
  <c r="U30" i="8"/>
  <c r="D31" i="46" s="1"/>
  <c r="C31" i="46"/>
  <c r="W30" i="8"/>
  <c r="E31" i="46" s="1"/>
  <c r="Y30" i="8"/>
  <c r="F31" i="46" s="1"/>
  <c r="U37" i="8"/>
  <c r="D38" i="46" s="1"/>
  <c r="W37" i="8"/>
  <c r="E38" i="46" s="1"/>
  <c r="Y37" i="8"/>
  <c r="F38" i="46" s="1"/>
  <c r="C38" i="46"/>
  <c r="U40" i="8"/>
  <c r="D41" i="46" s="1"/>
  <c r="W40" i="8"/>
  <c r="E41" i="46" s="1"/>
  <c r="C41" i="46"/>
  <c r="Y40" i="8"/>
  <c r="F41" i="46" s="1"/>
  <c r="Y21" i="8"/>
  <c r="F22" i="46" s="1"/>
  <c r="W21" i="8"/>
  <c r="E22" i="46" s="1"/>
  <c r="U21" i="8"/>
  <c r="D22" i="46" s="1"/>
  <c r="C22" i="46"/>
  <c r="Y34" i="8"/>
  <c r="F35" i="46" s="1"/>
  <c r="W34" i="8"/>
  <c r="E35" i="46" s="1"/>
  <c r="U34" i="8"/>
  <c r="D35" i="46" s="1"/>
  <c r="C35" i="46"/>
  <c r="Y41" i="8"/>
  <c r="F42" i="46" s="1"/>
  <c r="U41" i="8"/>
  <c r="D42" i="46" s="1"/>
  <c r="C42" i="46"/>
  <c r="W41" i="8"/>
  <c r="E42" i="46" s="1"/>
  <c r="U13" i="8"/>
  <c r="D14" i="46" s="1"/>
  <c r="C14" i="46"/>
  <c r="Y13" i="8"/>
  <c r="F14" i="46" s="1"/>
  <c r="W13" i="8"/>
  <c r="E14" i="46" s="1"/>
  <c r="U23" i="8"/>
  <c r="D24" i="46" s="1"/>
  <c r="W23" i="8"/>
  <c r="E24" i="46" s="1"/>
  <c r="C24" i="46"/>
  <c r="Y23" i="8"/>
  <c r="F24" i="46" s="1"/>
  <c r="W14" i="8"/>
  <c r="E15" i="46" s="1"/>
  <c r="C15" i="46"/>
  <c r="Y14" i="8"/>
  <c r="F15" i="46" s="1"/>
  <c r="U14" i="8"/>
  <c r="D15" i="46" s="1"/>
  <c r="C29" i="46"/>
  <c r="U28" i="8"/>
  <c r="D29" i="46" s="1"/>
  <c r="W28" i="8"/>
  <c r="E29" i="46" s="1"/>
  <c r="Y28" i="8"/>
  <c r="F29" i="46" s="1"/>
  <c r="Y18" i="8"/>
  <c r="F19" i="46" s="1"/>
  <c r="C19" i="46"/>
  <c r="U18" i="8"/>
  <c r="D19" i="46" s="1"/>
  <c r="W18" i="8"/>
  <c r="E19" i="46" s="1"/>
  <c r="Y27" i="8"/>
  <c r="F28" i="46" s="1"/>
  <c r="C28" i="46"/>
  <c r="W27" i="8"/>
  <c r="E28" i="46" s="1"/>
  <c r="U27" i="8"/>
  <c r="D28" i="46" s="1"/>
  <c r="U39" i="8"/>
  <c r="D40" i="46" s="1"/>
  <c r="C40" i="46"/>
  <c r="Y39" i="8"/>
  <c r="F40" i="46" s="1"/>
  <c r="W39" i="8"/>
  <c r="E40" i="46" s="1"/>
  <c r="W20" i="8"/>
  <c r="E21" i="46" s="1"/>
  <c r="Y20" i="8"/>
  <c r="F21" i="46" s="1"/>
  <c r="U20" i="8"/>
  <c r="D21" i="46" s="1"/>
  <c r="C21" i="46"/>
  <c r="W19" i="8"/>
  <c r="E20" i="46" s="1"/>
  <c r="C20" i="46"/>
  <c r="U19" i="8"/>
  <c r="D20" i="46" s="1"/>
  <c r="Y19" i="8"/>
  <c r="F20" i="46" s="1"/>
  <c r="W6" i="8"/>
  <c r="E7" i="46" s="1"/>
  <c r="Y6" i="8"/>
  <c r="F7" i="46" s="1"/>
  <c r="U6" i="8"/>
  <c r="D7" i="46" s="1"/>
  <c r="C7" i="46"/>
  <c r="Y42" i="8"/>
  <c r="F43" i="46" s="1"/>
  <c r="W42" i="8"/>
  <c r="E43" i="46" s="1"/>
  <c r="C43" i="46"/>
  <c r="U42" i="8"/>
  <c r="D43" i="46" s="1"/>
  <c r="C25" i="46"/>
  <c r="W24" i="8"/>
  <c r="E25" i="46" s="1"/>
  <c r="U24" i="8"/>
  <c r="D25" i="46" s="1"/>
  <c r="Y24" i="8"/>
  <c r="F25" i="46" s="1"/>
  <c r="W15" i="8"/>
  <c r="E16" i="46" s="1"/>
  <c r="C16" i="46"/>
  <c r="U15" i="8"/>
  <c r="D16" i="46" s="1"/>
  <c r="Y15" i="8"/>
  <c r="F16" i="46" s="1"/>
  <c r="W7" i="8"/>
  <c r="E8" i="46" s="1"/>
  <c r="U7" i="8"/>
  <c r="D8" i="46" s="1"/>
  <c r="Y7" i="8"/>
  <c r="F8" i="46" s="1"/>
  <c r="C8" i="46"/>
  <c r="C44" i="46"/>
  <c r="W43" i="8"/>
  <c r="E44" i="46" s="1"/>
  <c r="U43" i="8"/>
  <c r="D44" i="46" s="1"/>
  <c r="Y43" i="8"/>
  <c r="F44" i="46" s="1"/>
  <c r="W17" i="8"/>
  <c r="E18" i="46" s="1"/>
  <c r="Y17" i="8"/>
  <c r="F18" i="46" s="1"/>
  <c r="U17" i="8"/>
  <c r="D18" i="46" s="1"/>
  <c r="C18" i="46"/>
  <c r="W12" i="8"/>
  <c r="E13" i="46" s="1"/>
  <c r="U12" i="8"/>
  <c r="D13" i="46" s="1"/>
  <c r="Y12" i="8"/>
  <c r="F13" i="46" s="1"/>
  <c r="C13" i="46"/>
  <c r="U9" i="8"/>
  <c r="D10" i="46" s="1"/>
  <c r="Y9" i="8"/>
  <c r="F10" i="46" s="1"/>
  <c r="W9" i="8"/>
  <c r="E10" i="46" s="1"/>
  <c r="C10" i="46"/>
  <c r="C27" i="46"/>
  <c r="Y26" i="8"/>
  <c r="F27" i="46" s="1"/>
  <c r="U26" i="8"/>
  <c r="D27" i="46" s="1"/>
  <c r="W26" i="8"/>
  <c r="E27" i="46" s="1"/>
  <c r="U31" i="8"/>
  <c r="D32" i="46" s="1"/>
  <c r="W31" i="8"/>
  <c r="E32" i="46" s="1"/>
  <c r="Y31" i="8"/>
  <c r="F32" i="46" s="1"/>
  <c r="C32" i="46"/>
  <c r="C34" i="46"/>
  <c r="W33" i="8"/>
  <c r="E34" i="46" s="1"/>
  <c r="U33" i="8"/>
  <c r="D34" i="46" s="1"/>
  <c r="Y33" i="8"/>
  <c r="F34" i="46" s="1"/>
  <c r="J15" i="46" l="1"/>
  <c r="U5" i="8"/>
  <c r="S44" i="8"/>
  <c r="D6" i="7" s="1"/>
  <c r="D45" i="7" s="1"/>
  <c r="W5" i="8"/>
  <c r="Y5" i="8"/>
  <c r="C6" i="46"/>
  <c r="F6" i="46" l="1"/>
  <c r="Y44" i="8"/>
  <c r="G6" i="7" s="1"/>
  <c r="G45" i="7" s="1"/>
  <c r="W44" i="8"/>
  <c r="F6" i="7" s="1"/>
  <c r="F45" i="7" s="1"/>
  <c r="E6" i="46"/>
  <c r="C45" i="46"/>
  <c r="U44" i="8"/>
  <c r="E6" i="7" s="1"/>
  <c r="E45" i="7" s="1"/>
  <c r="D6" i="46"/>
  <c r="D45" i="46" l="1"/>
  <c r="J6" i="46"/>
  <c r="J8" i="46" s="1"/>
  <c r="E45" i="46"/>
  <c r="F45" i="46"/>
  <c r="L6" i="46" l="1"/>
  <c r="K6" i="46"/>
  <c r="K8" i="46" s="1"/>
  <c r="M6" i="46"/>
</calcChain>
</file>

<file path=xl/sharedStrings.xml><?xml version="1.0" encoding="utf-8"?>
<sst xmlns="http://schemas.openxmlformats.org/spreadsheetml/2006/main" count="9300" uniqueCount="707">
  <si>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</si>
  <si>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</si>
  <si>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</si>
  <si>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</si>
  <si>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</si>
  <si>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</si>
  <si>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</si>
  <si>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</si>
  <si>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</si>
  <si>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</si>
  <si>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</si>
  <si>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</si>
  <si>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</si>
  <si>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</si>
  <si>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</si>
  <si>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</si>
  <si>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</si>
  <si>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</si>
  <si>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</si>
  <si>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</si>
  <si>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</si>
  <si>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</si>
  <si>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</si>
  <si>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</si>
  <si>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</si>
  <si>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</si>
  <si>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</si>
  <si>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</si>
  <si>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</si>
  <si>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</si>
  <si>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</si>
  <si>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</si>
  <si>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</si>
  <si>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</si>
  <si>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</si>
  <si>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</si>
  <si>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</si>
  <si>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</si>
  <si>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</si>
  <si>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</si>
  <si>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</si>
  <si>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</si>
  <si>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</si>
  <si>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</si>
  <si>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</si>
  <si>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</si>
  <si>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</si>
  <si>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</si>
  <si>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</si>
  <si>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</si>
  <si>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</si>
  <si>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</si>
  <si>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</si>
  <si>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</si>
  <si>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</si>
  <si>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</si>
  <si>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</si>
  <si>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</si>
  <si>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</si>
  <si>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</si>
  <si>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</si>
  <si>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</si>
  <si>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</si>
  <si>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</si>
  <si>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</si>
  <si>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</si>
  <si>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</si>
  <si>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</si>
  <si>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</si>
  <si>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</si>
  <si>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</si>
  <si>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</si>
  <si>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</si>
  <si>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</si>
  <si>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</si>
  <si>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</si>
  <si>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</si>
  <si>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</si>
  <si>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</si>
  <si>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</si>
  <si>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</si>
  <si>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</si>
  <si>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</si>
  <si>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</si>
  <si>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</si>
  <si>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</si>
  <si>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</si>
  <si>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</si>
  <si>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</si>
  <si>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</si>
  <si>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</si>
  <si>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</si>
  <si>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</si>
  <si>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</si>
  <si>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</si>
  <si>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</si>
  <si>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</si>
  <si>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</si>
  <si>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</si>
  <si>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</si>
  <si>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</si>
  <si>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</si>
  <si>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</si>
  <si>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</si>
  <si>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</si>
  <si>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</si>
  <si>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</si>
  <si>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</si>
  <si>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</si>
  <si>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</si>
  <si>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</si>
  <si>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</si>
  <si>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</si>
  <si>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</si>
  <si>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</si>
  <si>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</si>
  <si>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</si>
  <si>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</si>
  <si>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</si>
  <si>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</si>
  <si>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</si>
  <si>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</si>
  <si>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</si>
  <si>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</si>
  <si>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</si>
  <si>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</si>
  <si>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</si>
  <si>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</si>
  <si>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</si>
  <si>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</si>
  <si>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</si>
  <si>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</si>
  <si>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</si>
  <si>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</si>
  <si>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</si>
  <si>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</si>
  <si>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</si>
  <si>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</si>
  <si>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</si>
  <si>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雇用者報酬転換比率</t>
    <rPh sb="0" eb="3">
      <t>コヨウシャ</t>
    </rPh>
    <rPh sb="3" eb="5">
      <t>ホウシュウ</t>
    </rPh>
    <rPh sb="5" eb="7">
      <t>テンカン</t>
    </rPh>
    <rPh sb="7" eb="9">
      <t>ヒリツ</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</si>
  <si>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</si>
  <si>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</si>
  <si>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</si>
  <si>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</si>
  <si>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</si>
  <si>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</si>
  <si>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</si>
  <si>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</si>
  <si>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</si>
  <si>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</si>
  <si>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</si>
  <si>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</si>
  <si>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</si>
  <si>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</si>
  <si>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</si>
  <si>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</si>
  <si>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</si>
  <si>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</si>
  <si>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</si>
  <si>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</si>
  <si>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</si>
  <si>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</si>
  <si>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</si>
  <si>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</si>
  <si>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</si>
  <si>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</si>
  <si>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</si>
  <si>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</si>
  <si>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</si>
  <si>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</si>
  <si>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</si>
  <si>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</si>
  <si>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</si>
  <si>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</si>
  <si>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</si>
  <si>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</si>
  <si>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</si>
  <si>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</si>
  <si>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</si>
  <si>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</si>
  <si>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</si>
  <si>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</si>
  <si>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</si>
  <si>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</si>
  <si>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</si>
  <si>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</si>
  <si>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</si>
  <si>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</si>
  <si>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</si>
  <si>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</si>
  <si>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</si>
  <si>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</si>
  <si>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</si>
  <si>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</si>
  <si>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</si>
  <si>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</si>
  <si>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</si>
  <si>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</si>
  <si>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</si>
  <si>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</si>
  <si>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</si>
  <si>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</si>
  <si>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</si>
  <si>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</si>
  <si>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</si>
  <si>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</si>
  <si>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</si>
  <si>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</si>
  <si>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</si>
  <si>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</si>
  <si>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</si>
  <si>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</si>
  <si>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</si>
  <si>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</si>
  <si>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</si>
  <si>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</si>
  <si>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</si>
  <si>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</si>
  <si>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</si>
  <si>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</si>
  <si>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</si>
  <si>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</si>
  <si>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</si>
  <si>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</si>
  <si>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</si>
  <si>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</si>
  <si>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</si>
  <si>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</si>
  <si>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</si>
  <si>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</si>
  <si>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</si>
  <si>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</si>
  <si>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</si>
  <si>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</si>
  <si>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</si>
  <si>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</si>
  <si>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</si>
  <si>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</si>
  <si>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</si>
  <si>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</si>
  <si>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</si>
  <si>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</si>
  <si>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</si>
  <si>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</si>
  <si>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</si>
  <si>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</si>
  <si>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</si>
  <si>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</si>
  <si>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</si>
  <si>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</si>
  <si>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</si>
  <si>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</si>
  <si>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</si>
  <si>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</si>
  <si>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</si>
  <si>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</si>
  <si>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</si>
  <si>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</si>
  <si>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</si>
  <si>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</si>
  <si>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</si>
  <si>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</si>
  <si>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</si>
  <si>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</si>
  <si>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</si>
  <si>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</si>
  <si>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</si>
  <si>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</si>
  <si>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</si>
  <si>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</si>
  <si>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</si>
  <si>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</si>
  <si>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</si>
  <si>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</si>
  <si>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</si>
  <si>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</si>
  <si>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</si>
  <si>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</si>
  <si>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</si>
  <si>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</si>
  <si>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</si>
  <si>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</si>
  <si>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</si>
  <si>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</si>
  <si>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</si>
  <si>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</si>
  <si>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</si>
  <si>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</si>
  <si>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</si>
  <si>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</si>
  <si>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</si>
  <si>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</si>
  <si>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</si>
  <si>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</si>
  <si>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</si>
  <si>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</si>
  <si>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</si>
  <si>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</si>
  <si>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</si>
  <si>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</si>
  <si>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</si>
  <si>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</si>
  <si>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</si>
  <si>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</si>
  <si>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</si>
  <si>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</si>
  <si>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</si>
  <si>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</si>
  <si>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</si>
  <si>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</si>
  <si>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</si>
  <si>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</si>
  <si>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</si>
  <si>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</si>
  <si>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</si>
  <si>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</si>
  <si>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</si>
  <si>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</si>
  <si>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</si>
  <si>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</si>
  <si>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</si>
  <si>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</si>
  <si>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</si>
  <si>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</si>
  <si>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</si>
  <si>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</si>
  <si>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</si>
  <si>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</si>
  <si>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</si>
  <si>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</si>
  <si>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</si>
  <si>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</si>
  <si>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</si>
  <si>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</si>
  <si>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</si>
  <si>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</si>
  <si>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</si>
  <si>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</si>
  <si>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</si>
  <si>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</si>
  <si>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</si>
  <si>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</si>
  <si>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</si>
  <si>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</si>
  <si>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</si>
  <si>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</si>
  <si>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</si>
  <si>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</si>
  <si>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</si>
  <si>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</si>
  <si>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</si>
  <si>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</si>
  <si>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</si>
  <si>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</si>
  <si>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</si>
  <si>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</si>
  <si>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</si>
  <si>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</si>
  <si>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</si>
  <si>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</si>
  <si>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</si>
  <si>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</si>
  <si>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</si>
  <si>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</si>
  <si>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</si>
  <si>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</si>
  <si>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</si>
  <si>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</si>
  <si>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</si>
  <si>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</si>
  <si>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</si>
  <si>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</si>
  <si>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</si>
  <si>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</si>
  <si>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</si>
  <si>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</si>
  <si>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</si>
  <si>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</si>
  <si>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</si>
  <si>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</si>
  <si>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</si>
  <si>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</si>
  <si>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</si>
  <si>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</si>
  <si>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</si>
  <si>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</si>
  <si>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</si>
  <si>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</si>
  <si>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</si>
  <si>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</si>
  <si>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</si>
  <si>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</si>
  <si>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</si>
  <si>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</si>
  <si>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</si>
  <si>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</si>
  <si>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</si>
  <si>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</si>
  <si>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</si>
  <si>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</si>
  <si>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</si>
  <si>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</si>
  <si>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</si>
  <si>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</si>
  <si>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</si>
  <si>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</si>
  <si>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</si>
  <si>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</si>
  <si>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</si>
  <si>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</si>
  <si>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</si>
  <si>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</si>
  <si>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</si>
  <si>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</si>
  <si>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</si>
  <si>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</si>
  <si>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</si>
  <si>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</si>
  <si>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</si>
  <si>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</si>
  <si>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</si>
  <si>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</si>
  <si>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</si>
  <si>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</si>
  <si>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</si>
  <si>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</si>
  <si>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</si>
  <si>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</si>
  <si>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</si>
  <si>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</si>
  <si>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</si>
  <si>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</si>
  <si>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</si>
  <si>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</si>
  <si>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</si>
  <si>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</si>
  <si>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</si>
  <si>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</si>
  <si>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</si>
  <si>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</si>
  <si>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</si>
  <si>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</si>
  <si>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</si>
  <si>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</si>
  <si>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</si>
  <si>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</si>
  <si>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</si>
  <si>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</si>
  <si>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</si>
  <si>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</si>
  <si>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</si>
  <si>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</si>
  <si>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</si>
  <si>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</si>
  <si>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</si>
  <si>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</si>
  <si>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</si>
  <si>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</si>
  <si>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</si>
  <si>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</si>
  <si>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</si>
  <si>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</si>
  <si>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</si>
  <si>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</si>
  <si>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</si>
  <si>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</si>
  <si>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</si>
  <si>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</si>
  <si>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</si>
  <si>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</si>
  <si>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</si>
  <si>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</si>
  <si>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</si>
  <si>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</si>
  <si>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</si>
  <si>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</si>
  <si>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</si>
  <si>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</si>
  <si>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</si>
  <si>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</si>
  <si>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r>
      <t>逆行列係数　〔I-(I-M)A〕</t>
    </r>
    <r>
      <rPr>
        <vertAlign val="superscript"/>
        <sz val="10"/>
        <rFont val="ＭＳ Ｐゴシック"/>
        <family val="3"/>
        <charset val="128"/>
      </rPr>
      <t>-1</t>
    </r>
    <r>
      <rPr>
        <sz val="10"/>
        <rFont val="ＭＳ Ｐゴシック"/>
        <family val="3"/>
        <charset val="128"/>
      </rPr>
      <t>型</t>
    </r>
    <phoneticPr fontId="5"/>
  </si>
  <si>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</si>
  <si>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</si>
  <si>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</si>
  <si>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</si>
  <si>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</si>
  <si>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</si>
  <si>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</si>
  <si>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</si>
  <si>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</si>
  <si>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</si>
  <si>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</si>
  <si>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</si>
  <si>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</si>
  <si>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</si>
  <si>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</si>
  <si>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</si>
  <si>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</si>
  <si>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</si>
  <si>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</si>
  <si>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</si>
  <si>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</si>
  <si>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</si>
  <si>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</si>
  <si>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</si>
  <si>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</si>
  <si>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</si>
  <si>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</si>
  <si>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</si>
  <si>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</si>
  <si>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</si>
  <si>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</si>
  <si>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</si>
  <si>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</si>
  <si>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</si>
  <si>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</si>
  <si>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</si>
  <si>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</si>
  <si>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</si>
  <si>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</si>
  <si>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</si>
  <si>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</si>
  <si>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</si>
  <si>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</si>
  <si>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</si>
  <si>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</si>
  <si>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</si>
  <si>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</si>
  <si>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</si>
  <si>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</si>
  <si>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</si>
  <si>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</si>
  <si>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</si>
  <si>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</si>
  <si>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</si>
  <si>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</si>
  <si>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</si>
  <si>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</si>
  <si>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</si>
  <si>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</si>
  <si>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</si>
  <si>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</si>
  <si>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</si>
  <si>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</si>
  <si>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</si>
  <si>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</si>
  <si>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</si>
  <si>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</si>
  <si>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</si>
  <si>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</si>
  <si>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</si>
  <si>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</si>
  <si>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</si>
  <si>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</si>
  <si>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</si>
  <si>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</si>
  <si>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</si>
  <si>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</si>
  <si>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</si>
  <si>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</si>
  <si>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</si>
  <si>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</si>
  <si>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</si>
  <si>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</si>
  <si>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</si>
  <si>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</si>
  <si>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</si>
  <si>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</si>
  <si>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</si>
  <si>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</si>
  <si>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</si>
  <si>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</si>
  <si>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</si>
  <si>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</si>
  <si>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</si>
  <si>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</si>
  <si>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</si>
  <si>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</si>
  <si>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</si>
  <si>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</si>
  <si>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</si>
  <si>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</si>
  <si>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</si>
  <si>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</si>
  <si>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</si>
  <si>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</si>
  <si>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</si>
  <si>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</si>
  <si>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</si>
  <si>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</si>
  <si>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</si>
  <si>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</si>
  <si>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</si>
  <si>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</si>
  <si>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</si>
  <si>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</si>
  <si>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</si>
  <si>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</si>
  <si>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</si>
  <si>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(出所）兵庫県立大学地域経済指標研究会(2024)</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</si>
  <si>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t>8市８町</t>
    <rPh sb="1" eb="2">
      <t>シ</t>
    </rPh>
    <rPh sb="3" eb="4">
      <t>マチ</t>
    </rPh>
    <phoneticPr fontId="5"/>
  </si>
  <si>
    <t xml:space="preserve"> </t>
  </si>
  <si>
    <t>行和</t>
    <rPh sb="0" eb="1">
      <t>ギョウ</t>
    </rPh>
    <rPh sb="1" eb="2">
      <t>ワ</t>
    </rPh>
    <phoneticPr fontId="5"/>
  </si>
  <si>
    <t>列和</t>
    <rPh sb="0" eb="1">
      <t>レツ</t>
    </rPh>
    <rPh sb="1" eb="2">
      <t>ワ</t>
    </rPh>
    <phoneticPr fontId="5"/>
  </si>
  <si>
    <t>令和5年平均</t>
    <rPh sb="0" eb="2">
      <t>レイワ</t>
    </rPh>
    <rPh sb="3" eb="4">
      <t>ネン</t>
    </rPh>
    <rPh sb="4" eb="6">
      <t>ヘイキン</t>
    </rPh>
    <phoneticPr fontId="5"/>
  </si>
  <si>
    <t>域内自給率</t>
    <rPh sb="0" eb="2">
      <t>イキナイ</t>
    </rPh>
    <phoneticPr fontId="5"/>
  </si>
  <si>
    <t>令和3年度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</si>
  <si>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</si>
  <si>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</si>
  <si>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播磨地域8市8町</t>
    <rPh sb="0" eb="2">
      <t>ハリマ</t>
    </rPh>
    <rPh sb="2" eb="4">
      <t>チイキ</t>
    </rPh>
    <rPh sb="5" eb="6">
      <t>シ</t>
    </rPh>
    <rPh sb="7" eb="8">
      <t>マチ</t>
    </rPh>
    <phoneticPr fontId="5"/>
  </si>
  <si>
    <t>・雇用者誘発数の基礎となる雇用係数は、「2015年播磨地域8市8町産業連関表・雇用表（39部門分類）」を使用</t>
    <rPh sb="24" eb="25">
      <t>ネン</t>
    </rPh>
    <rPh sb="25" eb="27">
      <t>ハリマ</t>
    </rPh>
    <rPh sb="27" eb="29">
      <t>チイキ</t>
    </rPh>
    <rPh sb="30" eb="31">
      <t>シ</t>
    </rPh>
    <rPh sb="32" eb="33">
      <t>マチ</t>
    </rPh>
    <rPh sb="33" eb="35">
      <t>サンギョウ</t>
    </rPh>
    <phoneticPr fontId="5"/>
  </si>
  <si>
    <t>投入係数表</t>
    <rPh sb="0" eb="1">
      <t>トウニュウ</t>
    </rPh>
    <rPh sb="1" eb="3">
      <t>ケイスウ</t>
    </rPh>
    <rPh sb="3" eb="4">
      <t>ヒョウ</t>
    </rPh>
    <phoneticPr fontId="5"/>
  </si>
  <si>
    <t>逆行列係数表</t>
    <rPh sb="0" eb="2">
      <t>ギャクギョウレツ</t>
    </rPh>
    <rPh sb="2" eb="4">
      <t>ケイスウ</t>
    </rPh>
    <rPh sb="4" eb="5">
      <t>ヒョウ</t>
    </rPh>
    <phoneticPr fontId="5"/>
  </si>
  <si>
    <t>分析係数表</t>
    <rPh sb="0" eb="1">
      <t>ブンセキ</t>
    </rPh>
    <rPh sb="1" eb="3">
      <t>ケイスウ</t>
    </rPh>
    <rPh sb="3" eb="4">
      <t>ヒョウ</t>
    </rPh>
    <phoneticPr fontId="5"/>
  </si>
  <si>
    <t>最終需要入力表・推計結果表</t>
    <rPh sb="0" eb="2">
      <t>サイシュウ</t>
    </rPh>
    <rPh sb="2" eb="4">
      <t>ジュヨウ</t>
    </rPh>
    <rPh sb="4" eb="6">
      <t>ニュウリョク</t>
    </rPh>
    <rPh sb="6" eb="7">
      <t>ヒョウ</t>
    </rPh>
    <rPh sb="8" eb="10">
      <t>スイケイ</t>
    </rPh>
    <rPh sb="10" eb="12">
      <t>ケッカ</t>
    </rPh>
    <rPh sb="12" eb="13">
      <t>ヒョウ</t>
    </rPh>
    <phoneticPr fontId="5"/>
  </si>
  <si>
    <t>部門別推計結果表</t>
    <rPh sb="0" eb="3">
      <t>ブモンベツ</t>
    </rPh>
    <rPh sb="3" eb="5">
      <t>スイケイ</t>
    </rPh>
    <rPh sb="5" eb="8">
      <t>ケッカヒョウ</t>
    </rPh>
    <phoneticPr fontId="5"/>
  </si>
  <si>
    <t>利用上の注意</t>
    <rPh sb="0" eb="3">
      <t>リヨウジョウ</t>
    </rPh>
    <rPh sb="4" eb="6">
      <t>チュウイ</t>
    </rPh>
    <phoneticPr fontId="5"/>
  </si>
  <si>
    <t>取引基本表</t>
    <rPh sb="0" eb="2">
      <t>トリヒキ</t>
    </rPh>
    <rPh sb="2" eb="5">
      <t>キホンヒョウ</t>
    </rPh>
    <phoneticPr fontId="5"/>
  </si>
  <si>
    <t>最終需要まとめ</t>
    <rPh sb="0" eb="2">
      <t>サイシュウ</t>
    </rPh>
    <rPh sb="2" eb="4">
      <t>ジュヨウ</t>
    </rPh>
    <phoneticPr fontId="5"/>
  </si>
  <si>
    <t>部門別まとめ</t>
    <rPh sb="0" eb="3">
      <t>ブモンベツ</t>
    </rPh>
    <phoneticPr fontId="5"/>
  </si>
  <si>
    <t>雇用表</t>
    <rPh sb="0" eb="2">
      <t>コヨウ</t>
    </rPh>
    <rPh sb="2" eb="3">
      <t>ヒョウ</t>
    </rPh>
    <phoneticPr fontId="5"/>
  </si>
  <si>
    <t>雇用表</t>
    <rPh sb="0" eb="1">
      <t>コヨウ</t>
    </rPh>
    <rPh sb="1" eb="2">
      <t>ヒョウ</t>
    </rPh>
    <phoneticPr fontId="5"/>
  </si>
  <si>
    <t>部門別推計結果</t>
    <rPh sb="0" eb="3">
      <t>ブモンベツ</t>
    </rPh>
    <rPh sb="3" eb="5">
      <t>スイケイ</t>
    </rPh>
    <rPh sb="5" eb="7">
      <t>ケッカ</t>
    </rPh>
    <phoneticPr fontId="5"/>
  </si>
  <si>
    <t>部門別最終需要額</t>
    <rPh sb="0" eb="3">
      <t>ブモンベツ</t>
    </rPh>
    <rPh sb="3" eb="5">
      <t>サイシュウ</t>
    </rPh>
    <rPh sb="5" eb="8">
      <t>ジュヨウガク</t>
    </rPh>
    <phoneticPr fontId="5"/>
  </si>
  <si>
    <t>統計表</t>
    <rPh sb="0" eb="3">
      <t>トウケイヒョウ</t>
    </rPh>
    <phoneticPr fontId="5"/>
  </si>
  <si>
    <t>事例　淡路地域産業連関分析（39部門別ワークシート）目次</t>
    <rPh sb="0" eb="2">
      <t>ジレイ</t>
    </rPh>
    <rPh sb="3" eb="5">
      <t>アワジ</t>
    </rPh>
    <rPh sb="5" eb="7">
      <t>チイキ</t>
    </rPh>
    <rPh sb="7" eb="9">
      <t>サンギョウ</t>
    </rPh>
    <rPh sb="9" eb="11">
      <t>レンカン</t>
    </rPh>
    <rPh sb="11" eb="13">
      <t>ブンセキ</t>
    </rPh>
    <rPh sb="16" eb="19">
      <t>ブモンベツ</t>
    </rPh>
    <rPh sb="26" eb="28">
      <t>モクジ</t>
    </rPh>
    <phoneticPr fontId="5"/>
  </si>
  <si>
    <t>(資料)兵庫県立大学地域経済指標研究会(2025)</t>
    <rPh sb="1" eb="3">
      <t>シリョウ</t>
    </rPh>
    <rPh sb="4" eb="6">
      <t>ヒョウゴ</t>
    </rPh>
    <rPh sb="6" eb="8">
      <t>ケンリツ</t>
    </rPh>
    <rPh sb="8" eb="10">
      <t>ダイガク</t>
    </rPh>
    <rPh sb="10" eb="12">
      <t>チイキ</t>
    </rPh>
    <rPh sb="12" eb="14">
      <t>ケイザイ</t>
    </rPh>
    <rPh sb="14" eb="16">
      <t>シヒョウ</t>
    </rPh>
    <rPh sb="16" eb="19">
      <t>ケンキュウカイ</t>
    </rPh>
    <phoneticPr fontId="5"/>
  </si>
  <si>
    <t>2015年淡路地域産業連関表</t>
    <rPh sb="4" eb="5">
      <t>ネン</t>
    </rPh>
    <rPh sb="5" eb="7">
      <t>アワジ</t>
    </rPh>
    <rPh sb="7" eb="9">
      <t>チイキ</t>
    </rPh>
    <rPh sb="9" eb="11">
      <t>サンギョウ</t>
    </rPh>
    <rPh sb="11" eb="14">
      <t>レンカンヒョウ</t>
    </rPh>
    <phoneticPr fontId="5"/>
  </si>
  <si>
    <t>淡路地域</t>
    <rPh sb="0" eb="2">
      <t>アワジ</t>
    </rPh>
    <rPh sb="2" eb="4">
      <t>チイキ</t>
    </rPh>
    <phoneticPr fontId="5"/>
  </si>
  <si>
    <t>2015年産業連関表試算表</t>
    <rPh sb="4" eb="5">
      <t>ネン</t>
    </rPh>
    <rPh sb="5" eb="7">
      <t>サンギョウ</t>
    </rPh>
    <rPh sb="7" eb="10">
      <t>レンカンヒョウ</t>
    </rPh>
    <rPh sb="10" eb="12">
      <t>シサン</t>
    </rPh>
    <rPh sb="12" eb="13">
      <t>ヒョウ</t>
    </rPh>
    <phoneticPr fontId="5"/>
  </si>
  <si>
    <t>部門(69部門）</t>
    <rPh sb="0" eb="2">
      <t>ブモン</t>
    </rPh>
    <rPh sb="5" eb="7">
      <t>ブモン</t>
    </rPh>
    <phoneticPr fontId="5"/>
  </si>
  <si>
    <t>林業</t>
  </si>
  <si>
    <t>漁業</t>
  </si>
  <si>
    <t>鉱業，採石業，砂利採取業</t>
  </si>
  <si>
    <t>食料品製造業</t>
  </si>
  <si>
    <t>飲料・たばこ・飼料製造業</t>
  </si>
  <si>
    <t>繊維工業</t>
  </si>
  <si>
    <t>木材・木製品製造業</t>
  </si>
  <si>
    <t>家具・装備品製造業</t>
  </si>
  <si>
    <t>パルプ・紙・紙加工品製造業</t>
  </si>
  <si>
    <t>印刷・同関連業</t>
  </si>
  <si>
    <t>化学工業</t>
  </si>
  <si>
    <t>石油製品・石炭製品製造業</t>
  </si>
  <si>
    <t>プラスチック製品製造業</t>
  </si>
  <si>
    <t>ゴム製品製造業</t>
  </si>
  <si>
    <t>なめし革・同製品・毛皮製造業</t>
  </si>
  <si>
    <t>窯業・土石製品製造業</t>
  </si>
  <si>
    <t>鉄鋼業</t>
  </si>
  <si>
    <t>非鉄金属製造業</t>
  </si>
  <si>
    <t>金属製品製造業</t>
  </si>
  <si>
    <t>はん用機械器具製造業</t>
  </si>
  <si>
    <t>生産用機械器具製造業</t>
  </si>
  <si>
    <t>業務用機械器具製造業</t>
  </si>
  <si>
    <t>電子部品・デバイス・電子回路製造業</t>
  </si>
  <si>
    <t>電気機械器具製造業</t>
  </si>
  <si>
    <t>情報通信機械器具製造業</t>
  </si>
  <si>
    <t>輸送用機械器具製造業</t>
  </si>
  <si>
    <t>その他の製造業</t>
  </si>
  <si>
    <t>建設業</t>
  </si>
  <si>
    <t>電気業</t>
  </si>
  <si>
    <t>ガス・熱供給</t>
  </si>
  <si>
    <t>水道業</t>
  </si>
  <si>
    <t>不動産仲介及び賃貸</t>
  </si>
  <si>
    <t>住宅賃貸料</t>
  </si>
  <si>
    <t>住宅賃貸料（帰属家賃）</t>
  </si>
  <si>
    <t>鉄道業</t>
  </si>
  <si>
    <t>道路輸送</t>
  </si>
  <si>
    <t>水運業</t>
  </si>
  <si>
    <t>航空運輸業</t>
  </si>
  <si>
    <t>貨物利用運送</t>
  </si>
  <si>
    <t>倉庫業</t>
  </si>
  <si>
    <t>運輸に附帯するサービス業</t>
  </si>
  <si>
    <t>郵便・信書便</t>
  </si>
  <si>
    <t>通信業</t>
  </si>
  <si>
    <t>放送業</t>
  </si>
  <si>
    <t>情報サービス業</t>
  </si>
  <si>
    <t>インターネット附随サービス業</t>
  </si>
  <si>
    <t>映像・音声・文字情報制作業</t>
  </si>
  <si>
    <t>教育</t>
  </si>
  <si>
    <t>研究</t>
  </si>
  <si>
    <t>医療</t>
  </si>
  <si>
    <t>保健衛生</t>
  </si>
  <si>
    <t>社会保険・社会福祉・介護</t>
  </si>
  <si>
    <t>他に分類されない会員制団体</t>
  </si>
  <si>
    <t>物品賃貸サービス</t>
  </si>
  <si>
    <t>広告</t>
  </si>
  <si>
    <t>自動車整備・機械修理</t>
  </si>
  <si>
    <t>その他の対事業所サービス</t>
  </si>
  <si>
    <t>宿泊業</t>
  </si>
  <si>
    <t>飲食サービス</t>
  </si>
  <si>
    <t>洗濯・理容・美容・浴場業</t>
  </si>
  <si>
    <t>娯楽サービス</t>
  </si>
  <si>
    <t>その他の対個人サービス</t>
  </si>
  <si>
    <t>移輸出</t>
    <rPh sb="1" eb="3">
      <t>ユシュツ</t>
    </rPh>
    <phoneticPr fontId="5"/>
  </si>
  <si>
    <t>（控除）移輸入</t>
    <rPh sb="5" eb="7">
      <t>ユニュウ</t>
    </rPh>
    <phoneticPr fontId="5"/>
  </si>
  <si>
    <t>市内生産額</t>
    <rPh sb="0" eb="1">
      <t>シ</t>
    </rPh>
    <phoneticPr fontId="5"/>
  </si>
  <si>
    <t>間接税（関税・輸入品商品税を除く。）</t>
  </si>
  <si>
    <t>市内生産額</t>
  </si>
  <si>
    <t>2015年産業連関表（試算表）</t>
    <rPh sb="5" eb="7">
      <t>サンギョウ</t>
    </rPh>
    <rPh sb="11" eb="13">
      <t>シサン</t>
    </rPh>
    <rPh sb="13" eb="14">
      <t>ヒョウ</t>
    </rPh>
    <phoneticPr fontId="9"/>
  </si>
  <si>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</si>
  <si>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t>2015年洲本市産業連関表</t>
  </si>
  <si>
    <t>2015年南あわじ市産業連関表</t>
  </si>
  <si>
    <t>2015年淡路市産業連関表</t>
  </si>
  <si>
    <t>2015年淡路地域産業連関表</t>
    <rPh sb="4" eb="5">
      <t>ネン</t>
    </rPh>
    <rPh sb="5" eb="7">
      <t>アワジ</t>
    </rPh>
    <rPh sb="7" eb="9">
      <t>チイキ</t>
    </rPh>
    <rPh sb="9" eb="11">
      <t>サンギョウ</t>
    </rPh>
    <phoneticPr fontId="9"/>
  </si>
  <si>
    <t>域際収支（＝移輸出−移輸入）</t>
    <rPh sb="0" eb="1">
      <t>イキ</t>
    </rPh>
    <rPh sb="1" eb="2">
      <t>サイ</t>
    </rPh>
    <rPh sb="2" eb="4">
      <t>シュウシ</t>
    </rPh>
    <rPh sb="6" eb="9">
      <t>イユシュツ</t>
    </rPh>
    <rPh sb="10" eb="13">
      <t>イユニュウ</t>
    </rPh>
    <phoneticPr fontId="5"/>
  </si>
  <si>
    <t>(単位：百万円）</t>
    <rPh sb="1" eb="3">
      <t>タンイ</t>
    </rPh>
    <rPh sb="4" eb="7">
      <t>ヒャクマンエン</t>
    </rPh>
    <phoneticPr fontId="5"/>
  </si>
  <si>
    <t>2025.2.25</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</si>
</sst>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35"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
      <b/>
      <sz val="11"/>
      <color theme="1"/>
      <name val="ＭＳ Ｐゴシック"/>
      <family val="3"/>
      <charset val="128"/>
    </font>
    <font>
      <u/>
      <sz val="11"/>
      <color theme="10"/>
      <name val="ＭＳ Ｐゴシック"/>
      <family val="3"/>
      <charset val="128"/>
    </font>
    <font>
      <u/>
      <sz val="10.5"/>
      <color theme="10"/>
      <name val="ＭＳ Ｐゴシック"/>
      <family val="3"/>
      <charset val="128"/>
      <scheme val="minor"/>
    </font>
    <font>
      <b/>
      <sz val="11"/>
      <name val="ＭＳ Ｐゴシック"/>
      <family val="3"/>
      <charset val="128"/>
      <scheme val="minor"/>
    </font>
    <font>
      <sz val="10.5"/>
      <color theme="1"/>
      <name val="ＭＳ Ｐゴシック"/>
      <family val="3"/>
      <charset val="128"/>
      <scheme val="minor"/>
    </font>
    <font>
      <b/>
      <sz val="10.5"/>
      <color theme="1"/>
      <name val="ＭＳ Ｐゴシック"/>
      <family val="3"/>
      <charset val="128"/>
      <scheme val="minor"/>
    </font>
    <font>
      <b/>
      <sz val="10.5"/>
      <name val="ＭＳ Ｐゴシック"/>
      <family val="3"/>
      <charset val="128"/>
      <scheme val="minor"/>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6">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xf numFmtId="0" fontId="29" fillId="0" borderId="0" applyNumberFormat="0" applyFill="0" applyBorder="0" applyAlignment="0" applyProtection="0"/>
  </cellStyleXfs>
  <cellXfs count="574">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5" xfId="0" applyBorder="1"/>
    <xf numFmtId="0" fontId="0" fillId="0" borderId="7" xfId="0" applyBorder="1"/>
    <xf numFmtId="0" fontId="0" fillId="0" borderId="14" xfId="0" applyBorder="1"/>
    <xf numFmtId="0" fontId="7" fillId="3" borderId="0" xfId="0" applyFont="1" applyFill="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188" fontId="7" fillId="0" borderId="13" xfId="1" applyNumberFormat="1" applyFont="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19" fillId="0" borderId="10" xfId="0" applyNumberFormat="1" applyFont="1" applyBorder="1"/>
    <xf numFmtId="193" fontId="19" fillId="0" borderId="9" xfId="0" applyNumberFormat="1" applyFont="1" applyBorder="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38" fontId="21" fillId="12" borderId="11" xfId="1" applyFont="1" applyFill="1" applyBorder="1" applyAlignment="1">
      <alignment vertical="center"/>
    </xf>
    <xf numFmtId="38" fontId="21" fillId="12" borderId="4" xfId="1" applyFont="1" applyFill="1" applyBorder="1" applyAlignment="1">
      <alignment horizontal="center" vertical="center"/>
    </xf>
    <xf numFmtId="38" fontId="21" fillId="12" borderId="8" xfId="1" applyFont="1" applyFill="1" applyBorder="1" applyAlignment="1">
      <alignment horizontal="center" vertical="center"/>
    </xf>
    <xf numFmtId="38" fontId="21" fillId="12" borderId="10" xfId="1" applyFont="1" applyFill="1" applyBorder="1" applyAlignment="1">
      <alignment vertical="center"/>
    </xf>
    <xf numFmtId="0" fontId="28" fillId="10" borderId="0" xfId="0" applyFont="1" applyFill="1" applyAlignment="1">
      <alignment vertical="center"/>
    </xf>
    <xf numFmtId="182" fontId="0" fillId="0" borderId="0" xfId="0" applyNumberFormat="1" applyAlignment="1">
      <alignment horizontal="right"/>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0" xfId="0" applyNumberFormat="1" applyFont="1" applyFill="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0" xfId="0" applyNumberFormat="1" applyFont="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82" fontId="0" fillId="6" borderId="0" xfId="0" applyNumberFormat="1" applyFill="1"/>
    <xf numFmtId="57" fontId="0" fillId="0" borderId="0" xfId="0" applyNumberFormat="1"/>
    <xf numFmtId="189" fontId="0" fillId="9" borderId="15" xfId="1" applyNumberFormat="1" applyFont="1" applyFill="1" applyBorder="1"/>
    <xf numFmtId="189" fontId="0" fillId="9" borderId="11" xfId="1" applyNumberFormat="1" applyFont="1" applyFill="1" applyBorder="1"/>
    <xf numFmtId="0" fontId="6" fillId="9" borderId="10" xfId="0" applyFont="1" applyFill="1" applyBorder="1"/>
    <xf numFmtId="0" fontId="6" fillId="9" borderId="8" xfId="0" applyFont="1" applyFill="1" applyBorder="1"/>
    <xf numFmtId="38" fontId="0" fillId="6" borderId="3" xfId="1" applyFont="1" applyFill="1" applyBorder="1"/>
    <xf numFmtId="196" fontId="1" fillId="6" borderId="7" xfId="1" applyNumberFormat="1" applyFont="1" applyFill="1" applyBorder="1" applyAlignment="1">
      <alignment horizontal="center"/>
    </xf>
    <xf numFmtId="38" fontId="0" fillId="0" borderId="0" xfId="1" applyFont="1"/>
    <xf numFmtId="38" fontId="0" fillId="0" borderId="0" xfId="1" applyFont="1" applyBorder="1"/>
    <xf numFmtId="38" fontId="0" fillId="0" borderId="7" xfId="1" applyFont="1" applyBorder="1"/>
    <xf numFmtId="0" fontId="1" fillId="9" borderId="0" xfId="0" applyFont="1" applyFill="1"/>
    <xf numFmtId="195" fontId="1" fillId="9" borderId="0" xfId="0" applyNumberFormat="1" applyFont="1" applyFill="1"/>
    <xf numFmtId="38" fontId="1" fillId="9" borderId="0" xfId="1" applyFont="1" applyFill="1" applyBorder="1"/>
    <xf numFmtId="38" fontId="0" fillId="9" borderId="0" xfId="1" applyFont="1" applyFill="1"/>
    <xf numFmtId="195" fontId="0" fillId="9" borderId="0" xfId="0" applyNumberFormat="1" applyFill="1"/>
    <xf numFmtId="38" fontId="0" fillId="9" borderId="0" xfId="0" applyNumberFormat="1" applyFill="1"/>
    <xf numFmtId="178" fontId="1" fillId="12" borderId="11" xfId="1" applyNumberFormat="1" applyFont="1" applyFill="1" applyBorder="1"/>
    <xf numFmtId="0" fontId="19" fillId="0" borderId="0" xfId="0" applyFont="1"/>
    <xf numFmtId="14" fontId="19" fillId="9" borderId="0" xfId="0" applyNumberFormat="1" applyFont="1" applyFill="1"/>
    <xf numFmtId="0" fontId="19" fillId="0" borderId="15" xfId="0" applyFont="1" applyBorder="1"/>
    <xf numFmtId="0" fontId="19" fillId="0" borderId="12" xfId="0" applyFont="1" applyBorder="1"/>
    <xf numFmtId="0" fontId="19" fillId="0" borderId="1" xfId="0" applyFont="1" applyBorder="1"/>
    <xf numFmtId="0" fontId="30" fillId="0" borderId="2" xfId="5" applyFont="1" applyBorder="1"/>
    <xf numFmtId="0" fontId="19" fillId="0" borderId="2" xfId="0" applyFont="1" applyBorder="1"/>
    <xf numFmtId="0" fontId="19" fillId="0" borderId="9" xfId="0" applyFont="1" applyBorder="1"/>
    <xf numFmtId="0" fontId="19" fillId="9" borderId="1" xfId="0" applyFont="1" applyFill="1" applyBorder="1"/>
    <xf numFmtId="0" fontId="30" fillId="9" borderId="3" xfId="5" applyFont="1" applyFill="1" applyBorder="1"/>
    <xf numFmtId="0" fontId="19" fillId="9" borderId="14" xfId="0" applyFont="1" applyFill="1" applyBorder="1"/>
    <xf numFmtId="182" fontId="30" fillId="9" borderId="0" xfId="5" quotePrefix="1" applyNumberFormat="1" applyFont="1" applyFill="1" applyBorder="1"/>
    <xf numFmtId="0" fontId="19" fillId="9" borderId="5" xfId="0" applyFont="1" applyFill="1" applyBorder="1"/>
    <xf numFmtId="182" fontId="30" fillId="9" borderId="7" xfId="5" quotePrefix="1" applyNumberFormat="1" applyFont="1" applyFill="1" applyBorder="1"/>
    <xf numFmtId="0" fontId="19" fillId="0" borderId="6" xfId="0" applyFont="1" applyBorder="1"/>
    <xf numFmtId="0" fontId="19" fillId="12" borderId="14" xfId="0" applyFont="1" applyFill="1" applyBorder="1"/>
    <xf numFmtId="182" fontId="30" fillId="12" borderId="9" xfId="5" applyNumberFormat="1" applyFont="1" applyFill="1" applyBorder="1"/>
    <xf numFmtId="0" fontId="19" fillId="12" borderId="5" xfId="0" applyFont="1" applyFill="1" applyBorder="1"/>
    <xf numFmtId="182" fontId="30" fillId="12" borderId="6" xfId="5" applyNumberFormat="1" applyFont="1" applyFill="1" applyBorder="1"/>
    <xf numFmtId="0" fontId="29" fillId="3" borderId="2" xfId="5" applyFill="1" applyBorder="1"/>
    <xf numFmtId="0" fontId="19" fillId="0" borderId="1" xfId="0" applyFont="1" applyBorder="1" applyAlignment="1">
      <alignment horizontal="right"/>
    </xf>
    <xf numFmtId="0" fontId="19" fillId="0" borderId="14" xfId="0" applyFont="1" applyBorder="1" applyAlignment="1">
      <alignment horizontal="right"/>
    </xf>
    <xf numFmtId="0" fontId="19" fillId="0" borderId="5" xfId="0" applyFont="1" applyBorder="1" applyAlignment="1">
      <alignment horizontal="right"/>
    </xf>
    <xf numFmtId="0" fontId="29" fillId="0" borderId="9" xfId="5" applyBorder="1"/>
    <xf numFmtId="0" fontId="29" fillId="3" borderId="9" xfId="5" applyFill="1" applyBorder="1"/>
    <xf numFmtId="0" fontId="29" fillId="0" borderId="6" xfId="5" applyBorder="1"/>
    <xf numFmtId="40" fontId="6" fillId="9" borderId="14" xfId="1" applyNumberFormat="1" applyFont="1" applyFill="1" applyBorder="1"/>
    <xf numFmtId="0" fontId="31" fillId="0" borderId="0" xfId="0" applyFont="1"/>
    <xf numFmtId="182" fontId="7" fillId="9" borderId="0" xfId="0" applyNumberFormat="1" applyFont="1" applyFill="1"/>
    <xf numFmtId="193" fontId="21" fillId="9" borderId="3" xfId="0" applyNumberFormat="1" applyFont="1" applyFill="1" applyBorder="1" applyAlignment="1">
      <alignment horizontal="center" vertical="center"/>
    </xf>
    <xf numFmtId="0" fontId="21" fillId="9" borderId="7" xfId="0" applyFont="1" applyFill="1" applyBorder="1" applyAlignment="1">
      <alignment horizontal="center" vertical="center" wrapText="1"/>
    </xf>
    <xf numFmtId="193" fontId="21" fillId="9" borderId="2" xfId="0" applyNumberFormat="1" applyFont="1" applyFill="1" applyBorder="1" applyAlignment="1">
      <alignment horizontal="center" vertical="center"/>
    </xf>
    <xf numFmtId="0" fontId="21" fillId="9" borderId="6" xfId="0" applyFont="1" applyFill="1" applyBorder="1" applyAlignment="1">
      <alignment horizontal="center" vertical="center" wrapText="1"/>
    </xf>
    <xf numFmtId="182" fontId="32" fillId="0" borderId="0" xfId="0" applyNumberFormat="1" applyFont="1" applyAlignment="1">
      <alignment vertical="center"/>
    </xf>
    <xf numFmtId="182" fontId="33" fillId="0" borderId="0" xfId="0" applyNumberFormat="1" applyFont="1" applyAlignment="1">
      <alignment vertical="center"/>
    </xf>
    <xf numFmtId="182" fontId="19" fillId="0" borderId="0" xfId="0" applyNumberFormat="1" applyFont="1"/>
    <xf numFmtId="14" fontId="32" fillId="9" borderId="0" xfId="0" applyNumberFormat="1" applyFont="1" applyFill="1" applyAlignment="1">
      <alignment vertical="center"/>
    </xf>
    <xf numFmtId="182" fontId="19" fillId="6" borderId="0" xfId="0" applyNumberFormat="1" applyFont="1" applyFill="1"/>
    <xf numFmtId="182" fontId="19" fillId="6" borderId="1" xfId="0" applyNumberFormat="1" applyFont="1" applyFill="1" applyBorder="1" applyAlignment="1">
      <alignment vertical="center"/>
    </xf>
    <xf numFmtId="182" fontId="19" fillId="6" borderId="2" xfId="0" applyNumberFormat="1" applyFont="1" applyFill="1" applyBorder="1" applyAlignment="1">
      <alignment vertical="center"/>
    </xf>
    <xf numFmtId="182" fontId="19" fillId="6" borderId="3" xfId="0" applyNumberFormat="1" applyFont="1" applyFill="1" applyBorder="1" applyAlignment="1">
      <alignment vertical="center"/>
    </xf>
    <xf numFmtId="182" fontId="19" fillId="6" borderId="4" xfId="0" applyNumberFormat="1" applyFont="1" applyFill="1" applyBorder="1" applyAlignment="1">
      <alignment horizontal="center"/>
    </xf>
    <xf numFmtId="182" fontId="19" fillId="6" borderId="3" xfId="0" applyNumberFormat="1" applyFont="1" applyFill="1" applyBorder="1" applyAlignment="1">
      <alignment horizontal="center"/>
    </xf>
    <xf numFmtId="182" fontId="19" fillId="0" borderId="0" xfId="0" applyNumberFormat="1" applyFont="1" applyAlignment="1">
      <alignment vertical="center" wrapText="1"/>
    </xf>
    <xf numFmtId="182" fontId="19" fillId="6" borderId="5" xfId="0" applyNumberFormat="1" applyFont="1" applyFill="1" applyBorder="1" applyAlignment="1">
      <alignment vertical="center"/>
    </xf>
    <xf numFmtId="182" fontId="19" fillId="6" borderId="6" xfId="0" applyNumberFormat="1" applyFont="1" applyFill="1" applyBorder="1" applyAlignment="1">
      <alignment vertical="center"/>
    </xf>
    <xf numFmtId="182" fontId="19" fillId="6" borderId="7" xfId="0" applyNumberFormat="1" applyFont="1" applyFill="1" applyBorder="1" applyAlignment="1">
      <alignment vertical="center" wrapText="1"/>
    </xf>
    <xf numFmtId="182" fontId="19" fillId="6" borderId="8" xfId="0" applyNumberFormat="1" applyFont="1" applyFill="1" applyBorder="1" applyAlignment="1">
      <alignment horizontal="center" vertical="top" wrapText="1"/>
    </xf>
    <xf numFmtId="182" fontId="19" fillId="6" borderId="7" xfId="0" applyNumberFormat="1" applyFont="1" applyFill="1" applyBorder="1" applyAlignment="1">
      <alignment horizontal="center" vertical="top" wrapText="1"/>
    </xf>
    <xf numFmtId="182" fontId="19" fillId="9" borderId="0" xfId="0" applyNumberFormat="1" applyFont="1" applyFill="1"/>
    <xf numFmtId="182" fontId="19" fillId="6" borderId="14" xfId="0" applyNumberFormat="1" applyFont="1" applyFill="1" applyBorder="1" applyAlignment="1">
      <alignment vertical="center"/>
    </xf>
    <xf numFmtId="182" fontId="19" fillId="6" borderId="9" xfId="0" applyNumberFormat="1" applyFont="1" applyFill="1" applyBorder="1" applyAlignment="1">
      <alignment vertical="center"/>
    </xf>
    <xf numFmtId="193" fontId="19" fillId="6" borderId="0" xfId="1" applyNumberFormat="1" applyFont="1" applyFill="1" applyAlignment="1">
      <alignment vertical="center"/>
    </xf>
    <xf numFmtId="193" fontId="19" fillId="6" borderId="10" xfId="1" applyNumberFormat="1" applyFont="1" applyFill="1" applyBorder="1" applyAlignment="1">
      <alignment vertical="center"/>
    </xf>
    <xf numFmtId="182" fontId="19" fillId="6" borderId="15" xfId="0" applyNumberFormat="1" applyFont="1" applyFill="1" applyBorder="1" applyAlignment="1">
      <alignment vertical="center"/>
    </xf>
    <xf numFmtId="182" fontId="19" fillId="6" borderId="12" xfId="0" applyNumberFormat="1" applyFont="1" applyFill="1" applyBorder="1" applyAlignment="1">
      <alignment vertical="center"/>
    </xf>
    <xf numFmtId="193" fontId="19" fillId="6" borderId="13" xfId="1" applyNumberFormat="1" applyFont="1" applyFill="1" applyBorder="1" applyAlignment="1">
      <alignment vertical="center"/>
    </xf>
    <xf numFmtId="193" fontId="19" fillId="6" borderId="11" xfId="1" applyNumberFormat="1" applyFont="1" applyFill="1" applyBorder="1" applyAlignment="1">
      <alignment vertical="center"/>
    </xf>
    <xf numFmtId="193" fontId="19" fillId="6" borderId="3" xfId="1" applyNumberFormat="1" applyFont="1" applyFill="1" applyBorder="1" applyAlignment="1">
      <alignment vertical="center"/>
    </xf>
    <xf numFmtId="193" fontId="19" fillId="6" borderId="4" xfId="1" applyNumberFormat="1" applyFont="1" applyFill="1" applyBorder="1" applyAlignment="1">
      <alignment vertical="center"/>
    </xf>
    <xf numFmtId="193" fontId="19" fillId="0" borderId="0" xfId="1" applyNumberFormat="1" applyFont="1" applyAlignment="1">
      <alignment vertical="center"/>
    </xf>
    <xf numFmtId="193" fontId="19" fillId="6" borderId="0" xfId="1" applyNumberFormat="1" applyFont="1" applyFill="1" applyBorder="1" applyAlignment="1">
      <alignment vertical="center"/>
    </xf>
    <xf numFmtId="193" fontId="19" fillId="6" borderId="7" xfId="1" applyNumberFormat="1" applyFont="1" applyFill="1" applyBorder="1" applyAlignment="1">
      <alignment vertical="center"/>
    </xf>
    <xf numFmtId="193" fontId="19" fillId="6" borderId="8" xfId="1" applyNumberFormat="1" applyFont="1" applyFill="1" applyBorder="1" applyAlignment="1">
      <alignment vertical="center"/>
    </xf>
    <xf numFmtId="182" fontId="19" fillId="6" borderId="0" xfId="0" applyNumberFormat="1" applyFont="1" applyFill="1" applyAlignment="1">
      <alignment vertical="center"/>
    </xf>
    <xf numFmtId="182" fontId="19" fillId="6" borderId="0" xfId="1" applyNumberFormat="1" applyFont="1" applyFill="1" applyBorder="1" applyAlignment="1">
      <alignment vertical="center"/>
    </xf>
    <xf numFmtId="182" fontId="19" fillId="9" borderId="0" xfId="1" applyNumberFormat="1" applyFont="1" applyFill="1"/>
    <xf numFmtId="182" fontId="34" fillId="0" borderId="0" xfId="0" applyNumberFormat="1" applyFont="1"/>
    <xf numFmtId="182" fontId="19" fillId="0" borderId="0" xfId="0" applyNumberFormat="1" applyFont="1" applyAlignment="1">
      <alignment horizontal="right"/>
    </xf>
    <xf numFmtId="182" fontId="19" fillId="4" borderId="3" xfId="0" applyNumberFormat="1" applyFont="1" applyFill="1" applyBorder="1" applyAlignment="1">
      <alignment horizontal="center"/>
    </xf>
    <xf numFmtId="182" fontId="19" fillId="4" borderId="7" xfId="0" applyNumberFormat="1" applyFont="1" applyFill="1" applyBorder="1" applyAlignment="1">
      <alignment horizontal="center" vertical="top" wrapText="1"/>
    </xf>
    <xf numFmtId="182" fontId="19" fillId="3" borderId="10" xfId="0" applyNumberFormat="1" applyFont="1" applyFill="1" applyBorder="1"/>
    <xf numFmtId="182" fontId="19" fillId="3" borderId="0" xfId="0" applyNumberFormat="1" applyFont="1" applyFill="1"/>
    <xf numFmtId="1" fontId="19" fillId="3" borderId="0" xfId="1" applyNumberFormat="1" applyFont="1" applyFill="1" applyBorder="1" applyAlignment="1"/>
    <xf numFmtId="1" fontId="19" fillId="3" borderId="10" xfId="1" applyNumberFormat="1" applyFont="1" applyFill="1" applyBorder="1" applyAlignment="1"/>
    <xf numFmtId="1" fontId="19" fillId="4" borderId="0" xfId="1" applyNumberFormat="1" applyFont="1" applyFill="1" applyBorder="1" applyAlignment="1"/>
    <xf numFmtId="182" fontId="19" fillId="0" borderId="10" xfId="0" applyNumberFormat="1" applyFont="1" applyBorder="1"/>
    <xf numFmtId="182" fontId="19" fillId="0" borderId="10" xfId="0" applyNumberFormat="1" applyFont="1" applyBorder="1" applyAlignment="1">
      <alignment horizontal="left"/>
    </xf>
    <xf numFmtId="182" fontId="19" fillId="3" borderId="10" xfId="0" applyNumberFormat="1" applyFont="1" applyFill="1" applyBorder="1" applyAlignment="1">
      <alignment horizontal="left"/>
    </xf>
    <xf numFmtId="182" fontId="19" fillId="0" borderId="11" xfId="0" applyNumberFormat="1" applyFont="1" applyBorder="1" applyAlignment="1">
      <alignment horizontal="left"/>
    </xf>
    <xf numFmtId="182" fontId="19" fillId="0" borderId="13" xfId="0" applyNumberFormat="1" applyFont="1" applyBorder="1"/>
    <xf numFmtId="1" fontId="19" fillId="3" borderId="13" xfId="1" applyNumberFormat="1" applyFont="1" applyFill="1" applyBorder="1" applyAlignment="1"/>
    <xf numFmtId="1" fontId="19" fillId="3" borderId="11" xfId="1" applyNumberFormat="1" applyFont="1" applyFill="1" applyBorder="1" applyAlignment="1"/>
    <xf numFmtId="1" fontId="19" fillId="4" borderId="13" xfId="1" applyNumberFormat="1" applyFont="1" applyFill="1" applyBorder="1" applyAlignment="1"/>
    <xf numFmtId="182" fontId="19" fillId="3" borderId="0" xfId="1" applyNumberFormat="1" applyFont="1" applyFill="1" applyBorder="1" applyAlignment="1"/>
    <xf numFmtId="182" fontId="6" fillId="6" borderId="0" xfId="0" applyNumberFormat="1" applyFont="1" applyFill="1"/>
    <xf numFmtId="193" fontId="19" fillId="3" borderId="4" xfId="0" applyNumberFormat="1" applyFont="1" applyFill="1" applyBorder="1"/>
    <xf numFmtId="193" fontId="19" fillId="3" borderId="3" xfId="0" applyNumberFormat="1" applyFont="1" applyFill="1" applyBorder="1"/>
    <xf numFmtId="193" fontId="0" fillId="0" borderId="1" xfId="0" applyNumberFormat="1" applyBorder="1" applyAlignment="1">
      <alignment horizontal="right"/>
    </xf>
    <xf numFmtId="193" fontId="0" fillId="0" borderId="3" xfId="0" applyNumberFormat="1" applyBorder="1" applyAlignment="1">
      <alignment horizontal="right"/>
    </xf>
    <xf numFmtId="193" fontId="0" fillId="0" borderId="4" xfId="0" applyNumberFormat="1" applyBorder="1" applyAlignment="1">
      <alignment horizontal="right"/>
    </xf>
    <xf numFmtId="193" fontId="19" fillId="0" borderId="8" xfId="0" applyNumberFormat="1" applyFont="1" applyBorder="1"/>
    <xf numFmtId="193" fontId="19" fillId="0" borderId="7" xfId="0" applyNumberFormat="1" applyFont="1" applyBorder="1"/>
    <xf numFmtId="193" fontId="0" fillId="0" borderId="5" xfId="0" applyNumberFormat="1" applyBorder="1" applyAlignment="1">
      <alignment horizontal="right"/>
    </xf>
    <xf numFmtId="193" fontId="0" fillId="0" borderId="7" xfId="0" applyNumberFormat="1" applyBorder="1" applyAlignment="1">
      <alignment horizontal="right"/>
    </xf>
    <xf numFmtId="193" fontId="0" fillId="0" borderId="8" xfId="0" applyNumberFormat="1" applyBorder="1" applyAlignment="1">
      <alignment horizontal="right"/>
    </xf>
    <xf numFmtId="182" fontId="6" fillId="0" borderId="4" xfId="0" applyNumberFormat="1" applyFont="1" applyBorder="1"/>
    <xf numFmtId="182" fontId="0" fillId="0" borderId="4" xfId="1" applyNumberFormat="1" applyFont="1" applyBorder="1" applyAlignment="1"/>
    <xf numFmtId="182" fontId="0" fillId="0" borderId="3" xfId="1" applyNumberFormat="1" applyFont="1" applyBorder="1" applyAlignment="1"/>
    <xf numFmtId="191" fontId="0" fillId="0" borderId="4" xfId="1" applyNumberFormat="1" applyFont="1" applyFill="1" applyBorder="1" applyAlignment="1"/>
    <xf numFmtId="191" fontId="0" fillId="0" borderId="4" xfId="1" applyNumberFormat="1" applyFont="1" applyBorder="1"/>
    <xf numFmtId="182" fontId="0" fillId="0" borderId="8" xfId="1" applyNumberFormat="1" applyFont="1" applyBorder="1" applyAlignment="1"/>
    <xf numFmtId="182" fontId="0" fillId="0" borderId="7" xfId="1" applyNumberFormat="1" applyFont="1" applyBorder="1" applyAlignment="1"/>
    <xf numFmtId="191" fontId="0" fillId="0" borderId="8" xfId="1" applyNumberFormat="1" applyFont="1" applyFill="1" applyBorder="1" applyAlignment="1"/>
    <xf numFmtId="191" fontId="0" fillId="0" borderId="8" xfId="1" applyNumberFormat="1" applyFont="1" applyBorder="1"/>
    <xf numFmtId="182" fontId="9" fillId="9" borderId="0" xfId="0" applyNumberFormat="1" applyFont="1" applyFill="1"/>
    <xf numFmtId="182" fontId="0" fillId="9" borderId="0" xfId="0" applyNumberFormat="1" applyFill="1"/>
    <xf numFmtId="0" fontId="0" fillId="9" borderId="0" xfId="0" applyFill="1" applyAlignment="1">
      <alignment horizontal="center"/>
    </xf>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cellXfs>
  <cellStyles count="6">
    <cellStyle name="ハイパーリンク" xfId="5" builtinId="8"/>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externalLink" Target="externalLinks/externalLink1.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calcChain" Target="calcChain.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Owner\Desktop\&#33457;&#12415;&#12393;&#12426;&#12501;&#12455;&#12450;2025&#32076;&#28168;&#21177;&#26524;\&#28129;&#36335;&#33457;&#12415;&#12393;&#12426;2025&#26149;&#32076;&#28168;&#21177;&#26524;&#26368;&#32066;&#38656;&#35201;250630.xlsx" TargetMode="External"/><Relationship Id="rId1" Type="http://schemas.openxmlformats.org/officeDocument/2006/relationships/externalLinkPath" Target="&#28129;&#36335;&#33457;&#12415;&#12393;&#12426;2025&#26149;&#32076;&#28168;&#21177;&#26524;&#26368;&#32066;&#38656;&#35201;25063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RP速報"/>
      <sheetName val="表4経済効果"/>
      <sheetName val="参考表1"/>
      <sheetName val="参考表2"/>
      <sheetName val="最終需要"/>
      <sheetName val="表3最終需要"/>
      <sheetName val="関連指標1"/>
      <sheetName val="表1関連指標2"/>
      <sheetName val="表2消費1"/>
      <sheetName val="消費2"/>
      <sheetName val="消費単価"/>
      <sheetName val="サテライト来場"/>
      <sheetName val="メイン来場"/>
      <sheetName val="事業費"/>
      <sheetName val="観光客入込"/>
      <sheetName val="イベント来場者"/>
      <sheetName val="駐車場明石海峡"/>
      <sheetName val="駐車場洲本"/>
      <sheetName val="明石海峡交通量"/>
      <sheetName val="観光消費単価"/>
      <sheetName val="推計資料"/>
    </sheetNames>
    <sheetDataSet>
      <sheetData sheetId="0"/>
      <sheetData sheetId="1"/>
      <sheetData sheetId="2"/>
      <sheetData sheetId="3">
        <row r="3">
          <cell r="C3">
            <v>270.15098331795366</v>
          </cell>
        </row>
        <row r="4">
          <cell r="C4">
            <v>0</v>
          </cell>
        </row>
        <row r="5">
          <cell r="C5">
            <v>0</v>
          </cell>
        </row>
        <row r="6">
          <cell r="C6">
            <v>0</v>
          </cell>
        </row>
        <row r="7">
          <cell r="C7">
            <v>241.21518097730507</v>
          </cell>
        </row>
        <row r="8">
          <cell r="C8">
            <v>126.80619547374624</v>
          </cell>
        </row>
        <row r="9">
          <cell r="C9">
            <v>0</v>
          </cell>
        </row>
        <row r="10">
          <cell r="C10">
            <v>0</v>
          </cell>
        </row>
        <row r="11">
          <cell r="C11">
            <v>0</v>
          </cell>
        </row>
        <row r="12">
          <cell r="C12">
            <v>0</v>
          </cell>
        </row>
        <row r="13">
          <cell r="C13">
            <v>0</v>
          </cell>
        </row>
        <row r="14">
          <cell r="C14">
            <v>0</v>
          </cell>
        </row>
        <row r="15">
          <cell r="C15">
            <v>0</v>
          </cell>
        </row>
        <row r="16">
          <cell r="C16">
            <v>0</v>
          </cell>
        </row>
        <row r="17">
          <cell r="C17">
            <v>0</v>
          </cell>
        </row>
        <row r="18">
          <cell r="C18">
            <v>0</v>
          </cell>
        </row>
        <row r="19">
          <cell r="C19">
            <v>0</v>
          </cell>
        </row>
        <row r="20">
          <cell r="C20">
            <v>0</v>
          </cell>
        </row>
        <row r="21">
          <cell r="C21">
            <v>0</v>
          </cell>
        </row>
        <row r="22">
          <cell r="C22">
            <v>0</v>
          </cell>
        </row>
        <row r="23">
          <cell r="C23">
            <v>0</v>
          </cell>
        </row>
        <row r="24">
          <cell r="C24">
            <v>241.24615072454378</v>
          </cell>
        </row>
        <row r="25">
          <cell r="C25">
            <v>0</v>
          </cell>
        </row>
        <row r="26">
          <cell r="C26">
            <v>3.875</v>
          </cell>
        </row>
        <row r="27">
          <cell r="C27">
            <v>3.875</v>
          </cell>
        </row>
        <row r="28">
          <cell r="C28">
            <v>0</v>
          </cell>
        </row>
        <row r="29">
          <cell r="C29">
            <v>639.26713754107516</v>
          </cell>
        </row>
        <row r="30">
          <cell r="C30">
            <v>0</v>
          </cell>
        </row>
        <row r="31">
          <cell r="C31">
            <v>7.75</v>
          </cell>
        </row>
        <row r="32">
          <cell r="C32">
            <v>851.20138596537618</v>
          </cell>
        </row>
        <row r="33">
          <cell r="C33">
            <v>18.906696499999999</v>
          </cell>
        </row>
        <row r="34">
          <cell r="C34">
            <v>0</v>
          </cell>
        </row>
        <row r="35">
          <cell r="C35">
            <v>0</v>
          </cell>
        </row>
        <row r="36">
          <cell r="C36">
            <v>0</v>
          </cell>
        </row>
        <row r="37">
          <cell r="C37">
            <v>0</v>
          </cell>
        </row>
        <row r="38">
          <cell r="C38">
            <v>266.21542616666665</v>
          </cell>
        </row>
        <row r="39">
          <cell r="C39">
            <v>1749.4522002255203</v>
          </cell>
        </row>
        <row r="40">
          <cell r="C40">
            <v>0</v>
          </cell>
        </row>
        <row r="41">
          <cell r="C41">
            <v>0</v>
          </cell>
        </row>
        <row r="42">
          <cell r="C42">
            <v>4419.9613568921868</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79998168889431442"/>
  </sheetPr>
  <dimension ref="A1:C50"/>
  <sheetViews>
    <sheetView workbookViewId="0">
      <pane xSplit="2" ySplit="3" topLeftCell="C4" activePane="bottomRight" state="frozen"/>
      <selection activeCell="D5" sqref="D5"/>
      <selection pane="topRight" activeCell="D5" sqref="D5"/>
      <selection pane="bottomLeft" activeCell="D5" sqref="D5"/>
      <selection pane="bottomRight" activeCell="H13" sqref="H13"/>
    </sheetView>
  </sheetViews>
  <sheetFormatPr defaultColWidth="9" defaultRowHeight="12.5" x14ac:dyDescent="0.2"/>
  <cols>
    <col min="1" max="1" width="13.453125" style="457" customWidth="1"/>
    <col min="2" max="2" width="25.36328125" style="457" customWidth="1"/>
    <col min="3" max="3" width="18.1796875" style="457" customWidth="1"/>
    <col min="4" max="16384" width="9" style="457"/>
  </cols>
  <sheetData>
    <row r="1" spans="1:3" ht="15" customHeight="1" x14ac:dyDescent="0.2">
      <c r="A1" s="484" t="s">
        <v>625</v>
      </c>
    </row>
    <row r="2" spans="1:3" ht="15" customHeight="1" x14ac:dyDescent="0.2">
      <c r="C2" s="458">
        <v>45713</v>
      </c>
    </row>
    <row r="3" spans="1:3" ht="15" customHeight="1" x14ac:dyDescent="0.2">
      <c r="A3" s="459" t="s">
        <v>93</v>
      </c>
      <c r="B3" s="460" t="s">
        <v>94</v>
      </c>
      <c r="C3" s="460" t="s">
        <v>95</v>
      </c>
    </row>
    <row r="4" spans="1:3" ht="15" customHeight="1" x14ac:dyDescent="0.2">
      <c r="A4" s="461" t="s">
        <v>103</v>
      </c>
      <c r="B4" s="462" t="s">
        <v>616</v>
      </c>
      <c r="C4" s="463"/>
    </row>
    <row r="5" spans="1:3" ht="15" customHeight="1" x14ac:dyDescent="0.2">
      <c r="A5" s="472" t="s">
        <v>618</v>
      </c>
      <c r="B5" s="473" t="s">
        <v>614</v>
      </c>
      <c r="C5" s="464" t="s">
        <v>623</v>
      </c>
    </row>
    <row r="6" spans="1:3" ht="15" customHeight="1" x14ac:dyDescent="0.2">
      <c r="A6" s="474" t="s">
        <v>619</v>
      </c>
      <c r="B6" s="475" t="s">
        <v>615</v>
      </c>
      <c r="C6" s="471" t="s">
        <v>622</v>
      </c>
    </row>
    <row r="7" spans="1:3" ht="15" customHeight="1" x14ac:dyDescent="0.2">
      <c r="A7" s="465" t="s">
        <v>617</v>
      </c>
      <c r="B7" s="466" t="s">
        <v>617</v>
      </c>
      <c r="C7" s="463" t="s">
        <v>624</v>
      </c>
    </row>
    <row r="8" spans="1:3" ht="15" customHeight="1" x14ac:dyDescent="0.2">
      <c r="A8" s="467" t="s">
        <v>205</v>
      </c>
      <c r="B8" s="468" t="s">
        <v>611</v>
      </c>
      <c r="C8" s="464" t="s">
        <v>624</v>
      </c>
    </row>
    <row r="9" spans="1:3" ht="15" customHeight="1" x14ac:dyDescent="0.2">
      <c r="A9" s="467" t="s">
        <v>187</v>
      </c>
      <c r="B9" s="468" t="s">
        <v>612</v>
      </c>
      <c r="C9" s="464" t="s">
        <v>624</v>
      </c>
    </row>
    <row r="10" spans="1:3" ht="15" customHeight="1" x14ac:dyDescent="0.2">
      <c r="A10" s="467" t="s">
        <v>620</v>
      </c>
      <c r="B10" s="468" t="s">
        <v>621</v>
      </c>
      <c r="C10" s="464" t="s">
        <v>624</v>
      </c>
    </row>
    <row r="11" spans="1:3" ht="15" customHeight="1" x14ac:dyDescent="0.2">
      <c r="A11" s="469" t="s">
        <v>107</v>
      </c>
      <c r="B11" s="470" t="s">
        <v>613</v>
      </c>
      <c r="C11" s="471" t="s">
        <v>624</v>
      </c>
    </row>
    <row r="12" spans="1:3" ht="15" customHeight="1" x14ac:dyDescent="0.2">
      <c r="A12" s="477" t="s">
        <v>261</v>
      </c>
      <c r="B12" s="476" t="s">
        <v>262</v>
      </c>
      <c r="C12" s="463" t="s">
        <v>104</v>
      </c>
    </row>
    <row r="13" spans="1:3" ht="15" customHeight="1" x14ac:dyDescent="0.2">
      <c r="A13" s="478" t="s">
        <v>217</v>
      </c>
      <c r="B13" s="480" t="s">
        <v>263</v>
      </c>
      <c r="C13" s="464" t="s">
        <v>104</v>
      </c>
    </row>
    <row r="14" spans="1:3" ht="15" customHeight="1" x14ac:dyDescent="0.2">
      <c r="A14" s="478" t="s">
        <v>218</v>
      </c>
      <c r="B14" s="480" t="s">
        <v>264</v>
      </c>
      <c r="C14" s="464" t="s">
        <v>104</v>
      </c>
    </row>
    <row r="15" spans="1:3" ht="15" customHeight="1" x14ac:dyDescent="0.2">
      <c r="A15" s="478" t="s">
        <v>219</v>
      </c>
      <c r="B15" s="480" t="s">
        <v>27</v>
      </c>
      <c r="C15" s="464" t="s">
        <v>104</v>
      </c>
    </row>
    <row r="16" spans="1:3" ht="15" customHeight="1" x14ac:dyDescent="0.2">
      <c r="A16" s="478" t="s">
        <v>220</v>
      </c>
      <c r="B16" s="480" t="s">
        <v>188</v>
      </c>
      <c r="C16" s="464" t="s">
        <v>104</v>
      </c>
    </row>
    <row r="17" spans="1:3" ht="15" customHeight="1" x14ac:dyDescent="0.2">
      <c r="A17" s="478" t="s">
        <v>221</v>
      </c>
      <c r="B17" s="480" t="s">
        <v>28</v>
      </c>
      <c r="C17" s="464" t="s">
        <v>104</v>
      </c>
    </row>
    <row r="18" spans="1:3" ht="15" customHeight="1" x14ac:dyDescent="0.2">
      <c r="A18" s="478" t="s">
        <v>222</v>
      </c>
      <c r="B18" s="480" t="s">
        <v>265</v>
      </c>
      <c r="C18" s="464" t="s">
        <v>104</v>
      </c>
    </row>
    <row r="19" spans="1:3" ht="15" customHeight="1" x14ac:dyDescent="0.2">
      <c r="A19" s="478" t="s">
        <v>223</v>
      </c>
      <c r="B19" s="480" t="s">
        <v>29</v>
      </c>
      <c r="C19" s="464" t="s">
        <v>104</v>
      </c>
    </row>
    <row r="20" spans="1:3" ht="15" customHeight="1" x14ac:dyDescent="0.2">
      <c r="A20" s="478" t="s">
        <v>224</v>
      </c>
      <c r="B20" s="480" t="s">
        <v>30</v>
      </c>
      <c r="C20" s="464" t="s">
        <v>104</v>
      </c>
    </row>
    <row r="21" spans="1:3" ht="15" customHeight="1" x14ac:dyDescent="0.2">
      <c r="A21" s="478" t="s">
        <v>2</v>
      </c>
      <c r="B21" s="480" t="s">
        <v>360</v>
      </c>
      <c r="C21" s="464" t="s">
        <v>104</v>
      </c>
    </row>
    <row r="22" spans="1:3" ht="15" customHeight="1" x14ac:dyDescent="0.2">
      <c r="A22" s="478" t="s">
        <v>3</v>
      </c>
      <c r="B22" s="480" t="s">
        <v>31</v>
      </c>
      <c r="C22" s="464" t="s">
        <v>104</v>
      </c>
    </row>
    <row r="23" spans="1:3" ht="15" customHeight="1" x14ac:dyDescent="0.2">
      <c r="A23" s="478" t="s">
        <v>4</v>
      </c>
      <c r="B23" s="480" t="s">
        <v>32</v>
      </c>
      <c r="C23" s="464" t="s">
        <v>104</v>
      </c>
    </row>
    <row r="24" spans="1:3" ht="15" customHeight="1" x14ac:dyDescent="0.2">
      <c r="A24" s="478" t="s">
        <v>5</v>
      </c>
      <c r="B24" s="480" t="s">
        <v>33</v>
      </c>
      <c r="C24" s="464" t="s">
        <v>104</v>
      </c>
    </row>
    <row r="25" spans="1:3" ht="15" customHeight="1" x14ac:dyDescent="0.2">
      <c r="A25" s="478" t="s">
        <v>6</v>
      </c>
      <c r="B25" s="481" t="s">
        <v>34</v>
      </c>
      <c r="C25" s="464" t="s">
        <v>104</v>
      </c>
    </row>
    <row r="26" spans="1:3" ht="15" customHeight="1" x14ac:dyDescent="0.2">
      <c r="A26" s="478" t="s">
        <v>7</v>
      </c>
      <c r="B26" s="480" t="s">
        <v>266</v>
      </c>
      <c r="C26" s="464" t="s">
        <v>104</v>
      </c>
    </row>
    <row r="27" spans="1:3" ht="15" customHeight="1" x14ac:dyDescent="0.2">
      <c r="A27" s="478" t="s">
        <v>8</v>
      </c>
      <c r="B27" s="480" t="s">
        <v>267</v>
      </c>
      <c r="C27" s="464" t="s">
        <v>104</v>
      </c>
    </row>
    <row r="28" spans="1:3" ht="15" customHeight="1" x14ac:dyDescent="0.2">
      <c r="A28" s="478" t="s">
        <v>9</v>
      </c>
      <c r="B28" s="480" t="s">
        <v>268</v>
      </c>
      <c r="C28" s="464" t="s">
        <v>104</v>
      </c>
    </row>
    <row r="29" spans="1:3" ht="15" customHeight="1" x14ac:dyDescent="0.2">
      <c r="A29" s="478" t="s">
        <v>10</v>
      </c>
      <c r="B29" s="480" t="s">
        <v>269</v>
      </c>
      <c r="C29" s="464" t="s">
        <v>104</v>
      </c>
    </row>
    <row r="30" spans="1:3" ht="15" customHeight="1" x14ac:dyDescent="0.2">
      <c r="A30" s="478" t="s">
        <v>11</v>
      </c>
      <c r="B30" s="480" t="s">
        <v>35</v>
      </c>
      <c r="C30" s="464" t="s">
        <v>104</v>
      </c>
    </row>
    <row r="31" spans="1:3" ht="15" customHeight="1" x14ac:dyDescent="0.2">
      <c r="A31" s="478" t="s">
        <v>12</v>
      </c>
      <c r="B31" s="480" t="s">
        <v>362</v>
      </c>
      <c r="C31" s="464" t="s">
        <v>104</v>
      </c>
    </row>
    <row r="32" spans="1:3" ht="15" customHeight="1" x14ac:dyDescent="0.2">
      <c r="A32" s="478" t="s">
        <v>13</v>
      </c>
      <c r="B32" s="480" t="s">
        <v>189</v>
      </c>
      <c r="C32" s="464" t="s">
        <v>104</v>
      </c>
    </row>
    <row r="33" spans="1:3" ht="15" customHeight="1" x14ac:dyDescent="0.2">
      <c r="A33" s="478" t="s">
        <v>14</v>
      </c>
      <c r="B33" s="480" t="s">
        <v>50</v>
      </c>
      <c r="C33" s="464" t="s">
        <v>104</v>
      </c>
    </row>
    <row r="34" spans="1:3" ht="15" customHeight="1" x14ac:dyDescent="0.2">
      <c r="A34" s="478" t="s">
        <v>15</v>
      </c>
      <c r="B34" s="480" t="s">
        <v>36</v>
      </c>
      <c r="C34" s="464" t="s">
        <v>104</v>
      </c>
    </row>
    <row r="35" spans="1:3" ht="15" customHeight="1" x14ac:dyDescent="0.2">
      <c r="A35" s="478" t="s">
        <v>16</v>
      </c>
      <c r="B35" s="480" t="s">
        <v>190</v>
      </c>
      <c r="C35" s="464" t="s">
        <v>104</v>
      </c>
    </row>
    <row r="36" spans="1:3" ht="15" customHeight="1" x14ac:dyDescent="0.2">
      <c r="A36" s="478" t="s">
        <v>17</v>
      </c>
      <c r="B36" s="480" t="s">
        <v>270</v>
      </c>
      <c r="C36" s="464" t="s">
        <v>104</v>
      </c>
    </row>
    <row r="37" spans="1:3" ht="15" customHeight="1" x14ac:dyDescent="0.2">
      <c r="A37" s="478" t="s">
        <v>18</v>
      </c>
      <c r="B37" s="480" t="s">
        <v>271</v>
      </c>
      <c r="C37" s="464" t="s">
        <v>104</v>
      </c>
    </row>
    <row r="38" spans="1:3" ht="15" customHeight="1" x14ac:dyDescent="0.2">
      <c r="A38" s="478" t="s">
        <v>19</v>
      </c>
      <c r="B38" s="480" t="s">
        <v>272</v>
      </c>
      <c r="C38" s="464" t="s">
        <v>104</v>
      </c>
    </row>
    <row r="39" spans="1:3" ht="15" customHeight="1" x14ac:dyDescent="0.2">
      <c r="A39" s="478" t="s">
        <v>20</v>
      </c>
      <c r="B39" s="480" t="s">
        <v>37</v>
      </c>
      <c r="C39" s="464" t="s">
        <v>104</v>
      </c>
    </row>
    <row r="40" spans="1:3" ht="15" customHeight="1" x14ac:dyDescent="0.2">
      <c r="A40" s="478" t="s">
        <v>21</v>
      </c>
      <c r="B40" s="480" t="s">
        <v>38</v>
      </c>
      <c r="C40" s="464" t="s">
        <v>104</v>
      </c>
    </row>
    <row r="41" spans="1:3" ht="15" customHeight="1" x14ac:dyDescent="0.2">
      <c r="A41" s="478" t="s">
        <v>22</v>
      </c>
      <c r="B41" s="480" t="s">
        <v>273</v>
      </c>
      <c r="C41" s="464" t="s">
        <v>104</v>
      </c>
    </row>
    <row r="42" spans="1:3" ht="15" customHeight="1" x14ac:dyDescent="0.2">
      <c r="A42" s="478" t="s">
        <v>23</v>
      </c>
      <c r="B42" s="480" t="s">
        <v>191</v>
      </c>
      <c r="C42" s="464" t="s">
        <v>104</v>
      </c>
    </row>
    <row r="43" spans="1:3" ht="15" customHeight="1" x14ac:dyDescent="0.2">
      <c r="A43" s="478" t="s">
        <v>24</v>
      </c>
      <c r="B43" s="480" t="s">
        <v>39</v>
      </c>
      <c r="C43" s="464" t="s">
        <v>104</v>
      </c>
    </row>
    <row r="44" spans="1:3" ht="15" customHeight="1" x14ac:dyDescent="0.2">
      <c r="A44" s="478" t="s">
        <v>25</v>
      </c>
      <c r="B44" s="480" t="s">
        <v>40</v>
      </c>
      <c r="C44" s="464" t="s">
        <v>104</v>
      </c>
    </row>
    <row r="45" spans="1:3" ht="15" customHeight="1" x14ac:dyDescent="0.2">
      <c r="A45" s="478" t="s">
        <v>26</v>
      </c>
      <c r="B45" s="480" t="s">
        <v>274</v>
      </c>
      <c r="C45" s="464" t="s">
        <v>104</v>
      </c>
    </row>
    <row r="46" spans="1:3" ht="15" customHeight="1" x14ac:dyDescent="0.2">
      <c r="A46" s="478" t="s">
        <v>51</v>
      </c>
      <c r="B46" s="480" t="s">
        <v>363</v>
      </c>
      <c r="C46" s="464" t="s">
        <v>104</v>
      </c>
    </row>
    <row r="47" spans="1:3" ht="15" customHeight="1" x14ac:dyDescent="0.2">
      <c r="A47" s="478" t="s">
        <v>192</v>
      </c>
      <c r="B47" s="480" t="s">
        <v>41</v>
      </c>
      <c r="C47" s="464" t="s">
        <v>104</v>
      </c>
    </row>
    <row r="48" spans="1:3" ht="15" customHeight="1" x14ac:dyDescent="0.2">
      <c r="A48" s="478" t="s">
        <v>198</v>
      </c>
      <c r="B48" s="480" t="s">
        <v>42</v>
      </c>
      <c r="C48" s="464" t="s">
        <v>104</v>
      </c>
    </row>
    <row r="49" spans="1:3" ht="15" customHeight="1" x14ac:dyDescent="0.2">
      <c r="A49" s="478" t="s">
        <v>199</v>
      </c>
      <c r="B49" s="480" t="s">
        <v>276</v>
      </c>
      <c r="C49" s="464" t="s">
        <v>104</v>
      </c>
    </row>
    <row r="50" spans="1:3" ht="15" customHeight="1" x14ac:dyDescent="0.2">
      <c r="A50" s="479" t="s">
        <v>200</v>
      </c>
      <c r="B50" s="482" t="s">
        <v>277</v>
      </c>
      <c r="C50" s="471" t="s">
        <v>104</v>
      </c>
    </row>
  </sheetData>
  <phoneticPr fontId="5"/>
  <hyperlinks>
    <hyperlink ref="B4" location="利用上の注意!A1" display="利用上の注意" xr:uid="{5F03B37E-DD0F-4BF2-9C1D-45FFE91912FE}"/>
    <hyperlink ref="B7" location="取引基本表!A1" display="取引基本表" xr:uid="{A8E69F35-A59C-4BC9-9A87-10F1FB8084AB}"/>
    <hyperlink ref="B8" location="投入係数表!A1" display="投入係数表" xr:uid="{4E0E04F0-9D51-435E-8AFB-43A2F0D02E6C}"/>
    <hyperlink ref="B9" location="逆行列係数!A1" display="逆行列係数表" xr:uid="{C609147D-7D7B-4C0E-BF64-647E115F03EF}"/>
    <hyperlink ref="B10" location="雇用表!A1" display="雇用表" xr:uid="{0DA74E2E-9169-411D-AE8E-45E372D8A44C}"/>
    <hyperlink ref="B11" location="分析係数表!A1" display="分析係数表" xr:uid="{FE6CF377-6CF7-4F52-B78E-F80F0E046B00}"/>
    <hyperlink ref="B5" location="最終需要_まとめ!A1" display="最終需要入力表・推計結果表" xr:uid="{143CB6DE-0408-48E4-BB87-BD9CF7AA4CA4}"/>
    <hyperlink ref="B6" location="部門別まとめ!A1" display="部門別推計結果表" xr:uid="{9D04BD21-85C3-40F5-B1A2-73AE9E190CCE}"/>
    <hyperlink ref="B12" location="'1'!A1" display="農業" xr:uid="{7583CF5A-412A-4D3F-B23A-509824934ADF}"/>
    <hyperlink ref="B13" location="'2'!A1" display="林業" xr:uid="{11AFC82B-8519-4CC9-8002-F8260E880603}"/>
    <hyperlink ref="B14" location="'3'!A1" display="漁業" xr:uid="{86689A87-7847-4F74-80D6-6F4C0307A4C6}"/>
    <hyperlink ref="B15" location="'4'!A1" display="鉱業" xr:uid="{CBB227FA-012D-47E5-A467-065DB9084F97}"/>
    <hyperlink ref="B16" location="'5'!A1" display="飲食料品　　　　　　　" xr:uid="{48CE5B15-8A33-4380-B556-E9B898423CB8}"/>
    <hyperlink ref="B17" location="'6'!A1" display="繊維製品" xr:uid="{63839ABB-A81B-4E8A-92D0-C332D230CA6E}"/>
    <hyperlink ref="B18" location="'7'!A1" display="パルプ・紙・木製品" xr:uid="{30509322-5DA1-4186-9EE9-EBB06188C766}"/>
    <hyperlink ref="B19" location="'8'!A1" display="化学製品" xr:uid="{7138259D-E4DD-4E26-8B17-ADB3228774B7}"/>
    <hyperlink ref="B20" location="'9'!A1" display="石油・石炭製品" xr:uid="{210BCE2C-20F6-4C0D-984C-B4B1236D0F49}"/>
    <hyperlink ref="B21" location="'10'!A1" display="プラスチック・ゴム製品" xr:uid="{A83175A8-77E1-4475-A9B5-C0B83287CFC8}"/>
    <hyperlink ref="B22" location="'11'!A1" display="窯業・土石製品" xr:uid="{00B8EA5E-493B-4FBA-AC3F-D2688F987231}"/>
    <hyperlink ref="B23" location="'12'!A1" display="鉄鋼" xr:uid="{56AD8E6D-85EE-451E-8153-08E4885B151C}"/>
    <hyperlink ref="B24" location="'13'!A1" display="非鉄金属" xr:uid="{C0E1459D-0EDF-484F-8212-1C8214CD34F4}"/>
    <hyperlink ref="B25" location="'14'!A1" display="金属製品" xr:uid="{6449AFE2-4C2D-4068-89E0-9A715CFFC6EA}"/>
    <hyperlink ref="B26" location="'15'!A1" display="はん用機械" xr:uid="{DAF5E66C-78E8-4B48-99C8-A0332A4D8039}"/>
    <hyperlink ref="B27" location="'16'!A1" display="生産用機械" xr:uid="{4E4FE65D-AF63-4391-A40D-F59C47926BAA}"/>
    <hyperlink ref="B28" location="'17'!A1" display="業務用機械" xr:uid="{C112DE5A-45FF-4C0A-8D13-8E2C6DFFC28B}"/>
    <hyperlink ref="B29" location="'18'!A1" display="電子部品" xr:uid="{4CD41DF1-DE6D-4099-AF28-2F9C1BE30749}"/>
    <hyperlink ref="B30" location="'19'!A1" display="電気機械" xr:uid="{FD705D84-DF8F-480E-B260-8F0F0C72367A}"/>
    <hyperlink ref="B31" location="'20'!A1" display="情報通信機器" xr:uid="{5B04AFE2-4DFE-4363-AF96-E5653B42DDDA}"/>
    <hyperlink ref="B32" location="'21'!A1" display="輸送機械  　　　　　" xr:uid="{2E9A50E9-F47B-4A00-A936-81FBD28A5627}"/>
    <hyperlink ref="B33" location="'22'!A1" display="その他の製造工業製品" xr:uid="{98C70459-DB1C-49BB-B08A-8038D5CF03D4}"/>
    <hyperlink ref="B34" location="'23'!A1" display="建設" xr:uid="{411579A5-199E-4A2D-BD41-3AA61C159ED4}"/>
    <hyperlink ref="B35" location="'24'!A1" display="電力・ガス・熱供給　" xr:uid="{F6A3B2E4-0A4A-4474-A1BE-84E156C36898}"/>
    <hyperlink ref="B36" location="'25'!A1" display="水道　　" xr:uid="{CAE71868-E6C2-4B2D-9540-53993A3FE385}"/>
    <hyperlink ref="B37" location="'26'!A1" display="廃棄物処理" xr:uid="{F9DEA34E-3BCE-4882-B147-70CDF4835721}"/>
    <hyperlink ref="B38" location="'27'!A1" display="商業" xr:uid="{D704FEA6-492E-4F7C-B616-024D2CBD99FF}"/>
    <hyperlink ref="B39" location="'28'!A1" display="金融・保険" xr:uid="{1E660756-2A9F-412D-8DAF-DECF13D2A531}"/>
    <hyperlink ref="B40" location="'29'!A1" display="不動産" xr:uid="{44ED3EC1-88F0-475E-A7F8-9ABD7497E006}"/>
    <hyperlink ref="B41" location="'30'!A1" display="運輸、郵便" xr:uid="{C85DF8E1-F576-4593-823A-EBE68AD6CF55}"/>
    <hyperlink ref="B42" location="'31'!A1" display="情報通信" xr:uid="{66AF3D63-17DA-4359-9521-BFC3E9F3066C}"/>
    <hyperlink ref="B43" location="'32'!A1" display="公務" xr:uid="{7210529D-D7FF-4963-8E83-25C2AEA0DD41}"/>
    <hyperlink ref="B44" location="'33'!A1" display="教育・研究" xr:uid="{A10C7B5E-78E6-4673-B38E-44418CD15C79}"/>
    <hyperlink ref="B45" location="'34'!A1" display="医療・福祉" xr:uid="{77D725DC-FF43-4525-9F81-199CDC18C1AF}"/>
    <hyperlink ref="B46" location="'35'!A1" display="他に分類されない会員制団体" xr:uid="{601FA83C-EF69-4CB5-A692-9603737518A9}"/>
    <hyperlink ref="B47" location="'36'!A1" display="対事業所サービス" xr:uid="{A1577957-68A9-4206-AA72-C5E347C2AE86}"/>
    <hyperlink ref="B48" location="'37'!A1" display="対個人サービス" xr:uid="{BE40EAF5-D7F8-4222-9D1C-69854DAB02C7}"/>
    <hyperlink ref="B49" location="'38'!A1" display="事務用品" xr:uid="{79DD9450-497C-4BF2-950B-7126C6DEC8C0}"/>
    <hyperlink ref="B50" location="'39'!A1" display="分類不明" xr:uid="{E90DE418-5FE5-41EE-AC96-D05977EE598F}"/>
  </hyperlinks>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topLeftCell="A34" workbookViewId="0">
      <selection activeCell="A40" sqref="A40:C56"/>
    </sheetView>
  </sheetViews>
  <sheetFormatPr defaultRowHeight="13" x14ac:dyDescent="0.2"/>
  <cols>
    <col min="1" max="1" width="3.6328125" customWidth="1"/>
    <col min="2" max="2" width="15.1796875" customWidth="1"/>
    <col min="18" max="18" width="29.6328125" customWidth="1"/>
  </cols>
  <sheetData>
    <row r="1" spans="1:18" ht="14" x14ac:dyDescent="0.2">
      <c r="A1" s="20" t="s">
        <v>108</v>
      </c>
    </row>
    <row r="2" spans="1:18" x14ac:dyDescent="0.2">
      <c r="A2" s="14"/>
      <c r="B2" s="21" t="s">
        <v>109</v>
      </c>
      <c r="C2" s="15"/>
      <c r="D2" s="15"/>
      <c r="E2" s="15"/>
      <c r="F2" s="15"/>
      <c r="G2" s="15"/>
      <c r="H2" s="15"/>
      <c r="I2" s="15"/>
      <c r="J2" s="15"/>
      <c r="K2" s="15"/>
      <c r="L2" s="15"/>
      <c r="M2" s="15"/>
      <c r="N2" s="15"/>
      <c r="O2" s="15"/>
      <c r="P2" s="15"/>
      <c r="Q2" s="15"/>
      <c r="R2" s="22"/>
    </row>
    <row r="3" spans="1:18" ht="14" x14ac:dyDescent="0.3">
      <c r="A3" s="18"/>
      <c r="B3" s="23"/>
      <c r="R3" s="24"/>
    </row>
    <row r="4" spans="1:18" x14ac:dyDescent="0.2">
      <c r="A4" s="25" t="s">
        <v>321</v>
      </c>
      <c r="R4" s="24"/>
    </row>
    <row r="5" spans="1:18" x14ac:dyDescent="0.2">
      <c r="A5" s="18"/>
      <c r="B5" s="26" t="s">
        <v>322</v>
      </c>
      <c r="R5" s="24"/>
    </row>
    <row r="6" spans="1:18" x14ac:dyDescent="0.2">
      <c r="A6" s="18"/>
      <c r="B6" s="26" t="s">
        <v>323</v>
      </c>
      <c r="R6" s="24"/>
    </row>
    <row r="7" spans="1:18" x14ac:dyDescent="0.2">
      <c r="A7" s="18"/>
      <c r="B7" s="26" t="s">
        <v>324</v>
      </c>
      <c r="R7" s="24"/>
    </row>
    <row r="8" spans="1:18" x14ac:dyDescent="0.2">
      <c r="A8" s="18"/>
      <c r="B8" s="26" t="s">
        <v>325</v>
      </c>
      <c r="R8" s="24"/>
    </row>
    <row r="9" spans="1:18" x14ac:dyDescent="0.2">
      <c r="A9" s="18"/>
      <c r="B9" s="26" t="s">
        <v>326</v>
      </c>
      <c r="R9" s="24"/>
    </row>
    <row r="10" spans="1:18" x14ac:dyDescent="0.2">
      <c r="A10" s="18"/>
      <c r="B10" s="26" t="s">
        <v>327</v>
      </c>
      <c r="R10" s="24"/>
    </row>
    <row r="11" spans="1:18" x14ac:dyDescent="0.2">
      <c r="A11" s="18"/>
      <c r="B11" s="26" t="s">
        <v>328</v>
      </c>
      <c r="R11" s="24"/>
    </row>
    <row r="12" spans="1:18" ht="14" x14ac:dyDescent="0.3">
      <c r="A12" s="18"/>
      <c r="B12" s="23"/>
      <c r="R12" s="24"/>
    </row>
    <row r="13" spans="1:18" x14ac:dyDescent="0.2">
      <c r="A13" s="25" t="s">
        <v>110</v>
      </c>
      <c r="R13" s="24"/>
    </row>
    <row r="14" spans="1:18" x14ac:dyDescent="0.2">
      <c r="A14" s="18"/>
      <c r="B14" s="27" t="s">
        <v>357</v>
      </c>
      <c r="R14" s="24"/>
    </row>
    <row r="15" spans="1:18" x14ac:dyDescent="0.2">
      <c r="A15" s="18"/>
      <c r="B15" s="27" t="s">
        <v>359</v>
      </c>
      <c r="R15" s="24"/>
    </row>
    <row r="16" spans="1:18" x14ac:dyDescent="0.2">
      <c r="A16" s="18"/>
      <c r="B16" s="27" t="s">
        <v>96</v>
      </c>
      <c r="R16" s="24"/>
    </row>
    <row r="17" spans="1:18" x14ac:dyDescent="0.2">
      <c r="A17" s="18"/>
      <c r="B17" s="27" t="s">
        <v>97</v>
      </c>
      <c r="R17" s="24"/>
    </row>
    <row r="18" spans="1:18" x14ac:dyDescent="0.2">
      <c r="A18" s="18"/>
      <c r="B18" s="27" t="s">
        <v>98</v>
      </c>
      <c r="R18" s="24"/>
    </row>
    <row r="19" spans="1:18" x14ac:dyDescent="0.2">
      <c r="A19" s="18"/>
      <c r="B19" s="27" t="s">
        <v>99</v>
      </c>
      <c r="R19" s="24"/>
    </row>
    <row r="20" spans="1:18" x14ac:dyDescent="0.2">
      <c r="A20" s="18"/>
      <c r="B20" s="27" t="s">
        <v>329</v>
      </c>
      <c r="R20" s="24"/>
    </row>
    <row r="21" spans="1:18" x14ac:dyDescent="0.2">
      <c r="A21" s="18"/>
      <c r="B21" s="27" t="s">
        <v>100</v>
      </c>
      <c r="R21" s="24"/>
    </row>
    <row r="22" spans="1:18" ht="13.5" x14ac:dyDescent="0.2">
      <c r="A22" s="18"/>
      <c r="B22" s="28"/>
      <c r="R22" s="24"/>
    </row>
    <row r="23" spans="1:18" x14ac:dyDescent="0.2">
      <c r="A23" s="29" t="s">
        <v>111</v>
      </c>
      <c r="R23" s="24"/>
    </row>
    <row r="24" spans="1:18" x14ac:dyDescent="0.2">
      <c r="A24" s="18"/>
      <c r="B24" s="30" t="s">
        <v>112</v>
      </c>
      <c r="R24" s="24"/>
    </row>
    <row r="25" spans="1:18" x14ac:dyDescent="0.2">
      <c r="A25" s="18"/>
      <c r="B25" s="30" t="s">
        <v>358</v>
      </c>
      <c r="R25" s="24"/>
    </row>
    <row r="26" spans="1:18" x14ac:dyDescent="0.2">
      <c r="A26" s="18"/>
      <c r="B26" s="30" t="s">
        <v>330</v>
      </c>
      <c r="R26" s="24"/>
    </row>
    <row r="27" spans="1:18" x14ac:dyDescent="0.2">
      <c r="A27" s="18"/>
      <c r="B27" s="30" t="s">
        <v>113</v>
      </c>
      <c r="R27" s="24"/>
    </row>
    <row r="28" spans="1:18" x14ac:dyDescent="0.2">
      <c r="A28" s="18"/>
      <c r="B28" s="27" t="s">
        <v>331</v>
      </c>
      <c r="R28" s="24"/>
    </row>
    <row r="29" spans="1:18" x14ac:dyDescent="0.2">
      <c r="A29" s="18"/>
      <c r="B29" s="31" t="s">
        <v>114</v>
      </c>
      <c r="R29" s="24"/>
    </row>
    <row r="30" spans="1:18" x14ac:dyDescent="0.2">
      <c r="A30" s="18"/>
      <c r="B30" s="27"/>
      <c r="R30" s="24"/>
    </row>
    <row r="31" spans="1:18" ht="13.5" x14ac:dyDescent="0.2">
      <c r="A31" s="18"/>
      <c r="B31" s="28"/>
      <c r="R31" s="24"/>
    </row>
    <row r="32" spans="1:18" x14ac:dyDescent="0.2">
      <c r="A32" s="29" t="s">
        <v>101</v>
      </c>
      <c r="R32" s="24"/>
    </row>
    <row r="33" spans="1:18" x14ac:dyDescent="0.2">
      <c r="A33" s="18"/>
      <c r="B33" s="27" t="s">
        <v>332</v>
      </c>
      <c r="R33" s="24"/>
    </row>
    <row r="34" spans="1:18" x14ac:dyDescent="0.2">
      <c r="A34" s="18"/>
      <c r="B34" s="27" t="s">
        <v>333</v>
      </c>
      <c r="R34" s="24"/>
    </row>
    <row r="35" spans="1:18" x14ac:dyDescent="0.2">
      <c r="A35" s="18"/>
      <c r="B35" s="27" t="s">
        <v>334</v>
      </c>
      <c r="R35" s="24"/>
    </row>
    <row r="36" spans="1:18" x14ac:dyDescent="0.2">
      <c r="A36" s="18"/>
      <c r="B36" s="30" t="s">
        <v>115</v>
      </c>
      <c r="R36" s="24"/>
    </row>
    <row r="37" spans="1:18" x14ac:dyDescent="0.2">
      <c r="A37" s="18"/>
      <c r="B37" s="27" t="s">
        <v>335</v>
      </c>
      <c r="R37" s="24"/>
    </row>
    <row r="38" spans="1:18" ht="14" x14ac:dyDescent="0.3">
      <c r="A38" s="16"/>
      <c r="B38" s="32"/>
      <c r="C38" s="17"/>
      <c r="D38" s="17"/>
      <c r="E38" s="17"/>
      <c r="F38" s="17"/>
      <c r="G38" s="17"/>
      <c r="H38" s="17"/>
      <c r="I38" s="17"/>
      <c r="J38" s="17"/>
      <c r="K38" s="17"/>
      <c r="L38" s="17"/>
      <c r="M38" s="17"/>
      <c r="N38" s="17"/>
      <c r="O38" s="17"/>
      <c r="P38" s="17"/>
      <c r="Q38" s="17"/>
      <c r="R38" s="33"/>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79998168889431442"/>
    <pageSetUpPr fitToPage="1"/>
  </sheetPr>
  <dimension ref="A1:L49"/>
  <sheetViews>
    <sheetView workbookViewId="0">
      <pane xSplit="2" ySplit="5" topLeftCell="C6" activePane="bottomRight" state="frozen"/>
      <selection activeCell="D5" sqref="D5"/>
      <selection pane="topRight" activeCell="D5" sqref="D5"/>
      <selection pane="bottomLeft" activeCell="D5" sqref="D5"/>
      <selection pane="bottomRight" activeCell="F16" sqref="F16"/>
    </sheetView>
  </sheetViews>
  <sheetFormatPr defaultRowHeight="13" x14ac:dyDescent="0.2"/>
  <cols>
    <col min="1" max="1" width="3.08984375" customWidth="1"/>
    <col min="2" max="2" width="23.453125" customWidth="1"/>
    <col min="3" max="7" width="10.6328125" customWidth="1"/>
    <col min="8" max="8" width="6.90625" customWidth="1"/>
    <col min="9" max="9" width="4" customWidth="1"/>
    <col min="10" max="10" width="16.453125" customWidth="1"/>
    <col min="11" max="11" width="11.453125" customWidth="1"/>
    <col min="12" max="12" width="12.453125" customWidth="1"/>
  </cols>
  <sheetData>
    <row r="1" spans="1:12" x14ac:dyDescent="0.2">
      <c r="A1" s="13" t="s">
        <v>355</v>
      </c>
      <c r="F1" s="564" t="s">
        <v>706</v>
      </c>
    </row>
    <row r="2" spans="1:12" x14ac:dyDescent="0.2">
      <c r="A2" s="34" t="s">
        <v>354</v>
      </c>
      <c r="B2" s="35"/>
      <c r="C2" s="35"/>
      <c r="D2" s="35"/>
      <c r="E2" s="35"/>
      <c r="F2" s="35"/>
      <c r="G2" s="36"/>
      <c r="H2" s="37"/>
      <c r="I2" s="37"/>
      <c r="J2" s="37"/>
    </row>
    <row r="3" spans="1:12" x14ac:dyDescent="0.2">
      <c r="A3" s="13" t="s">
        <v>116</v>
      </c>
      <c r="C3" s="38" t="s">
        <v>117</v>
      </c>
      <c r="I3" s="39"/>
      <c r="J3" s="13" t="s">
        <v>118</v>
      </c>
      <c r="K3" s="40"/>
      <c r="L3" s="40"/>
    </row>
    <row r="4" spans="1:12" x14ac:dyDescent="0.2">
      <c r="A4" s="41"/>
      <c r="B4" s="42"/>
      <c r="C4" s="121" t="s">
        <v>119</v>
      </c>
      <c r="D4" s="113" t="s">
        <v>120</v>
      </c>
      <c r="E4" s="113"/>
      <c r="F4" s="43" t="s">
        <v>121</v>
      </c>
      <c r="G4" s="104"/>
      <c r="H4" s="96" t="s">
        <v>122</v>
      </c>
      <c r="I4" s="39"/>
      <c r="J4" s="14"/>
      <c r="K4" s="565" t="s">
        <v>123</v>
      </c>
      <c r="L4" s="566"/>
    </row>
    <row r="5" spans="1:12" x14ac:dyDescent="0.2">
      <c r="A5" s="94"/>
      <c r="B5" s="39"/>
      <c r="C5" s="122" t="s">
        <v>124</v>
      </c>
      <c r="D5" s="116" t="s">
        <v>125</v>
      </c>
      <c r="E5" s="115" t="s">
        <v>126</v>
      </c>
      <c r="F5" s="116" t="s">
        <v>127</v>
      </c>
      <c r="G5" s="115" t="s">
        <v>128</v>
      </c>
      <c r="H5" s="149" t="s">
        <v>129</v>
      </c>
      <c r="J5" s="153"/>
      <c r="K5" s="381" t="s">
        <v>130</v>
      </c>
      <c r="L5" s="382" t="s">
        <v>131</v>
      </c>
    </row>
    <row r="6" spans="1:12" x14ac:dyDescent="0.2">
      <c r="A6" s="2" t="s">
        <v>261</v>
      </c>
      <c r="B6" s="8" t="s">
        <v>262</v>
      </c>
      <c r="C6" s="123">
        <f>[1]参考表2!C3</f>
        <v>270.15098331795366</v>
      </c>
      <c r="D6" s="118">
        <f>'1'!S44</f>
        <v>322.19776930179586</v>
      </c>
      <c r="E6" s="159">
        <f>'1'!U44</f>
        <v>213.48336351062596</v>
      </c>
      <c r="F6" s="110">
        <f>'1'!W44</f>
        <v>71</v>
      </c>
      <c r="G6" s="162">
        <f>'1'!Y44</f>
        <v>40</v>
      </c>
      <c r="H6" s="44">
        <v>1</v>
      </c>
      <c r="I6" s="47"/>
      <c r="J6" s="95" t="s">
        <v>102</v>
      </c>
      <c r="K6" s="176">
        <v>0.75600000000000001</v>
      </c>
      <c r="L6" s="177">
        <v>0.73199999999999998</v>
      </c>
    </row>
    <row r="7" spans="1:12" x14ac:dyDescent="0.2">
      <c r="A7" s="150" t="s">
        <v>217</v>
      </c>
      <c r="B7" s="3" t="s">
        <v>263</v>
      </c>
      <c r="C7" s="124">
        <f>[1]参考表2!C4</f>
        <v>0</v>
      </c>
      <c r="D7" s="119">
        <f>'2'!S44</f>
        <v>0</v>
      </c>
      <c r="E7" s="160">
        <f>'2'!U44</f>
        <v>0</v>
      </c>
      <c r="F7" s="111">
        <f>'2'!W44</f>
        <v>0</v>
      </c>
      <c r="G7" s="163">
        <f>'2'!Y44</f>
        <v>0</v>
      </c>
      <c r="H7" s="147">
        <v>2</v>
      </c>
      <c r="I7" s="47"/>
      <c r="J7" s="94" t="s">
        <v>132</v>
      </c>
      <c r="K7" s="178">
        <v>0.74099999999999999</v>
      </c>
      <c r="L7" s="179">
        <v>0.71099999999999997</v>
      </c>
    </row>
    <row r="8" spans="1:12" x14ac:dyDescent="0.2">
      <c r="A8" s="150" t="s">
        <v>218</v>
      </c>
      <c r="B8" s="3" t="s">
        <v>264</v>
      </c>
      <c r="C8" s="124">
        <f>[1]参考表2!C5</f>
        <v>0</v>
      </c>
      <c r="D8" s="119">
        <f>'3'!S44</f>
        <v>0</v>
      </c>
      <c r="E8" s="160">
        <f>'3'!U44</f>
        <v>0</v>
      </c>
      <c r="F8" s="111">
        <f>'3'!W44</f>
        <v>0</v>
      </c>
      <c r="G8" s="163">
        <f>'3'!Y44</f>
        <v>0</v>
      </c>
      <c r="H8" s="147">
        <v>3</v>
      </c>
      <c r="I8" s="47"/>
      <c r="J8" s="94" t="s">
        <v>133</v>
      </c>
      <c r="K8" s="178">
        <v>0.90500000000000003</v>
      </c>
      <c r="L8" s="179">
        <v>0.73599999999999999</v>
      </c>
    </row>
    <row r="9" spans="1:12" x14ac:dyDescent="0.2">
      <c r="A9" s="150" t="s">
        <v>219</v>
      </c>
      <c r="B9" s="3" t="s">
        <v>27</v>
      </c>
      <c r="C9" s="124">
        <f>[1]参考表2!C6</f>
        <v>0</v>
      </c>
      <c r="D9" s="119">
        <f>'4'!S44</f>
        <v>0</v>
      </c>
      <c r="E9" s="160">
        <f>'4'!U44</f>
        <v>0</v>
      </c>
      <c r="F9" s="111">
        <f>'4'!W44</f>
        <v>0</v>
      </c>
      <c r="G9" s="163">
        <f>'4'!Y44</f>
        <v>0</v>
      </c>
      <c r="H9" s="147">
        <v>4</v>
      </c>
      <c r="I9" s="47"/>
      <c r="J9" s="94" t="s">
        <v>134</v>
      </c>
      <c r="K9" s="178">
        <v>0.871</v>
      </c>
      <c r="L9" s="179">
        <v>0.74299999999999999</v>
      </c>
    </row>
    <row r="10" spans="1:12" x14ac:dyDescent="0.2">
      <c r="A10" s="2" t="s">
        <v>220</v>
      </c>
      <c r="B10" s="8" t="s">
        <v>188</v>
      </c>
      <c r="C10" s="123">
        <f>[1]参考表2!C7</f>
        <v>241.21518097730507</v>
      </c>
      <c r="D10" s="118">
        <f>'5'!S44</f>
        <v>306.88578079717468</v>
      </c>
      <c r="E10" s="159">
        <f>'5'!U44</f>
        <v>188.88195810795327</v>
      </c>
      <c r="F10" s="110">
        <f>'5'!W44</f>
        <v>23</v>
      </c>
      <c r="G10" s="162">
        <f>'5'!Y44</f>
        <v>18</v>
      </c>
      <c r="H10" s="44">
        <v>5</v>
      </c>
      <c r="I10" s="47"/>
      <c r="J10" s="94" t="s">
        <v>135</v>
      </c>
      <c r="K10" s="178">
        <v>0.82499999999999996</v>
      </c>
      <c r="L10" s="179">
        <v>0.73499999999999999</v>
      </c>
    </row>
    <row r="11" spans="1:12" x14ac:dyDescent="0.2">
      <c r="A11" s="150" t="s">
        <v>221</v>
      </c>
      <c r="B11" s="3" t="s">
        <v>28</v>
      </c>
      <c r="C11" s="124">
        <f>[1]参考表2!C8</f>
        <v>126.80619547374624</v>
      </c>
      <c r="D11" s="119">
        <f>'6'!S44</f>
        <v>153.86342072171422</v>
      </c>
      <c r="E11" s="160">
        <f>'6'!U44</f>
        <v>97.633086024127778</v>
      </c>
      <c r="F11" s="111">
        <f>'6'!W44</f>
        <v>25</v>
      </c>
      <c r="G11" s="163">
        <f>'6'!Y44</f>
        <v>22</v>
      </c>
      <c r="H11" s="147">
        <v>6</v>
      </c>
      <c r="I11" s="47"/>
      <c r="J11" s="94" t="s">
        <v>136</v>
      </c>
      <c r="K11" s="178">
        <v>0.86899999999999999</v>
      </c>
      <c r="L11" s="179">
        <v>0.76500000000000001</v>
      </c>
    </row>
    <row r="12" spans="1:12" x14ac:dyDescent="0.2">
      <c r="A12" s="150" t="s">
        <v>222</v>
      </c>
      <c r="B12" s="3" t="s">
        <v>265</v>
      </c>
      <c r="C12" s="124">
        <f>[1]参考表2!C9</f>
        <v>0</v>
      </c>
      <c r="D12" s="119">
        <f>'7'!S44</f>
        <v>0</v>
      </c>
      <c r="E12" s="160">
        <f>'7'!U44</f>
        <v>0</v>
      </c>
      <c r="F12" s="111">
        <f>'7'!W44</f>
        <v>0</v>
      </c>
      <c r="G12" s="163">
        <f>'7'!Y44</f>
        <v>0</v>
      </c>
      <c r="H12" s="147">
        <v>7</v>
      </c>
      <c r="I12" s="47"/>
      <c r="J12" s="94" t="s">
        <v>137</v>
      </c>
      <c r="K12" s="178">
        <v>0.80400000000000005</v>
      </c>
      <c r="L12" s="179">
        <v>0.749</v>
      </c>
    </row>
    <row r="13" spans="1:12" x14ac:dyDescent="0.2">
      <c r="A13" s="150" t="s">
        <v>223</v>
      </c>
      <c r="B13" s="3" t="s">
        <v>29</v>
      </c>
      <c r="C13" s="124">
        <f>[1]参考表2!C10</f>
        <v>0</v>
      </c>
      <c r="D13" s="119">
        <f>'8'!S44</f>
        <v>0</v>
      </c>
      <c r="E13" s="160">
        <f>'8'!U44</f>
        <v>0</v>
      </c>
      <c r="F13" s="111">
        <f>'8'!W44</f>
        <v>0</v>
      </c>
      <c r="G13" s="163">
        <f>'8'!Y44</f>
        <v>0</v>
      </c>
      <c r="H13" s="147">
        <v>8</v>
      </c>
      <c r="I13" s="47"/>
      <c r="J13" s="94" t="s">
        <v>193</v>
      </c>
      <c r="K13" s="152">
        <v>0.78600000000000003</v>
      </c>
      <c r="L13" s="180">
        <v>0.73599999999999999</v>
      </c>
    </row>
    <row r="14" spans="1:12" x14ac:dyDescent="0.2">
      <c r="A14" s="150" t="s">
        <v>224</v>
      </c>
      <c r="B14" s="3" t="s">
        <v>30</v>
      </c>
      <c r="C14" s="124">
        <f>[1]参考表2!C11</f>
        <v>0</v>
      </c>
      <c r="D14" s="119">
        <f>'9'!S44</f>
        <v>0</v>
      </c>
      <c r="E14" s="160">
        <f>'9'!U44</f>
        <v>0</v>
      </c>
      <c r="F14" s="111">
        <f>'9'!W44</f>
        <v>0</v>
      </c>
      <c r="G14" s="163">
        <f>'9'!Y44</f>
        <v>0</v>
      </c>
      <c r="H14" s="147">
        <v>9</v>
      </c>
      <c r="I14" s="47"/>
      <c r="J14" s="94" t="s">
        <v>194</v>
      </c>
      <c r="K14" s="152">
        <v>0.69399999999999995</v>
      </c>
      <c r="L14" s="180">
        <v>0.751</v>
      </c>
    </row>
    <row r="15" spans="1:12" x14ac:dyDescent="0.2">
      <c r="A15" s="150" t="s">
        <v>2</v>
      </c>
      <c r="B15" s="3" t="s">
        <v>360</v>
      </c>
      <c r="C15" s="124">
        <f>[1]参考表2!C12</f>
        <v>0</v>
      </c>
      <c r="D15" s="119">
        <f>'10'!S44</f>
        <v>0</v>
      </c>
      <c r="E15" s="160">
        <f>'10'!U44</f>
        <v>0</v>
      </c>
      <c r="F15" s="111">
        <f>'10'!W44</f>
        <v>0</v>
      </c>
      <c r="G15" s="163">
        <f>'10'!Y44</f>
        <v>0</v>
      </c>
      <c r="H15" s="147">
        <v>10</v>
      </c>
      <c r="I15" s="47"/>
      <c r="J15" s="94" t="s">
        <v>195</v>
      </c>
      <c r="K15" s="152">
        <v>0.66300000000000003</v>
      </c>
      <c r="L15" s="180">
        <v>0.73499999999999999</v>
      </c>
    </row>
    <row r="16" spans="1:12" x14ac:dyDescent="0.2">
      <c r="A16" s="150" t="s">
        <v>3</v>
      </c>
      <c r="B16" s="3" t="s">
        <v>31</v>
      </c>
      <c r="C16" s="124">
        <f>[1]参考表2!C13</f>
        <v>0</v>
      </c>
      <c r="D16" s="119">
        <f>'11'!S44</f>
        <v>0</v>
      </c>
      <c r="E16" s="160">
        <f>'11'!U44</f>
        <v>0</v>
      </c>
      <c r="F16" s="111">
        <f>'11'!W44</f>
        <v>0</v>
      </c>
      <c r="G16" s="163">
        <f>'11'!Y44</f>
        <v>0</v>
      </c>
      <c r="H16" s="147">
        <v>11</v>
      </c>
      <c r="I16" s="47"/>
      <c r="J16" s="94" t="s">
        <v>196</v>
      </c>
      <c r="K16" s="152">
        <v>0.66</v>
      </c>
      <c r="L16" s="180">
        <v>0.72199999999999998</v>
      </c>
    </row>
    <row r="17" spans="1:12" x14ac:dyDescent="0.2">
      <c r="A17" s="150" t="s">
        <v>4</v>
      </c>
      <c r="B17" s="3" t="s">
        <v>32</v>
      </c>
      <c r="C17" s="124">
        <f>[1]参考表2!C14</f>
        <v>0</v>
      </c>
      <c r="D17" s="119">
        <f>'12'!S44</f>
        <v>0</v>
      </c>
      <c r="E17" s="160">
        <f>'12'!U44</f>
        <v>0</v>
      </c>
      <c r="F17" s="111">
        <f>'12'!W44</f>
        <v>0</v>
      </c>
      <c r="G17" s="163">
        <f>'12'!Y44</f>
        <v>0</v>
      </c>
      <c r="H17" s="147">
        <v>12</v>
      </c>
      <c r="I17" s="47"/>
      <c r="J17" s="94" t="s">
        <v>197</v>
      </c>
      <c r="K17" s="152">
        <v>0.69299999999999995</v>
      </c>
      <c r="L17" s="180">
        <v>0.73899999999999999</v>
      </c>
    </row>
    <row r="18" spans="1:12" x14ac:dyDescent="0.2">
      <c r="A18" s="150" t="s">
        <v>5</v>
      </c>
      <c r="B18" s="3" t="s">
        <v>33</v>
      </c>
      <c r="C18" s="124">
        <f>[1]参考表2!C15</f>
        <v>0</v>
      </c>
      <c r="D18" s="119">
        <f>'13'!S44</f>
        <v>0</v>
      </c>
      <c r="E18" s="160">
        <f>'13'!U44</f>
        <v>0</v>
      </c>
      <c r="F18" s="111">
        <f>'13'!W44</f>
        <v>0</v>
      </c>
      <c r="G18" s="163">
        <f>'13'!Y44</f>
        <v>0</v>
      </c>
      <c r="H18" s="147">
        <v>13</v>
      </c>
      <c r="I18" s="47"/>
      <c r="J18" s="94" t="s">
        <v>213</v>
      </c>
      <c r="K18" s="152">
        <v>0.75800000000000001</v>
      </c>
      <c r="L18" s="180">
        <v>0.74199999999999999</v>
      </c>
    </row>
    <row r="19" spans="1:12" x14ac:dyDescent="0.2">
      <c r="A19" s="150" t="s">
        <v>6</v>
      </c>
      <c r="B19" s="3" t="s">
        <v>34</v>
      </c>
      <c r="C19" s="124">
        <f>[1]参考表2!C16</f>
        <v>0</v>
      </c>
      <c r="D19" s="119">
        <f>'14'!S44</f>
        <v>0</v>
      </c>
      <c r="E19" s="160">
        <f>'14'!U44</f>
        <v>0</v>
      </c>
      <c r="F19" s="111">
        <f>'14'!W44</f>
        <v>0</v>
      </c>
      <c r="G19" s="163">
        <f>'14'!Y44</f>
        <v>0</v>
      </c>
      <c r="H19" s="147">
        <v>14</v>
      </c>
      <c r="I19" s="47"/>
      <c r="J19" s="94" t="s">
        <v>214</v>
      </c>
      <c r="K19" s="152">
        <v>0.752</v>
      </c>
      <c r="L19" s="180">
        <v>0.72199999999999998</v>
      </c>
    </row>
    <row r="20" spans="1:12" x14ac:dyDescent="0.2">
      <c r="A20" s="150" t="s">
        <v>7</v>
      </c>
      <c r="B20" s="3" t="s">
        <v>266</v>
      </c>
      <c r="C20" s="124">
        <f>[1]参考表2!C17</f>
        <v>0</v>
      </c>
      <c r="D20" s="119">
        <f>'15'!S44</f>
        <v>0</v>
      </c>
      <c r="E20" s="160">
        <f>'15'!U44</f>
        <v>0</v>
      </c>
      <c r="F20" s="111">
        <f>'15'!W44</f>
        <v>0</v>
      </c>
      <c r="G20" s="163">
        <f>'15'!Y44</f>
        <v>0</v>
      </c>
      <c r="H20" s="147">
        <v>15</v>
      </c>
      <c r="I20" s="47"/>
      <c r="J20" s="94" t="s">
        <v>215</v>
      </c>
      <c r="K20" s="152">
        <v>0.71899999999999997</v>
      </c>
      <c r="L20" s="180">
        <v>0.74399999999999999</v>
      </c>
    </row>
    <row r="21" spans="1:12" x14ac:dyDescent="0.2">
      <c r="A21" s="150" t="s">
        <v>8</v>
      </c>
      <c r="B21" s="3" t="s">
        <v>267</v>
      </c>
      <c r="C21" s="124">
        <f>[1]参考表2!C18</f>
        <v>0</v>
      </c>
      <c r="D21" s="119">
        <f>'16'!S44</f>
        <v>0</v>
      </c>
      <c r="E21" s="160">
        <f>'16'!U44</f>
        <v>0</v>
      </c>
      <c r="F21" s="111">
        <f>'16'!W44</f>
        <v>0</v>
      </c>
      <c r="G21" s="163">
        <f>'16'!Y44</f>
        <v>0</v>
      </c>
      <c r="H21" s="147">
        <v>16</v>
      </c>
      <c r="I21" s="47"/>
      <c r="J21" s="94" t="s">
        <v>216</v>
      </c>
      <c r="K21" s="152">
        <v>0.82599999999999996</v>
      </c>
      <c r="L21" s="180">
        <v>0.75</v>
      </c>
    </row>
    <row r="22" spans="1:12" x14ac:dyDescent="0.2">
      <c r="A22" s="150" t="s">
        <v>9</v>
      </c>
      <c r="B22" s="3" t="s">
        <v>268</v>
      </c>
      <c r="C22" s="124">
        <f>[1]参考表2!C19</f>
        <v>0</v>
      </c>
      <c r="D22" s="119">
        <f>'17'!S44</f>
        <v>0</v>
      </c>
      <c r="E22" s="160">
        <f>'17'!U44</f>
        <v>0</v>
      </c>
      <c r="F22" s="111">
        <f>'17'!W44</f>
        <v>0</v>
      </c>
      <c r="G22" s="163">
        <f>'17'!Y44</f>
        <v>0</v>
      </c>
      <c r="H22" s="147">
        <v>17</v>
      </c>
      <c r="I22" s="47"/>
      <c r="J22" s="94" t="s">
        <v>250</v>
      </c>
      <c r="K22" s="152">
        <v>0.84399999999999997</v>
      </c>
      <c r="L22" s="180">
        <v>0.76200000000000001</v>
      </c>
    </row>
    <row r="23" spans="1:12" x14ac:dyDescent="0.2">
      <c r="A23" s="150" t="s">
        <v>10</v>
      </c>
      <c r="B23" s="3" t="s">
        <v>269</v>
      </c>
      <c r="C23" s="124">
        <f>[1]参考表2!C20</f>
        <v>0</v>
      </c>
      <c r="D23" s="119">
        <f>'18'!S44</f>
        <v>0</v>
      </c>
      <c r="E23" s="160">
        <f>'18'!U44</f>
        <v>0</v>
      </c>
      <c r="F23" s="111">
        <f>'18'!W44</f>
        <v>0</v>
      </c>
      <c r="G23" s="163">
        <f>'18'!Y44</f>
        <v>0</v>
      </c>
      <c r="H23" s="147">
        <v>18</v>
      </c>
      <c r="I23" s="47"/>
      <c r="J23" s="181" t="s">
        <v>260</v>
      </c>
      <c r="K23" s="357">
        <v>0.94499999999999995</v>
      </c>
      <c r="L23" s="358">
        <v>0.77200000000000002</v>
      </c>
    </row>
    <row r="24" spans="1:12" x14ac:dyDescent="0.2">
      <c r="A24" s="150" t="s">
        <v>11</v>
      </c>
      <c r="B24" s="3" t="s">
        <v>35</v>
      </c>
      <c r="C24" s="124">
        <f>[1]参考表2!C21</f>
        <v>0</v>
      </c>
      <c r="D24" s="119">
        <f>'19'!S44</f>
        <v>0</v>
      </c>
      <c r="E24" s="160">
        <f>'19'!U44</f>
        <v>0</v>
      </c>
      <c r="F24" s="111">
        <f>'19'!W44</f>
        <v>0</v>
      </c>
      <c r="G24" s="163">
        <f>'19'!Y44</f>
        <v>0</v>
      </c>
      <c r="H24" s="147">
        <v>19</v>
      </c>
      <c r="I24" s="47"/>
      <c r="J24" s="94" t="s">
        <v>336</v>
      </c>
      <c r="K24" s="152">
        <v>0.80800000000000005</v>
      </c>
      <c r="L24" s="180">
        <v>0.74199999999999999</v>
      </c>
    </row>
    <row r="25" spans="1:12" x14ac:dyDescent="0.2">
      <c r="A25" s="150" t="s">
        <v>12</v>
      </c>
      <c r="B25" s="3" t="s">
        <v>362</v>
      </c>
      <c r="C25" s="124">
        <f>[1]参考表2!C22</f>
        <v>0</v>
      </c>
      <c r="D25" s="119">
        <f>'20'!S44</f>
        <v>0</v>
      </c>
      <c r="E25" s="160">
        <f>'20'!U44</f>
        <v>0</v>
      </c>
      <c r="F25" s="111">
        <f>'20'!W44</f>
        <v>0</v>
      </c>
      <c r="G25" s="163">
        <f>'20'!Y44</f>
        <v>0</v>
      </c>
      <c r="H25" s="147">
        <v>20</v>
      </c>
      <c r="I25" s="47"/>
      <c r="J25" s="94" t="s">
        <v>364</v>
      </c>
      <c r="K25" s="152">
        <v>0.82699999999999996</v>
      </c>
      <c r="L25" s="180">
        <v>0.69599999999999995</v>
      </c>
    </row>
    <row r="26" spans="1:12" x14ac:dyDescent="0.2">
      <c r="A26" s="150" t="s">
        <v>13</v>
      </c>
      <c r="B26" s="3" t="s">
        <v>189</v>
      </c>
      <c r="C26" s="124">
        <f>[1]参考表2!C23</f>
        <v>0</v>
      </c>
      <c r="D26" s="119">
        <f>'21'!S44</f>
        <v>0</v>
      </c>
      <c r="E26" s="160">
        <f>'21'!U44</f>
        <v>0</v>
      </c>
      <c r="F26" s="111">
        <f>'21'!W44</f>
        <v>0</v>
      </c>
      <c r="G26" s="163">
        <f>'21'!Y44</f>
        <v>0</v>
      </c>
      <c r="H26" s="147">
        <v>21</v>
      </c>
      <c r="I26" s="47"/>
      <c r="J26" s="189" t="s">
        <v>365</v>
      </c>
      <c r="K26" s="152">
        <v>0.78</v>
      </c>
      <c r="L26" s="180">
        <v>0.71399999999999997</v>
      </c>
    </row>
    <row r="27" spans="1:12" x14ac:dyDescent="0.2">
      <c r="A27" s="9" t="s">
        <v>14</v>
      </c>
      <c r="B27" s="10" t="s">
        <v>50</v>
      </c>
      <c r="C27" s="125">
        <f>[1]参考表2!C24</f>
        <v>241.24615072454378</v>
      </c>
      <c r="D27" s="120">
        <f>'22'!S44</f>
        <v>296.4819723365369</v>
      </c>
      <c r="E27" s="161">
        <f>'22'!U44</f>
        <v>187.76868384478999</v>
      </c>
      <c r="F27" s="112">
        <f>'22'!W44</f>
        <v>21</v>
      </c>
      <c r="G27" s="164">
        <f>'22'!Y44</f>
        <v>13</v>
      </c>
      <c r="H27" s="148">
        <v>22</v>
      </c>
      <c r="I27" s="47"/>
      <c r="J27" s="188" t="s">
        <v>366</v>
      </c>
      <c r="K27" s="359">
        <v>0.82799999999999996</v>
      </c>
      <c r="L27" s="360">
        <v>0.68200000000000005</v>
      </c>
    </row>
    <row r="28" spans="1:12" x14ac:dyDescent="0.2">
      <c r="A28" s="150" t="s">
        <v>15</v>
      </c>
      <c r="B28" s="3" t="s">
        <v>36</v>
      </c>
      <c r="C28" s="124">
        <f>[1]参考表2!C25</f>
        <v>0</v>
      </c>
      <c r="D28" s="119">
        <f>'23'!S44</f>
        <v>0</v>
      </c>
      <c r="E28" s="160">
        <f>'23'!U44</f>
        <v>0</v>
      </c>
      <c r="F28" s="111">
        <f>'23'!W44</f>
        <v>0</v>
      </c>
      <c r="G28" s="163">
        <f>'23'!Y44</f>
        <v>0</v>
      </c>
      <c r="H28" s="147">
        <v>23</v>
      </c>
      <c r="I28" s="47"/>
      <c r="J28" s="105" t="s">
        <v>540</v>
      </c>
      <c r="K28" s="383">
        <v>0.67200000000000004</v>
      </c>
      <c r="L28" s="384">
        <v>0.67900000000000005</v>
      </c>
    </row>
    <row r="29" spans="1:12" x14ac:dyDescent="0.2">
      <c r="A29" s="150" t="s">
        <v>16</v>
      </c>
      <c r="B29" s="3" t="s">
        <v>190</v>
      </c>
      <c r="C29" s="124">
        <f>[1]参考表2!C26</f>
        <v>3.875</v>
      </c>
      <c r="D29" s="119">
        <f>'24'!S44</f>
        <v>4.4146903205190613</v>
      </c>
      <c r="E29" s="160">
        <f>'24'!U44</f>
        <v>2.6432430036789025</v>
      </c>
      <c r="F29" s="111">
        <f>'24'!W44</f>
        <v>0</v>
      </c>
      <c r="G29" s="163">
        <f>'24'!Y44</f>
        <v>0</v>
      </c>
      <c r="H29" s="147">
        <v>24</v>
      </c>
      <c r="I29" s="47"/>
      <c r="J29" s="189" t="s">
        <v>541</v>
      </c>
      <c r="K29" s="357">
        <v>0.59799999999999998</v>
      </c>
      <c r="L29" s="358">
        <v>0.61099999999999999</v>
      </c>
    </row>
    <row r="30" spans="1:12" x14ac:dyDescent="0.2">
      <c r="A30" s="150" t="s">
        <v>17</v>
      </c>
      <c r="B30" s="3" t="s">
        <v>270</v>
      </c>
      <c r="C30" s="124">
        <f>[1]参考表2!C27</f>
        <v>3.875</v>
      </c>
      <c r="D30" s="119">
        <f>'25'!S44</f>
        <v>4.9742390217706181</v>
      </c>
      <c r="E30" s="160">
        <f>'25'!U44</f>
        <v>3.3086074947028128</v>
      </c>
      <c r="F30" s="111">
        <f>'25'!W44</f>
        <v>0</v>
      </c>
      <c r="G30" s="163">
        <f>'25'!Y44</f>
        <v>0</v>
      </c>
      <c r="H30" s="147">
        <v>25</v>
      </c>
      <c r="I30" s="47"/>
      <c r="J30" s="443" t="s">
        <v>542</v>
      </c>
      <c r="K30" s="379">
        <v>0.71299999999999997</v>
      </c>
      <c r="L30" s="380">
        <v>0.622</v>
      </c>
    </row>
    <row r="31" spans="1:12" x14ac:dyDescent="0.2">
      <c r="A31" s="150" t="s">
        <v>18</v>
      </c>
      <c r="B31" s="3" t="s">
        <v>271</v>
      </c>
      <c r="C31" s="124">
        <f>[1]参考表2!C28</f>
        <v>0</v>
      </c>
      <c r="D31" s="119">
        <f>'26'!S44</f>
        <v>0</v>
      </c>
      <c r="E31" s="160">
        <f>'26'!U44</f>
        <v>0</v>
      </c>
      <c r="F31" s="111">
        <f>'26'!W44</f>
        <v>0</v>
      </c>
      <c r="G31" s="163">
        <f>'26'!Y44</f>
        <v>0</v>
      </c>
      <c r="H31" s="147">
        <v>26</v>
      </c>
      <c r="I31" s="47"/>
      <c r="J31" s="444" t="s">
        <v>543</v>
      </c>
      <c r="K31" s="385">
        <v>0.64</v>
      </c>
      <c r="L31" s="386">
        <v>0.64900000000000002</v>
      </c>
    </row>
    <row r="32" spans="1:12" x14ac:dyDescent="0.2">
      <c r="A32" s="150" t="s">
        <v>19</v>
      </c>
      <c r="B32" s="3" t="s">
        <v>272</v>
      </c>
      <c r="C32" s="124">
        <f>[1]参考表2!C29</f>
        <v>639.26713754107516</v>
      </c>
      <c r="D32" s="119">
        <f>'27'!S44</f>
        <v>809.0049027610753</v>
      </c>
      <c r="E32" s="160">
        <f>'27'!U44</f>
        <v>618.53564233128725</v>
      </c>
      <c r="F32" s="111">
        <f>'27'!W44</f>
        <v>184</v>
      </c>
      <c r="G32" s="163">
        <f>'27'!Y44</f>
        <v>116</v>
      </c>
      <c r="H32" s="147">
        <v>27</v>
      </c>
      <c r="I32" s="47"/>
      <c r="J32" s="444" t="s">
        <v>604</v>
      </c>
      <c r="K32" s="441">
        <v>0.64400000000000002</v>
      </c>
      <c r="L32" s="442">
        <v>0.66600000000000004</v>
      </c>
    </row>
    <row r="33" spans="1:12" x14ac:dyDescent="0.2">
      <c r="A33" s="150" t="s">
        <v>20</v>
      </c>
      <c r="B33" s="3" t="s">
        <v>37</v>
      </c>
      <c r="C33" s="124">
        <f>[1]参考表2!C30</f>
        <v>0</v>
      </c>
      <c r="D33" s="119">
        <f>'28'!S44</f>
        <v>0</v>
      </c>
      <c r="E33" s="160">
        <f>'28'!U44</f>
        <v>0</v>
      </c>
      <c r="F33" s="111">
        <f>'28'!W44</f>
        <v>0</v>
      </c>
      <c r="G33" s="163">
        <f>'28'!Y44</f>
        <v>0</v>
      </c>
      <c r="H33" s="147">
        <v>28</v>
      </c>
      <c r="I33" s="47"/>
      <c r="J33" s="182" t="s">
        <v>138</v>
      </c>
      <c r="K33" s="182"/>
      <c r="L33" s="38" t="s">
        <v>117</v>
      </c>
    </row>
    <row r="34" spans="1:12" x14ac:dyDescent="0.2">
      <c r="A34" s="150" t="s">
        <v>21</v>
      </c>
      <c r="B34" s="3" t="s">
        <v>38</v>
      </c>
      <c r="C34" s="124">
        <f>[1]参考表2!C31</f>
        <v>7.75</v>
      </c>
      <c r="D34" s="119">
        <f>'29'!S44</f>
        <v>8.402200710016114</v>
      </c>
      <c r="E34" s="160">
        <f>'29'!U44</f>
        <v>7.4291272423346992</v>
      </c>
      <c r="F34" s="111">
        <f>'29'!W44</f>
        <v>0</v>
      </c>
      <c r="G34" s="163">
        <f>'29'!Y44</f>
        <v>0</v>
      </c>
      <c r="H34" s="147">
        <v>29</v>
      </c>
      <c r="I34" s="47"/>
      <c r="J34" s="48" t="s">
        <v>139</v>
      </c>
      <c r="K34" s="49">
        <f>AVERAGE(K29:K31)</f>
        <v>0.65033333333333332</v>
      </c>
      <c r="L34" s="456">
        <f>AVERAGE(L30:L32)</f>
        <v>0.64566666666666661</v>
      </c>
    </row>
    <row r="35" spans="1:12" x14ac:dyDescent="0.2">
      <c r="A35" s="150" t="s">
        <v>22</v>
      </c>
      <c r="B35" s="3" t="s">
        <v>373</v>
      </c>
      <c r="C35" s="124">
        <f>[1]参考表2!C32</f>
        <v>851.20138596537618</v>
      </c>
      <c r="D35" s="119">
        <f>'30'!S44</f>
        <v>1072.724754239393</v>
      </c>
      <c r="E35" s="160">
        <f>'30'!U44</f>
        <v>786.74972810045529</v>
      </c>
      <c r="F35" s="111">
        <f>'30'!W44</f>
        <v>97</v>
      </c>
      <c r="G35" s="163">
        <f>'30'!Y44</f>
        <v>81</v>
      </c>
      <c r="H35" s="147">
        <v>30</v>
      </c>
      <c r="I35" s="47"/>
    </row>
    <row r="36" spans="1:12" x14ac:dyDescent="0.2">
      <c r="A36" s="150" t="s">
        <v>23</v>
      </c>
      <c r="B36" s="3" t="s">
        <v>191</v>
      </c>
      <c r="C36" s="124">
        <f>[1]参考表2!C33</f>
        <v>18.906696499999999</v>
      </c>
      <c r="D36" s="119">
        <f>'31'!S44</f>
        <v>23.320031661255339</v>
      </c>
      <c r="E36" s="160">
        <f>'31'!U44</f>
        <v>15.45022243803434</v>
      </c>
      <c r="F36" s="111">
        <f>'31'!W44</f>
        <v>1</v>
      </c>
      <c r="G36" s="163">
        <f>'31'!Y44</f>
        <v>1</v>
      </c>
      <c r="H36" s="147">
        <v>31</v>
      </c>
      <c r="I36" s="47"/>
    </row>
    <row r="37" spans="1:12" x14ac:dyDescent="0.2">
      <c r="A37" s="150" t="s">
        <v>24</v>
      </c>
      <c r="B37" s="3" t="s">
        <v>39</v>
      </c>
      <c r="C37" s="124">
        <f>[1]参考表2!C34</f>
        <v>0</v>
      </c>
      <c r="D37" s="119">
        <f>'32'!S44</f>
        <v>0</v>
      </c>
      <c r="E37" s="160">
        <f>'32'!U44</f>
        <v>0</v>
      </c>
      <c r="F37" s="111">
        <f>'32'!W44</f>
        <v>0</v>
      </c>
      <c r="G37" s="163">
        <f>'32'!Y44</f>
        <v>0</v>
      </c>
      <c r="H37" s="147">
        <v>32</v>
      </c>
      <c r="I37" s="47"/>
    </row>
    <row r="38" spans="1:12" x14ac:dyDescent="0.2">
      <c r="A38" s="150" t="s">
        <v>25</v>
      </c>
      <c r="B38" s="3" t="s">
        <v>40</v>
      </c>
      <c r="C38" s="124">
        <f>[1]参考表2!C35</f>
        <v>0</v>
      </c>
      <c r="D38" s="119">
        <f>'33'!S44</f>
        <v>0</v>
      </c>
      <c r="E38" s="160">
        <f>'33'!U44</f>
        <v>0</v>
      </c>
      <c r="F38" s="111">
        <f>'33'!W44</f>
        <v>0</v>
      </c>
      <c r="G38" s="163">
        <f>'33'!Y44</f>
        <v>0</v>
      </c>
      <c r="H38" s="147">
        <v>33</v>
      </c>
      <c r="I38" s="47"/>
    </row>
    <row r="39" spans="1:12" x14ac:dyDescent="0.2">
      <c r="A39" s="150" t="s">
        <v>26</v>
      </c>
      <c r="B39" s="3" t="s">
        <v>274</v>
      </c>
      <c r="C39" s="124">
        <f>[1]参考表2!C36</f>
        <v>0</v>
      </c>
      <c r="D39" s="119">
        <f>'34'!S44</f>
        <v>0</v>
      </c>
      <c r="E39" s="160">
        <f>'34'!U44</f>
        <v>0</v>
      </c>
      <c r="F39" s="111">
        <f>'34'!W44</f>
        <v>0</v>
      </c>
      <c r="G39" s="163">
        <f>'34'!Y44</f>
        <v>0</v>
      </c>
      <c r="H39" s="147">
        <v>34</v>
      </c>
      <c r="I39" s="47"/>
    </row>
    <row r="40" spans="1:12" x14ac:dyDescent="0.2">
      <c r="A40" s="150" t="s">
        <v>51</v>
      </c>
      <c r="B40" s="3" t="s">
        <v>363</v>
      </c>
      <c r="C40" s="124">
        <f>[1]参考表2!C37</f>
        <v>0</v>
      </c>
      <c r="D40" s="119">
        <f>'35'!S44</f>
        <v>0</v>
      </c>
      <c r="E40" s="160">
        <f>'35'!U44</f>
        <v>0</v>
      </c>
      <c r="F40" s="111">
        <f>'35'!W44</f>
        <v>0</v>
      </c>
      <c r="G40" s="163">
        <f>'35'!Y44</f>
        <v>0</v>
      </c>
      <c r="H40" s="147">
        <v>35</v>
      </c>
      <c r="I40" s="47"/>
    </row>
    <row r="41" spans="1:12" x14ac:dyDescent="0.2">
      <c r="A41" s="150" t="s">
        <v>192</v>
      </c>
      <c r="B41" s="3" t="s">
        <v>41</v>
      </c>
      <c r="C41" s="124">
        <f>[1]参考表2!C38</f>
        <v>266.21542616666665</v>
      </c>
      <c r="D41" s="119">
        <f>'36'!S44</f>
        <v>330.32262443693651</v>
      </c>
      <c r="E41" s="160">
        <f>'36'!U44</f>
        <v>242.51181224273469</v>
      </c>
      <c r="F41" s="111">
        <f>'36'!W44</f>
        <v>45</v>
      </c>
      <c r="G41" s="163">
        <f>'36'!Y44</f>
        <v>34</v>
      </c>
      <c r="H41" s="147">
        <v>36</v>
      </c>
      <c r="I41" s="47"/>
    </row>
    <row r="42" spans="1:12" x14ac:dyDescent="0.2">
      <c r="A42" s="150" t="s">
        <v>198</v>
      </c>
      <c r="B42" s="3" t="s">
        <v>342</v>
      </c>
      <c r="C42" s="124">
        <f>[1]参考表2!C39</f>
        <v>1749.4522002255203</v>
      </c>
      <c r="D42" s="119">
        <f>'37'!S44</f>
        <v>2243.2496104797824</v>
      </c>
      <c r="E42" s="160">
        <f>'37'!U44</f>
        <v>1480.4129421453988</v>
      </c>
      <c r="F42" s="111">
        <f>'37'!W44</f>
        <v>335</v>
      </c>
      <c r="G42" s="163">
        <f>'37'!Y44</f>
        <v>227</v>
      </c>
      <c r="H42" s="147">
        <v>37</v>
      </c>
      <c r="I42" s="47"/>
    </row>
    <row r="43" spans="1:12" x14ac:dyDescent="0.2">
      <c r="A43" s="150" t="s">
        <v>199</v>
      </c>
      <c r="B43" s="3" t="s">
        <v>276</v>
      </c>
      <c r="C43" s="124">
        <f>[1]参考表2!C40</f>
        <v>0</v>
      </c>
      <c r="D43" s="119">
        <f>'38'!S44</f>
        <v>0</v>
      </c>
      <c r="E43" s="160">
        <f>'38'!U44</f>
        <v>0</v>
      </c>
      <c r="F43" s="111">
        <f>'38'!W44</f>
        <v>0</v>
      </c>
      <c r="G43" s="163">
        <f>'38'!Y44</f>
        <v>0</v>
      </c>
      <c r="H43" s="147">
        <v>38</v>
      </c>
      <c r="I43" s="47"/>
    </row>
    <row r="44" spans="1:12" x14ac:dyDescent="0.2">
      <c r="A44" s="150" t="s">
        <v>200</v>
      </c>
      <c r="B44" s="3" t="s">
        <v>277</v>
      </c>
      <c r="C44" s="124">
        <f>[1]参考表2!C41</f>
        <v>0</v>
      </c>
      <c r="D44" s="119">
        <f>'39'!S44</f>
        <v>0</v>
      </c>
      <c r="E44" s="160">
        <f>'39'!U44</f>
        <v>0</v>
      </c>
      <c r="F44" s="111">
        <f>'39'!W44</f>
        <v>0</v>
      </c>
      <c r="G44" s="163">
        <f>'39'!Y44</f>
        <v>0</v>
      </c>
      <c r="H44" s="147">
        <v>39</v>
      </c>
      <c r="I44" s="47"/>
    </row>
    <row r="45" spans="1:12" x14ac:dyDescent="0.2">
      <c r="A45" s="97"/>
      <c r="B45" s="85" t="s">
        <v>83</v>
      </c>
      <c r="C45" s="126">
        <f>[1]参考表2!C42</f>
        <v>4419.9613568921868</v>
      </c>
      <c r="D45" s="191">
        <f>SUM(D6:D44)</f>
        <v>5575.8419967879699</v>
      </c>
      <c r="E45" s="192">
        <f>SUM(E6:E44)</f>
        <v>3844.8084164861239</v>
      </c>
      <c r="F45" s="193">
        <f>SUM(F6:F44)</f>
        <v>802</v>
      </c>
      <c r="G45" s="194">
        <f>SUM(G6:G44)</f>
        <v>552</v>
      </c>
      <c r="H45" s="151"/>
      <c r="I45" s="47"/>
    </row>
    <row r="46" spans="1:12" x14ac:dyDescent="0.2">
      <c r="A46" s="361">
        <f>投入係数表!$F$56</f>
        <v>0</v>
      </c>
      <c r="B46" s="362"/>
      <c r="C46" s="51"/>
      <c r="D46" s="51"/>
      <c r="E46" s="51"/>
      <c r="F46" s="51"/>
      <c r="G46" s="51"/>
      <c r="H46" s="39"/>
      <c r="I46" s="39"/>
      <c r="J46" s="39"/>
    </row>
    <row r="47" spans="1:12" x14ac:dyDescent="0.2">
      <c r="A47" s="50" t="s">
        <v>610</v>
      </c>
      <c r="B47" s="51"/>
      <c r="C47" s="51"/>
      <c r="D47" s="51"/>
      <c r="E47" s="51"/>
      <c r="F47" s="51"/>
      <c r="G47" s="51"/>
      <c r="H47" s="39"/>
      <c r="I47" s="39"/>
      <c r="J47" s="39"/>
    </row>
    <row r="48" spans="1:12" x14ac:dyDescent="0.2">
      <c r="A48" s="50" t="s">
        <v>546</v>
      </c>
      <c r="B48" s="51"/>
      <c r="C48" s="51"/>
      <c r="D48" s="51"/>
      <c r="E48" s="51"/>
      <c r="F48" s="51"/>
      <c r="G48" s="51"/>
      <c r="H48" s="39"/>
      <c r="I48" s="39"/>
      <c r="J48" s="39"/>
    </row>
    <row r="49" spans="1:10" x14ac:dyDescent="0.2">
      <c r="A49" s="50" t="s">
        <v>249</v>
      </c>
      <c r="B49" s="51"/>
      <c r="C49" s="51"/>
      <c r="D49" s="51"/>
      <c r="E49" s="51"/>
      <c r="F49" s="51"/>
      <c r="G49" s="51"/>
      <c r="H49" s="39"/>
      <c r="I49" s="39"/>
      <c r="J49" s="39"/>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sheetPr>
  <dimension ref="A1:S69"/>
  <sheetViews>
    <sheetView tabSelected="1" workbookViewId="0">
      <pane xSplit="2" ySplit="5" topLeftCell="C6" activePane="bottomRight" state="frozen"/>
      <selection pane="topRight" activeCell="C1" sqref="C1"/>
      <selection pane="bottomLeft" activeCell="A6" sqref="A6"/>
      <selection pane="bottomRight" activeCell="J13" sqref="J13:J14"/>
    </sheetView>
  </sheetViews>
  <sheetFormatPr defaultRowHeight="13" x14ac:dyDescent="0.2"/>
  <cols>
    <col min="1" max="1" width="4.453125" customWidth="1"/>
    <col min="2" max="2" width="18.453125" customWidth="1"/>
    <col min="3" max="6" width="10.6328125" customWidth="1"/>
    <col min="7" max="7" width="6.90625" customWidth="1"/>
    <col min="8" max="8" width="5.453125" customWidth="1"/>
    <col min="9" max="9" width="18" customWidth="1"/>
    <col min="10" max="10" width="11.08984375" customWidth="1"/>
    <col min="11" max="11" width="13" customWidth="1"/>
    <col min="12" max="13" width="12.6328125" customWidth="1"/>
    <col min="15" max="15" width="5.453125" customWidth="1"/>
    <col min="16" max="16" width="14.1796875" customWidth="1"/>
    <col min="17" max="19" width="10.36328125" customWidth="1"/>
  </cols>
  <sheetData>
    <row r="1" spans="1:19" x14ac:dyDescent="0.2">
      <c r="A1" s="13" t="s">
        <v>355</v>
      </c>
      <c r="F1" s="564" t="s">
        <v>706</v>
      </c>
    </row>
    <row r="2" spans="1:19" x14ac:dyDescent="0.2">
      <c r="A2" s="34" t="s">
        <v>354</v>
      </c>
      <c r="B2" s="35"/>
      <c r="C2" s="35"/>
      <c r="D2" s="35"/>
      <c r="E2" s="35"/>
      <c r="F2" s="36"/>
      <c r="G2" s="36"/>
      <c r="O2" s="387"/>
      <c r="P2" s="395" t="s">
        <v>595</v>
      </c>
      <c r="Q2" s="388"/>
    </row>
    <row r="3" spans="1:19" x14ac:dyDescent="0.2">
      <c r="A3" s="13" t="s">
        <v>392</v>
      </c>
      <c r="I3" s="13" t="s">
        <v>251</v>
      </c>
      <c r="O3" s="387"/>
      <c r="P3" s="388"/>
      <c r="Q3" s="388"/>
      <c r="S3" s="389" t="s">
        <v>547</v>
      </c>
    </row>
    <row r="4" spans="1:19" x14ac:dyDescent="0.2">
      <c r="A4" s="41"/>
      <c r="B4" s="42"/>
      <c r="C4" s="43" t="s">
        <v>120</v>
      </c>
      <c r="D4" s="104"/>
      <c r="E4" s="113" t="s">
        <v>121</v>
      </c>
      <c r="F4" s="113"/>
      <c r="G4" s="105" t="s">
        <v>122</v>
      </c>
      <c r="I4" s="127"/>
      <c r="J4" s="128" t="s">
        <v>125</v>
      </c>
      <c r="K4" s="129" t="s">
        <v>207</v>
      </c>
      <c r="L4" s="130" t="s">
        <v>127</v>
      </c>
      <c r="M4" s="129" t="s">
        <v>252</v>
      </c>
      <c r="O4" s="40"/>
      <c r="P4" s="392" t="s">
        <v>548</v>
      </c>
      <c r="Q4" s="445" t="s">
        <v>606</v>
      </c>
      <c r="R4" s="394" t="s">
        <v>607</v>
      </c>
      <c r="S4" s="394" t="s">
        <v>608</v>
      </c>
    </row>
    <row r="5" spans="1:19" x14ac:dyDescent="0.2">
      <c r="A5" s="45"/>
      <c r="B5" s="117"/>
      <c r="C5" s="114" t="s">
        <v>125</v>
      </c>
      <c r="D5" s="115" t="s">
        <v>126</v>
      </c>
      <c r="E5" s="116" t="s">
        <v>127</v>
      </c>
      <c r="F5" s="115" t="s">
        <v>128</v>
      </c>
      <c r="G5" s="106" t="s">
        <v>129</v>
      </c>
      <c r="I5" s="131"/>
      <c r="J5" s="132" t="s">
        <v>124</v>
      </c>
      <c r="K5" s="133" t="s">
        <v>124</v>
      </c>
      <c r="L5" s="134" t="s">
        <v>253</v>
      </c>
      <c r="M5" s="133" t="s">
        <v>253</v>
      </c>
      <c r="O5" s="40"/>
      <c r="P5" s="393" t="s">
        <v>549</v>
      </c>
      <c r="Q5" s="446">
        <v>2021</v>
      </c>
      <c r="R5" s="397">
        <v>2022</v>
      </c>
      <c r="S5" s="397">
        <v>2023</v>
      </c>
    </row>
    <row r="6" spans="1:19" x14ac:dyDescent="0.2">
      <c r="A6" s="2" t="s">
        <v>261</v>
      </c>
      <c r="B6" s="8" t="s">
        <v>262</v>
      </c>
      <c r="C6" s="166">
        <f>'1'!S5+'2'!S5+'3'!S5+'4'!S5+'5'!S5+'6'!S5+'7'!S5+'8'!S5+'9'!S5+'10'!S5+'11'!S5+'12'!S5+'13'!S5+'14'!S5+'15'!S5+'16'!S5+'17'!S5+'18'!S5+'19'!S5+'20'!S5+'21'!S5+'22'!S5+'23'!S5+'24'!S5+'25'!S5+'26'!S5+'27'!S5+'28'!S5+'29'!S5+'30'!S5+'31'!S5+'32'!S5+'33'!S5+'34'!S5+'35'!S5+'36'!S5+'37'!S5+'38'!S5+'39'!S5</f>
        <v>333.62622592432172</v>
      </c>
      <c r="D6" s="184">
        <f>'1'!U5+'2'!U5+'3'!U5+'4'!U5+'5'!U5+'6'!U5+'7'!U5+'8'!U5+'9'!U5+'10'!U5+'11'!U5+'12'!U5+'13'!U5+'14'!U5+'15'!U5+'16'!U5+'17'!U5+'18'!U5+'19'!U5+'20'!U5+'21'!U5+'22'!U5+'23'!U5+'24'!U5+'25'!U5+'26'!U5+'27'!U5+'28'!U5+'29'!U5+'30'!U5+'31'!U5+'32'!U5+'33'!U5+'34'!U5+'35'!U5+'36'!U5+'37'!U5+'38'!U5+'39'!U5</f>
        <v>219.05408467115964</v>
      </c>
      <c r="E6" s="111">
        <f>'1'!W5+'2'!W5+'3'!W5+'4'!W5+'5'!W5+'6'!W5+'7'!W5+'8'!W5+'9'!W5+'10'!W5+'11'!W5+'12'!W5+'13'!W5+'14'!W5+'15'!W5+'16'!W5+'17'!W5+'18'!W5+'19'!W5+'20'!W5+'21'!W5+'22'!W5+'23'!W5+'24'!W5+'25'!W5+'26'!W5+'27'!W5+'28'!W5+'29'!W5+'30'!W5+'31'!W5+'32'!W5+'33'!W5+'34'!W5+'35'!W5+'36'!W5+'37'!W5+'38'!W5+'39'!W5</f>
        <v>78</v>
      </c>
      <c r="F6" s="163">
        <f>'1'!Y5+'2'!Y5+'3'!Y5+'4'!Y5+'5'!Y5+'6'!Y5+'7'!Y5+'8'!Y5+'9'!Y5+'10'!Y5+'11'!Y5+'12'!Y5+'13'!Y5+'14'!Y5+'15'!Y5+'16'!Y5+'17'!Y5+'18'!Y5+'19'!Y5+'20'!Y5+'21'!Y5+'22'!Y5+'23'!Y5+'24'!Y5+'25'!Y5+'26'!Y5+'27'!Y5+'28'!Y5+'29'!Y5+'30'!Y5+'31'!Y5+'32'!Y5+'33'!Y5+'34'!Y5+'35'!Y5+'36'!Y5+'37'!Y5+'38'!Y5+'39'!Y5</f>
        <v>45</v>
      </c>
      <c r="G6" s="107">
        <v>1</v>
      </c>
      <c r="I6" s="135" t="s">
        <v>254</v>
      </c>
      <c r="J6" s="136">
        <f>C45</f>
        <v>5575.841996787969</v>
      </c>
      <c r="K6" s="136">
        <f>D45</f>
        <v>3844.8084164861234</v>
      </c>
      <c r="L6" s="137">
        <f>E45</f>
        <v>802</v>
      </c>
      <c r="M6" s="138">
        <f>F45</f>
        <v>552</v>
      </c>
      <c r="O6" s="40"/>
      <c r="P6" s="390" t="s">
        <v>550</v>
      </c>
      <c r="Q6" s="390">
        <v>22506290.916795574</v>
      </c>
      <c r="R6" s="390">
        <v>22902524.615126267</v>
      </c>
      <c r="S6" s="447">
        <v>24029899.861949511</v>
      </c>
    </row>
    <row r="7" spans="1:19" x14ac:dyDescent="0.2">
      <c r="A7" s="150" t="s">
        <v>217</v>
      </c>
      <c r="B7" s="3" t="s">
        <v>263</v>
      </c>
      <c r="C7" s="165">
        <f>'1'!S6+'2'!S6+'3'!S6+'4'!S6+'5'!S6+'6'!S6+'7'!S6+'8'!S6+'9'!S6+'10'!S6+'11'!S6+'12'!S6+'13'!S6+'14'!S6+'15'!S6+'16'!S6+'17'!S6+'18'!S6+'19'!S6+'20'!S6+'21'!S6+'22'!S6+'23'!S6+'24'!S6+'25'!S6+'26'!S6+'27'!S6+'28'!S6+'29'!S6+'30'!S6+'31'!S6+'32'!S6+'33'!S6+'34'!S6+'35'!S6+'36'!S6+'37'!S6+'38'!S6+'39'!S6</f>
        <v>1.098838739552898</v>
      </c>
      <c r="D7" s="184">
        <f>'1'!U6+'2'!U6+'3'!U6+'4'!U6+'5'!U6+'6'!U6+'7'!U6+'8'!U6+'9'!U6+'10'!U6+'11'!U6+'12'!U6+'13'!U6+'14'!U6+'15'!U6+'16'!U6+'17'!U6+'18'!U6+'19'!U6+'20'!U6+'21'!U6+'22'!U6+'23'!U6+'24'!U6+'25'!U6+'26'!U6+'27'!U6+'28'!U6+'29'!U6+'30'!U6+'31'!U6+'32'!U6+'33'!U6+'34'!U6+'35'!U6+'36'!U6+'37'!U6+'38'!U6+'39'!U6</f>
        <v>0.87907099164231839</v>
      </c>
      <c r="E7" s="111">
        <f>'1'!W6+'2'!W6+'3'!W6+'4'!W6+'5'!W6+'6'!W6+'7'!W6+'8'!W6+'9'!W6+'10'!W6+'11'!W6+'12'!W6+'13'!W6+'14'!W6+'15'!W6+'16'!W6+'17'!W6+'18'!W6+'19'!W6+'20'!W6+'21'!W6+'22'!W6+'23'!W6+'24'!W6+'25'!W6+'26'!W6+'27'!W6+'28'!W6+'29'!W6+'30'!W6+'31'!W6+'32'!W6+'33'!W6+'34'!W6+'35'!W6+'36'!W6+'37'!W6+'38'!W6+'39'!W6</f>
        <v>0</v>
      </c>
      <c r="F7" s="163">
        <f>'1'!Y6+'2'!Y6+'3'!Y6+'4'!Y6+'5'!Y6+'6'!Y6+'7'!Y6+'8'!Y6+'9'!Y6+'10'!Y6+'11'!Y6+'12'!Y6+'13'!Y6+'14'!Y6+'15'!Y6+'16'!Y6+'17'!Y6+'18'!Y6+'19'!Y6+'20'!Y6+'21'!Y6+'22'!Y6+'23'!Y6+'24'!Y6+'25'!Y6+'26'!Y6+'27'!Y6+'28'!Y6+'29'!Y6+'30'!Y6+'31'!Y6+'32'!Y6+'33'!Y6+'34'!Y6+'35'!Y6+'36'!Y6+'37'!Y6+'38'!Y6+'39'!Y6</f>
        <v>0</v>
      </c>
      <c r="G7" s="108">
        <v>2</v>
      </c>
      <c r="I7" s="135" t="s">
        <v>255</v>
      </c>
      <c r="J7" s="136">
        <f>最終需要_まとめ!C45</f>
        <v>4419.9613568921868</v>
      </c>
      <c r="K7" s="346">
        <f>S69</f>
        <v>6011082</v>
      </c>
      <c r="L7" s="139" t="s">
        <v>256</v>
      </c>
      <c r="M7" s="140" t="s">
        <v>256</v>
      </c>
      <c r="O7" s="40"/>
      <c r="P7" s="390" t="s">
        <v>551</v>
      </c>
      <c r="Q7" s="390">
        <v>6999086.9167955741</v>
      </c>
      <c r="R7" s="390">
        <v>7122339.615126268</v>
      </c>
      <c r="S7" s="447">
        <v>7443153.8619495099</v>
      </c>
    </row>
    <row r="8" spans="1:19" x14ac:dyDescent="0.2">
      <c r="A8" s="150" t="s">
        <v>218</v>
      </c>
      <c r="B8" s="3" t="s">
        <v>264</v>
      </c>
      <c r="C8" s="165">
        <f>'1'!S7+'2'!S7+'3'!S7+'4'!S7+'5'!S7+'6'!S7+'7'!S7+'8'!S7+'9'!S7+'10'!S7+'11'!S7+'12'!S7+'13'!S7+'14'!S7+'15'!S7+'16'!S7+'17'!S7+'18'!S7+'19'!S7+'20'!S7+'21'!S7+'22'!S7+'23'!S7+'24'!S7+'25'!S7+'26'!S7+'27'!S7+'28'!S7+'29'!S7+'30'!S7+'31'!S7+'32'!S7+'33'!S7+'34'!S7+'35'!S7+'36'!S7+'37'!S7+'38'!S7+'39'!S7</f>
        <v>9.1088401282145703</v>
      </c>
      <c r="D8" s="184">
        <f>'1'!U7+'2'!U7+'3'!U7+'4'!U7+'5'!U7+'6'!U7+'7'!U7+'8'!U7+'9'!U7+'10'!U7+'11'!U7+'12'!U7+'13'!U7+'14'!U7+'15'!U7+'16'!U7+'17'!U7+'18'!U7+'19'!U7+'20'!U7+'21'!U7+'22'!U7+'23'!U7+'24'!U7+'25'!U7+'26'!U7+'27'!U7+'28'!U7+'29'!U7+'30'!U7+'31'!U7+'32'!U7+'33'!U7+'34'!U7+'35'!U7+'36'!U7+'37'!U7+'38'!U7+'39'!U7</f>
        <v>6.1403731461737827</v>
      </c>
      <c r="E8" s="111">
        <f>'1'!W7+'2'!W7+'3'!W7+'4'!W7+'5'!W7+'6'!W7+'7'!W7+'8'!W7+'9'!W7+'10'!W7+'11'!W7+'12'!W7+'13'!W7+'14'!W7+'15'!W7+'16'!W7+'17'!W7+'18'!W7+'19'!W7+'20'!W7+'21'!W7+'22'!W7+'23'!W7+'24'!W7+'25'!W7+'26'!W7+'27'!W7+'28'!W7+'29'!W7+'30'!W7+'31'!W7+'32'!W7+'33'!W7+'34'!W7+'35'!W7+'36'!W7+'37'!W7+'38'!W7+'39'!W7</f>
        <v>0</v>
      </c>
      <c r="F8" s="163">
        <f>'1'!Y7+'2'!Y7+'3'!Y7+'4'!Y7+'5'!Y7+'6'!Y7+'7'!Y7+'8'!Y7+'9'!Y7+'10'!Y7+'11'!Y7+'12'!Y7+'13'!Y7+'14'!Y7+'15'!Y7+'16'!Y7+'17'!Y7+'18'!Y7+'19'!Y7+'20'!Y7+'21'!Y7+'22'!Y7+'23'!Y7+'24'!Y7+'25'!Y7+'26'!Y7+'27'!Y7+'28'!Y7+'29'!Y7+'30'!Y7+'31'!Y7+'32'!Y7+'33'!Y7+'34'!Y7+'35'!Y7+'36'!Y7+'37'!Y7+'38'!Y7+'39'!Y7</f>
        <v>0</v>
      </c>
      <c r="G8" s="108">
        <v>3</v>
      </c>
      <c r="I8" s="135" t="s">
        <v>257</v>
      </c>
      <c r="J8" s="483">
        <f>J6/J7</f>
        <v>1.261513743348317</v>
      </c>
      <c r="K8" s="141">
        <f>K6/K7*100</f>
        <v>6.396200245623207E-2</v>
      </c>
      <c r="L8" s="139" t="s">
        <v>259</v>
      </c>
      <c r="M8" s="142" t="s">
        <v>259</v>
      </c>
      <c r="O8" s="40"/>
      <c r="P8" s="390" t="s">
        <v>552</v>
      </c>
      <c r="Q8" s="390">
        <v>3589386</v>
      </c>
      <c r="R8" s="390">
        <v>3784615</v>
      </c>
      <c r="S8" s="447">
        <v>4030985</v>
      </c>
    </row>
    <row r="9" spans="1:19" x14ac:dyDescent="0.2">
      <c r="A9" s="150" t="s">
        <v>219</v>
      </c>
      <c r="B9" s="3" t="s">
        <v>27</v>
      </c>
      <c r="C9" s="165">
        <f>'1'!S8+'2'!S8+'3'!S8+'4'!S8+'5'!S8+'6'!S8+'7'!S8+'8'!S8+'9'!S8+'10'!S8+'11'!S8+'12'!S8+'13'!S8+'14'!S8+'15'!S8+'16'!S8+'17'!S8+'18'!S8+'19'!S8+'20'!S8+'21'!S8+'22'!S8+'23'!S8+'24'!S8+'25'!S8+'26'!S8+'27'!S8+'28'!S8+'29'!S8+'30'!S8+'31'!S8+'32'!S8+'33'!S8+'34'!S8+'35'!S8+'36'!S8+'37'!S8+'38'!S8+'39'!S8</f>
        <v>0.33398287795981463</v>
      </c>
      <c r="D9" s="184">
        <f>'1'!U8+'2'!U8+'3'!U8+'4'!U8+'5'!U8+'6'!U8+'7'!U8+'8'!U8+'9'!U8+'10'!U8+'11'!U8+'12'!U8+'13'!U8+'14'!U8+'15'!U8+'16'!U8+'17'!U8+'18'!U8+'19'!U8+'20'!U8+'21'!U8+'22'!U8+'23'!U8+'24'!U8+'25'!U8+'26'!U8+'27'!U8+'28'!U8+'29'!U8+'30'!U8+'31'!U8+'32'!U8+'33'!U8+'34'!U8+'35'!U8+'36'!U8+'37'!U8+'38'!U8+'39'!U8</f>
        <v>0.25907083056695901</v>
      </c>
      <c r="E9" s="111">
        <f>'1'!W8+'2'!W8+'3'!W8+'4'!W8+'5'!W8+'6'!W8+'7'!W8+'8'!W8+'9'!W8+'10'!W8+'11'!W8+'12'!W8+'13'!W8+'14'!W8+'15'!W8+'16'!W8+'17'!W8+'18'!W8+'19'!W8+'20'!W8+'21'!W8+'22'!W8+'23'!W8+'24'!W8+'25'!W8+'26'!W8+'27'!W8+'28'!W8+'29'!W8+'30'!W8+'31'!W8+'32'!W8+'33'!W8+'34'!W8+'35'!W8+'36'!W8+'37'!W8+'38'!W8+'39'!W8</f>
        <v>0</v>
      </c>
      <c r="F9" s="163">
        <f>'1'!Y8+'2'!Y8+'3'!Y8+'4'!Y8+'5'!Y8+'6'!Y8+'7'!Y8+'8'!Y8+'9'!Y8+'10'!Y8+'11'!Y8+'12'!Y8+'13'!Y8+'14'!Y8+'15'!Y8+'16'!Y8+'17'!Y8+'18'!Y8+'19'!Y8+'20'!Y8+'21'!Y8+'22'!Y8+'23'!Y8+'24'!Y8+'25'!Y8+'26'!Y8+'27'!Y8+'28'!Y8+'29'!Y8+'30'!Y8+'31'!Y8+'32'!Y8+'33'!Y8+'34'!Y8+'35'!Y8+'36'!Y8+'37'!Y8+'38'!Y8+'39'!Y8</f>
        <v>0</v>
      </c>
      <c r="G9" s="108">
        <v>4</v>
      </c>
      <c r="I9" s="143" t="s">
        <v>122</v>
      </c>
      <c r="J9" s="567" t="s">
        <v>596</v>
      </c>
      <c r="K9" s="568"/>
      <c r="L9" s="144"/>
      <c r="M9" s="145"/>
      <c r="O9" s="40"/>
      <c r="P9" s="390" t="s">
        <v>553</v>
      </c>
      <c r="Q9" s="390">
        <v>2139974</v>
      </c>
      <c r="R9" s="390">
        <v>2248785</v>
      </c>
      <c r="S9" s="447">
        <v>2460560</v>
      </c>
    </row>
    <row r="10" spans="1:19" x14ac:dyDescent="0.2">
      <c r="A10" s="2" t="s">
        <v>220</v>
      </c>
      <c r="B10" s="8" t="s">
        <v>188</v>
      </c>
      <c r="C10" s="166">
        <f>'1'!S9+'2'!S9+'3'!S9+'4'!S9+'5'!S9+'6'!S9+'7'!S9+'8'!S9+'9'!S9+'10'!S9+'11'!S9+'12'!S9+'13'!S9+'14'!S9+'15'!S9+'16'!S9+'17'!S9+'18'!S9+'19'!S9+'20'!S9+'21'!S9+'22'!S9+'23'!S9+'24'!S9+'25'!S9+'26'!S9+'27'!S9+'28'!S9+'29'!S9+'30'!S9+'31'!S9+'32'!S9+'33'!S9+'34'!S9+'35'!S9+'36'!S9+'37'!S9+'38'!S9+'39'!S9</f>
        <v>308.8943143343368</v>
      </c>
      <c r="D10" s="185">
        <f>'1'!U9+'2'!U9+'3'!U9+'4'!U9+'5'!U9+'6'!U9+'7'!U9+'8'!U9+'9'!U9+'10'!U9+'11'!U9+'12'!U9+'13'!U9+'14'!U9+'15'!U9+'16'!U9+'17'!U9+'18'!U9+'19'!U9+'20'!U9+'21'!U9+'22'!U9+'23'!U9+'24'!U9+'25'!U9+'26'!U9+'27'!U9+'28'!U9+'29'!U9+'30'!U9+'31'!U9+'32'!U9+'33'!U9+'34'!U9+'35'!U9+'36'!U9+'37'!U9+'38'!U9+'39'!U9</f>
        <v>183.44741807962333</v>
      </c>
      <c r="E10" s="110">
        <f>'1'!W9+'2'!W9+'3'!W9+'4'!W9+'5'!W9+'6'!W9+'7'!W9+'8'!W9+'9'!W9+'10'!W9+'11'!W9+'12'!W9+'13'!W9+'14'!W9+'15'!W9+'16'!W9+'17'!W9+'18'!W9+'19'!W9+'20'!W9+'21'!W9+'22'!W9+'23'!W9+'24'!W9+'25'!W9+'26'!W9+'27'!W9+'28'!W9+'29'!W9+'30'!W9+'31'!W9+'32'!W9+'33'!W9+'34'!W9+'35'!W9+'36'!W9+'37'!W9+'38'!W9+'39'!W9</f>
        <v>19</v>
      </c>
      <c r="F10" s="162">
        <f>'1'!Y9+'2'!Y9+'3'!Y9+'4'!Y9+'5'!Y9+'6'!Y9+'7'!Y9+'8'!Y9+'9'!Y9+'10'!Y9+'11'!Y9+'12'!Y9+'13'!Y9+'14'!Y9+'15'!Y9+'16'!Y9+'17'!Y9+'18'!Y9+'19'!Y9+'20'!Y9+'21'!Y9+'22'!Y9+'23'!Y9+'24'!Y9+'25'!Y9+'26'!Y9+'27'!Y9+'28'!Y9+'29'!Y9+'30'!Y9+'31'!Y9+'32'!Y9+'33'!Y9+'34'!Y9+'35'!Y9+'36'!Y9+'37'!Y9+'38'!Y9+'39'!Y9</f>
        <v>15</v>
      </c>
      <c r="G10" s="107">
        <v>5</v>
      </c>
      <c r="I10" s="19" t="s">
        <v>258</v>
      </c>
      <c r="O10" s="40"/>
      <c r="P10" s="390" t="s">
        <v>554</v>
      </c>
      <c r="Q10" s="390">
        <v>2827000</v>
      </c>
      <c r="R10" s="390">
        <v>2987318</v>
      </c>
      <c r="S10" s="447">
        <v>3100633</v>
      </c>
    </row>
    <row r="11" spans="1:19" x14ac:dyDescent="0.2">
      <c r="A11" s="150" t="s">
        <v>221</v>
      </c>
      <c r="B11" s="3" t="s">
        <v>28</v>
      </c>
      <c r="C11" s="165">
        <f>'1'!S10+'2'!S10+'3'!S10+'4'!S10+'5'!S10+'6'!S10+'7'!S10+'8'!S10+'9'!S10+'10'!S10+'11'!S10+'12'!S10+'13'!S10+'14'!S10+'15'!S10+'16'!S10+'17'!S10+'18'!S10+'19'!S10+'20'!S10+'21'!S10+'22'!S10+'23'!S10+'24'!S10+'25'!S10+'26'!S10+'27'!S10+'28'!S10+'29'!S10+'30'!S10+'31'!S10+'32'!S10+'33'!S10+'34'!S10+'35'!S10+'36'!S10+'37'!S10+'38'!S10+'39'!S10</f>
        <v>129.66663701148445</v>
      </c>
      <c r="D11" s="184">
        <f>'1'!U10+'2'!U10+'3'!U10+'4'!U10+'5'!U10+'6'!U10+'7'!U10+'8'!U10+'9'!U10+'10'!U10+'11'!U10+'12'!U10+'13'!U10+'14'!U10+'15'!U10+'16'!U10+'17'!U10+'18'!U10+'19'!U10+'20'!U10+'21'!U10+'22'!U10+'23'!U10+'24'!U10+'25'!U10+'26'!U10+'27'!U10+'28'!U10+'29'!U10+'30'!U10+'31'!U10+'32'!U10+'33'!U10+'34'!U10+'35'!U10+'36'!U10+'37'!U10+'38'!U10+'39'!U10</f>
        <v>79.850099227112537</v>
      </c>
      <c r="E11" s="111">
        <f>'1'!W10+'2'!W10+'3'!W10+'4'!W10+'5'!W10+'6'!W10+'7'!W10+'8'!W10+'9'!W10+'10'!W10+'11'!W10+'12'!W10+'13'!W10+'14'!W10+'15'!W10+'16'!W10+'17'!W10+'18'!W10+'19'!W10+'20'!W10+'21'!W10+'22'!W10+'23'!W10+'24'!W10+'25'!W10+'26'!W10+'27'!W10+'28'!W10+'29'!W10+'30'!W10+'31'!W10+'32'!W10+'33'!W10+'34'!W10+'35'!W10+'36'!W10+'37'!W10+'38'!W10+'39'!W10</f>
        <v>23</v>
      </c>
      <c r="F11" s="163">
        <f>'1'!Y10+'2'!Y10+'3'!Y10+'4'!Y10+'5'!Y10+'6'!Y10+'7'!Y10+'8'!Y10+'9'!Y10+'10'!Y10+'11'!Y10+'12'!Y10+'13'!Y10+'14'!Y10+'15'!Y10+'16'!Y10+'17'!Y10+'18'!Y10+'19'!Y10+'20'!Y10+'21'!Y10+'22'!Y10+'23'!Y10+'24'!Y10+'25'!Y10+'26'!Y10+'27'!Y10+'28'!Y10+'29'!Y10+'30'!Y10+'31'!Y10+'32'!Y10+'33'!Y10+'34'!Y10+'35'!Y10+'36'!Y10+'37'!Y10+'38'!Y10+'39'!Y10</f>
        <v>21</v>
      </c>
      <c r="G11" s="108">
        <v>6</v>
      </c>
      <c r="O11" s="40"/>
      <c r="P11" s="390" t="s">
        <v>555</v>
      </c>
      <c r="Q11" s="390">
        <v>1309842</v>
      </c>
      <c r="R11" s="390">
        <v>1257957</v>
      </c>
      <c r="S11" s="447">
        <v>1285080</v>
      </c>
    </row>
    <row r="12" spans="1:19" x14ac:dyDescent="0.2">
      <c r="A12" s="150" t="s">
        <v>222</v>
      </c>
      <c r="B12" s="3" t="s">
        <v>265</v>
      </c>
      <c r="C12" s="165">
        <f>'1'!S11+'2'!S11+'3'!S11+'4'!S11+'5'!S11+'6'!S11+'7'!S11+'8'!S11+'9'!S11+'10'!S11+'11'!S11+'12'!S11+'13'!S11+'14'!S11+'15'!S11+'16'!S11+'17'!S11+'18'!S11+'19'!S11+'20'!S11+'21'!S11+'22'!S11+'23'!S11+'24'!S11+'25'!S11+'26'!S11+'27'!S11+'28'!S11+'29'!S11+'30'!S11+'31'!S11+'32'!S11+'33'!S11+'34'!S11+'35'!S11+'36'!S11+'37'!S11+'38'!S11+'39'!S11</f>
        <v>2.8836457660830055</v>
      </c>
      <c r="D12" s="184">
        <f>'1'!U11+'2'!U11+'3'!U11+'4'!U11+'5'!U11+'6'!U11+'7'!U11+'8'!U11+'9'!U11+'10'!U11+'11'!U11+'12'!U11+'13'!U11+'14'!U11+'15'!U11+'16'!U11+'17'!U11+'18'!U11+'19'!U11+'20'!U11+'21'!U11+'22'!U11+'23'!U11+'24'!U11+'25'!U11+'26'!U11+'27'!U11+'28'!U11+'29'!U11+'30'!U11+'31'!U11+'32'!U11+'33'!U11+'34'!U11+'35'!U11+'36'!U11+'37'!U11+'38'!U11+'39'!U11</f>
        <v>1.6514839286739362</v>
      </c>
      <c r="E12" s="111">
        <f>'1'!W11+'2'!W11+'3'!W11+'4'!W11+'5'!W11+'6'!W11+'7'!W11+'8'!W11+'9'!W11+'10'!W11+'11'!W11+'12'!W11+'13'!W11+'14'!W11+'15'!W11+'16'!W11+'17'!W11+'18'!W11+'19'!W11+'20'!W11+'21'!W11+'22'!W11+'23'!W11+'24'!W11+'25'!W11+'26'!W11+'27'!W11+'28'!W11+'29'!W11+'30'!W11+'31'!W11+'32'!W11+'33'!W11+'34'!W11+'35'!W11+'36'!W11+'37'!W11+'38'!W11+'39'!W11</f>
        <v>0</v>
      </c>
      <c r="F12" s="163">
        <f>'1'!Y11+'2'!Y11+'3'!Y11+'4'!Y11+'5'!Y11+'6'!Y11+'7'!Y11+'8'!Y11+'9'!Y11+'10'!Y11+'11'!Y11+'12'!Y11+'13'!Y11+'14'!Y11+'15'!Y11+'16'!Y11+'17'!Y11+'18'!Y11+'19'!Y11+'20'!Y11+'21'!Y11+'22'!Y11+'23'!Y11+'24'!Y11+'25'!Y11+'26'!Y11+'27'!Y11+'28'!Y11+'29'!Y11+'30'!Y11+'31'!Y11+'32'!Y11+'33'!Y11+'34'!Y11+'35'!Y11+'36'!Y11+'37'!Y11+'38'!Y11+'39'!Y11</f>
        <v>0</v>
      </c>
      <c r="G12" s="108">
        <v>7</v>
      </c>
      <c r="I12" s="19" t="s">
        <v>317</v>
      </c>
      <c r="J12" s="171">
        <f>最終需要_まとめ!C45</f>
        <v>4419.9613568921868</v>
      </c>
      <c r="O12" s="40"/>
      <c r="P12" s="390" t="s">
        <v>556</v>
      </c>
      <c r="Q12" s="390">
        <v>2957492</v>
      </c>
      <c r="R12" s="390">
        <v>2735538</v>
      </c>
      <c r="S12" s="447">
        <v>2771152</v>
      </c>
    </row>
    <row r="13" spans="1:19" x14ac:dyDescent="0.2">
      <c r="A13" s="150" t="s">
        <v>223</v>
      </c>
      <c r="B13" s="3" t="s">
        <v>29</v>
      </c>
      <c r="C13" s="165">
        <f>'1'!S12+'2'!S12+'3'!S12+'4'!S12+'5'!S12+'6'!S12+'7'!S12+'8'!S12+'9'!S12+'10'!S12+'11'!S12+'12'!S12+'13'!S12+'14'!S12+'15'!S12+'16'!S12+'17'!S12+'18'!S12+'19'!S12+'20'!S12+'21'!S12+'22'!S12+'23'!S12+'24'!S12+'25'!S12+'26'!S12+'27'!S12+'28'!S12+'29'!S12+'30'!S12+'31'!S12+'32'!S12+'33'!S12+'34'!S12+'35'!S12+'36'!S12+'37'!S12+'38'!S12+'39'!S12</f>
        <v>0</v>
      </c>
      <c r="D13" s="184">
        <f>'1'!U12+'2'!U12+'3'!U12+'4'!U12+'5'!U12+'6'!U12+'7'!U12+'8'!U12+'9'!U12+'10'!U12+'11'!U12+'12'!U12+'13'!U12+'14'!U12+'15'!U12+'16'!U12+'17'!U12+'18'!U12+'19'!U12+'20'!U12+'21'!U12+'22'!U12+'23'!U12+'24'!U12+'25'!U12+'26'!U12+'27'!U12+'28'!U12+'29'!U12+'30'!U12+'31'!U12+'32'!U12+'33'!U12+'34'!U12+'35'!U12+'36'!U12+'37'!U12+'38'!U12+'39'!U12</f>
        <v>0</v>
      </c>
      <c r="E13" s="111">
        <f>'1'!W12+'2'!W12+'3'!W12+'4'!W12+'5'!W12+'6'!W12+'7'!W12+'8'!W12+'9'!W12+'10'!W12+'11'!W12+'12'!W12+'13'!W12+'14'!W12+'15'!W12+'16'!W12+'17'!W12+'18'!W12+'19'!W12+'20'!W12+'21'!W12+'22'!W12+'23'!W12+'24'!W12+'25'!W12+'26'!W12+'27'!W12+'28'!W12+'29'!W12+'30'!W12+'31'!W12+'32'!W12+'33'!W12+'34'!W12+'35'!W12+'36'!W12+'37'!W12+'38'!W12+'39'!W12</f>
        <v>0</v>
      </c>
      <c r="F13" s="163">
        <f>'1'!Y12+'2'!Y12+'3'!Y12+'4'!Y12+'5'!Y12+'6'!Y12+'7'!Y12+'8'!Y12+'9'!Y12+'10'!Y12+'11'!Y12+'12'!Y12+'13'!Y12+'14'!Y12+'15'!Y12+'16'!Y12+'17'!Y12+'18'!Y12+'19'!Y12+'20'!Y12+'21'!Y12+'22'!Y12+'23'!Y12+'24'!Y12+'25'!Y12+'26'!Y12+'27'!Y12+'28'!Y12+'29'!Y12+'30'!Y12+'31'!Y12+'32'!Y12+'33'!Y12+'34'!Y12+'35'!Y12+'36'!Y12+'37'!Y12+'38'!Y12+'39'!Y12</f>
        <v>0</v>
      </c>
      <c r="G13" s="108">
        <v>8</v>
      </c>
      <c r="I13" s="168" t="s">
        <v>318</v>
      </c>
      <c r="J13" s="174">
        <f>'1'!H44+'2'!H44+'3'!H44+'4'!H44+'5'!H44+'6'!H44+'7'!H44+'8'!H44+'9'!H44+'10'!H44+'11'!H44+'12'!H44+'13'!H44+'14'!H44+'15'!H44+'16'!H44+'17'!H44+'18'!H44+'19'!H44+'20'!H44+'21'!H44+'22'!H44+'23'!H44+'24'!H44+'25'!H44+'26'!H44+'27'!H44+'28'!H44+'29'!H44+'30'!H44+'31'!H44+'32'!H44+'33'!H44+'34'!H44+'35'!H44+'36'!H44+'37'!H44+'38'!H44+'39'!H44</f>
        <v>498.74684967538991</v>
      </c>
      <c r="O13" s="40"/>
      <c r="P13" s="390" t="s">
        <v>557</v>
      </c>
      <c r="Q13" s="390">
        <v>1145962</v>
      </c>
      <c r="R13" s="390">
        <v>1113334</v>
      </c>
      <c r="S13" s="447">
        <v>1149033</v>
      </c>
    </row>
    <row r="14" spans="1:19" x14ac:dyDescent="0.2">
      <c r="A14" s="150" t="s">
        <v>224</v>
      </c>
      <c r="B14" s="3" t="s">
        <v>30</v>
      </c>
      <c r="C14" s="165">
        <f>'1'!S13+'2'!S13+'3'!S13+'4'!S13+'5'!S13+'6'!S13+'7'!S13+'8'!S13+'9'!S13+'10'!S13+'11'!S13+'12'!S13+'13'!S13+'14'!S13+'15'!S13+'16'!S13+'17'!S13+'18'!S13+'19'!S13+'20'!S13+'21'!S13+'22'!S13+'23'!S13+'24'!S13+'25'!S13+'26'!S13+'27'!S13+'28'!S13+'29'!S13+'30'!S13+'31'!S13+'32'!S13+'33'!S13+'34'!S13+'35'!S13+'36'!S13+'37'!S13+'38'!S13+'39'!S13</f>
        <v>16.944975201222782</v>
      </c>
      <c r="D14" s="184">
        <f>'1'!U13+'2'!U13+'3'!U13+'4'!U13+'5'!U13+'6'!U13+'7'!U13+'8'!U13+'9'!U13+'10'!U13+'11'!U13+'12'!U13+'13'!U13+'14'!U13+'15'!U13+'16'!U13+'17'!U13+'18'!U13+'19'!U13+'20'!U13+'21'!U13+'22'!U13+'23'!U13+'24'!U13+'25'!U13+'26'!U13+'27'!U13+'28'!U13+'29'!U13+'30'!U13+'31'!U13+'32'!U13+'33'!U13+'34'!U13+'35'!U13+'36'!U13+'37'!U13+'38'!U13+'39'!U13</f>
        <v>9.672386338248117</v>
      </c>
      <c r="E14" s="111">
        <f>'1'!W13+'2'!W13+'3'!W13+'4'!W13+'5'!W13+'6'!W13+'7'!W13+'8'!W13+'9'!W13+'10'!W13+'11'!W13+'12'!W13+'13'!W13+'14'!W13+'15'!W13+'16'!W13+'17'!W13+'18'!W13+'19'!W13+'20'!W13+'21'!W13+'22'!W13+'23'!W13+'24'!W13+'25'!W13+'26'!W13+'27'!W13+'28'!W13+'29'!W13+'30'!W13+'31'!W13+'32'!W13+'33'!W13+'34'!W13+'35'!W13+'36'!W13+'37'!W13+'38'!W13+'39'!W13</f>
        <v>0</v>
      </c>
      <c r="F14" s="163">
        <f>'1'!Y13+'2'!Y13+'3'!Y13+'4'!Y13+'5'!Y13+'6'!Y13+'7'!Y13+'8'!Y13+'9'!Y13+'10'!Y13+'11'!Y13+'12'!Y13+'13'!Y13+'14'!Y13+'15'!Y13+'16'!Y13+'17'!Y13+'18'!Y13+'19'!Y13+'20'!Y13+'21'!Y13+'22'!Y13+'23'!Y13+'24'!Y13+'25'!Y13+'26'!Y13+'27'!Y13+'28'!Y13+'29'!Y13+'30'!Y13+'31'!Y13+'32'!Y13+'33'!Y13+'34'!Y13+'35'!Y13+'36'!Y13+'37'!Y13+'38'!Y13+'39'!Y13</f>
        <v>0</v>
      </c>
      <c r="G14" s="108">
        <v>9</v>
      </c>
      <c r="I14" s="169" t="s">
        <v>319</v>
      </c>
      <c r="J14" s="175">
        <f>'1'!R44+'2'!R44+'3'!R44+'4'!R44+'5'!R44+'6'!R44+'7'!R44+'8'!R44+'9'!R44+'10'!R44+'11'!R44+'12'!R44+'13'!R44+'14'!R44+'15'!R44+'16'!R44+'17'!R44+'18'!R44+'19'!R44+'20'!R44+'21'!R44+'22'!R44+'23'!R44+'24'!R44+'25'!R44+'26'!R44+'27'!R44+'28'!R44+'29'!R44+'30'!R44+'31'!R44+'32'!R44+'33'!R44+'34'!R44+'35'!R44+'36'!R44+'37'!R44+'38'!R44+'39'!R44</f>
        <v>657.12945567934958</v>
      </c>
      <c r="L14" t="s">
        <v>175</v>
      </c>
      <c r="O14" s="40"/>
      <c r="P14" s="390" t="s">
        <v>558</v>
      </c>
      <c r="Q14" s="390">
        <v>620476</v>
      </c>
      <c r="R14" s="390">
        <v>684684</v>
      </c>
      <c r="S14" s="447">
        <v>746830</v>
      </c>
    </row>
    <row r="15" spans="1:19" x14ac:dyDescent="0.2">
      <c r="A15" s="150" t="s">
        <v>2</v>
      </c>
      <c r="B15" s="3" t="s">
        <v>360</v>
      </c>
      <c r="C15" s="165">
        <f>'1'!S14+'2'!S14+'3'!S14+'4'!S14+'5'!S14+'6'!S14+'7'!S14+'8'!S14+'9'!S14+'10'!S14+'11'!S14+'12'!S14+'13'!S14+'14'!S14+'15'!S14+'16'!S14+'17'!S14+'18'!S14+'19'!S14+'20'!S14+'21'!S14+'22'!S14+'23'!S14+'24'!S14+'25'!S14+'26'!S14+'27'!S14+'28'!S14+'29'!S14+'30'!S14+'31'!S14+'32'!S14+'33'!S14+'34'!S14+'35'!S14+'36'!S14+'37'!S14+'38'!S14+'39'!S14</f>
        <v>0.48480584952446365</v>
      </c>
      <c r="D15" s="184">
        <f>'1'!U14+'2'!U14+'3'!U14+'4'!U14+'5'!U14+'6'!U14+'7'!U14+'8'!U14+'9'!U14+'10'!U14+'11'!U14+'12'!U14+'13'!U14+'14'!U14+'15'!U14+'16'!U14+'17'!U14+'18'!U14+'19'!U14+'20'!U14+'21'!U14+'22'!U14+'23'!U14+'24'!U14+'25'!U14+'26'!U14+'27'!U14+'28'!U14+'29'!U14+'30'!U14+'31'!U14+'32'!U14+'33'!U14+'34'!U14+'35'!U14+'36'!U14+'37'!U14+'38'!U14+'39'!U14</f>
        <v>0.28361915001404592</v>
      </c>
      <c r="E15" s="111">
        <f>'1'!W14+'2'!W14+'3'!W14+'4'!W14+'5'!W14+'6'!W14+'7'!W14+'8'!W14+'9'!W14+'10'!W14+'11'!W14+'12'!W14+'13'!W14+'14'!W14+'15'!W14+'16'!W14+'17'!W14+'18'!W14+'19'!W14+'20'!W14+'21'!W14+'22'!W14+'23'!W14+'24'!W14+'25'!W14+'26'!W14+'27'!W14+'28'!W14+'29'!W14+'30'!W14+'31'!W14+'32'!W14+'33'!W14+'34'!W14+'35'!W14+'36'!W14+'37'!W14+'38'!W14+'39'!W14</f>
        <v>0</v>
      </c>
      <c r="F15" s="163">
        <f>'1'!Y14+'2'!Y14+'3'!Y14+'4'!Y14+'5'!Y14+'6'!Y14+'7'!Y14+'8'!Y14+'9'!Y14+'10'!Y14+'11'!Y14+'12'!Y14+'13'!Y14+'14'!Y14+'15'!Y14+'16'!Y14+'17'!Y14+'18'!Y14+'19'!Y14+'20'!Y14+'21'!Y14+'22'!Y14+'23'!Y14+'24'!Y14+'25'!Y14+'26'!Y14+'27'!Y14+'28'!Y14+'29'!Y14+'30'!Y14+'31'!Y14+'32'!Y14+'33'!Y14+'34'!Y14+'35'!Y14+'36'!Y14+'37'!Y14+'38'!Y14+'39'!Y14</f>
        <v>0</v>
      </c>
      <c r="G15" s="108">
        <v>10</v>
      </c>
      <c r="I15" s="170" t="s">
        <v>320</v>
      </c>
      <c r="J15" s="173">
        <f>J12+J13+J14</f>
        <v>5575.8376622469259</v>
      </c>
      <c r="O15" s="40"/>
      <c r="P15" s="390" t="s">
        <v>559</v>
      </c>
      <c r="Q15" s="390">
        <v>460175</v>
      </c>
      <c r="R15" s="390">
        <v>471438</v>
      </c>
      <c r="S15" s="447">
        <v>494672</v>
      </c>
    </row>
    <row r="16" spans="1:19" x14ac:dyDescent="0.2">
      <c r="A16" s="150" t="s">
        <v>3</v>
      </c>
      <c r="B16" s="3" t="s">
        <v>31</v>
      </c>
      <c r="C16" s="165">
        <f>'1'!S15+'2'!S15+'3'!S15+'4'!S15+'5'!S15+'6'!S15+'7'!S15+'8'!S15+'9'!S15+'10'!S15+'11'!S15+'12'!S15+'13'!S15+'14'!S15+'15'!S15+'16'!S15+'17'!S15+'18'!S15+'19'!S15+'20'!S15+'21'!S15+'22'!S15+'23'!S15+'24'!S15+'25'!S15+'26'!S15+'27'!S15+'28'!S15+'29'!S15+'30'!S15+'31'!S15+'32'!S15+'33'!S15+'34'!S15+'35'!S15+'36'!S15+'37'!S15+'38'!S15+'39'!S15</f>
        <v>3.0963776597290078</v>
      </c>
      <c r="D16" s="184">
        <f>'1'!U15+'2'!U15+'3'!U15+'4'!U15+'5'!U15+'6'!U15+'7'!U15+'8'!U15+'9'!U15+'10'!U15+'11'!U15+'12'!U15+'13'!U15+'14'!U15+'15'!U15+'16'!U15+'17'!U15+'18'!U15+'19'!U15+'20'!U15+'21'!U15+'22'!U15+'23'!U15+'24'!U15+'25'!U15+'26'!U15+'27'!U15+'28'!U15+'29'!U15+'30'!U15+'31'!U15+'32'!U15+'33'!U15+'34'!U15+'35'!U15+'36'!U15+'37'!U15+'38'!U15+'39'!U15</f>
        <v>2.0163880171890929</v>
      </c>
      <c r="E16" s="111">
        <f>'1'!W15+'2'!W15+'3'!W15+'4'!W15+'5'!W15+'6'!W15+'7'!W15+'8'!W15+'9'!W15+'10'!W15+'11'!W15+'12'!W15+'13'!W15+'14'!W15+'15'!W15+'16'!W15+'17'!W15+'18'!W15+'19'!W15+'20'!W15+'21'!W15+'22'!W15+'23'!W15+'24'!W15+'25'!W15+'26'!W15+'27'!W15+'28'!W15+'29'!W15+'30'!W15+'31'!W15+'32'!W15+'33'!W15+'34'!W15+'35'!W15+'36'!W15+'37'!W15+'38'!W15+'39'!W15</f>
        <v>0</v>
      </c>
      <c r="F16" s="163">
        <f>'1'!Y15+'2'!Y15+'3'!Y15+'4'!Y15+'5'!Y15+'6'!Y15+'7'!Y15+'8'!Y15+'9'!Y15+'10'!Y15+'11'!Y15+'12'!Y15+'13'!Y15+'14'!Y15+'15'!Y15+'16'!Y15+'17'!Y15+'18'!Y15+'19'!Y15+'20'!Y15+'21'!Y15+'22'!Y15+'23'!Y15+'24'!Y15+'25'!Y15+'26'!Y15+'27'!Y15+'28'!Y15+'29'!Y15+'30'!Y15+'31'!Y15+'32'!Y15+'33'!Y15+'34'!Y15+'35'!Y15+'36'!Y15+'37'!Y15+'38'!Y15+'39'!Y15</f>
        <v>0</v>
      </c>
      <c r="G16" s="108">
        <v>11</v>
      </c>
      <c r="J16" s="172" t="s">
        <v>351</v>
      </c>
      <c r="O16" s="40"/>
      <c r="P16" s="390" t="s">
        <v>560</v>
      </c>
      <c r="Q16" s="390">
        <v>456897</v>
      </c>
      <c r="R16" s="390">
        <v>496516</v>
      </c>
      <c r="S16" s="447">
        <v>547801</v>
      </c>
    </row>
    <row r="17" spans="1:19" x14ac:dyDescent="0.2">
      <c r="A17" s="150" t="s">
        <v>4</v>
      </c>
      <c r="B17" s="3" t="s">
        <v>32</v>
      </c>
      <c r="C17" s="165">
        <f>'1'!S16+'2'!S16+'3'!S16+'4'!S16+'5'!S16+'6'!S16+'7'!S16+'8'!S16+'9'!S16+'10'!S16+'11'!S16+'12'!S16+'13'!S16+'14'!S16+'15'!S16+'16'!S16+'17'!S16+'18'!S16+'19'!S16+'20'!S16+'21'!S16+'22'!S16+'23'!S16+'24'!S16+'25'!S16+'26'!S16+'27'!S16+'28'!S16+'29'!S16+'30'!S16+'31'!S16+'32'!S16+'33'!S16+'34'!S16+'35'!S16+'36'!S16+'37'!S16+'38'!S16+'39'!S16</f>
        <v>3.4627405411171874E-2</v>
      </c>
      <c r="D17" s="184">
        <f>'1'!U16+'2'!U16+'3'!U16+'4'!U16+'5'!U16+'6'!U16+'7'!U16+'8'!U16+'9'!U16+'10'!U16+'11'!U16+'12'!U16+'13'!U16+'14'!U16+'15'!U16+'16'!U16+'17'!U16+'18'!U16+'19'!U16+'20'!U16+'21'!U16+'22'!U16+'23'!U16+'24'!U16+'25'!U16+'26'!U16+'27'!U16+'28'!U16+'29'!U16+'30'!U16+'31'!U16+'32'!U16+'33'!U16+'34'!U16+'35'!U16+'36'!U16+'37'!U16+'38'!U16+'39'!U16</f>
        <v>1.9385497257404051E-2</v>
      </c>
      <c r="E17" s="111">
        <f>'1'!W16+'2'!W16+'3'!W16+'4'!W16+'5'!W16+'6'!W16+'7'!W16+'8'!W16+'9'!W16+'10'!W16+'11'!W16+'12'!W16+'13'!W16+'14'!W16+'15'!W16+'16'!W16+'17'!W16+'18'!W16+'19'!W16+'20'!W16+'21'!W16+'22'!W16+'23'!W16+'24'!W16+'25'!W16+'26'!W16+'27'!W16+'28'!W16+'29'!W16+'30'!W16+'31'!W16+'32'!W16+'33'!W16+'34'!W16+'35'!W16+'36'!W16+'37'!W16+'38'!W16+'39'!W16</f>
        <v>0</v>
      </c>
      <c r="F17" s="163">
        <f>'1'!Y16+'2'!Y16+'3'!Y16+'4'!Y16+'5'!Y16+'6'!Y16+'7'!Y16+'8'!Y16+'9'!Y16+'10'!Y16+'11'!Y16+'12'!Y16+'13'!Y16+'14'!Y16+'15'!Y16+'16'!Y16+'17'!Y16+'18'!Y16+'19'!Y16+'20'!Y16+'21'!Y16+'22'!Y16+'23'!Y16+'24'!Y16+'25'!Y16+'26'!Y16+'27'!Y16+'28'!Y16+'29'!Y16+'30'!Y16+'31'!Y16+'32'!Y16+'33'!Y16+'34'!Y16+'35'!Y16+'36'!Y16+'37'!Y16+'38'!Y16+'39'!Y16</f>
        <v>0</v>
      </c>
      <c r="G17" s="108">
        <v>12</v>
      </c>
      <c r="O17" s="40"/>
      <c r="P17" s="390"/>
      <c r="Q17" s="390"/>
      <c r="R17" s="390"/>
      <c r="S17" s="447"/>
    </row>
    <row r="18" spans="1:19" x14ac:dyDescent="0.2">
      <c r="A18" s="150" t="s">
        <v>5</v>
      </c>
      <c r="B18" s="3" t="s">
        <v>33</v>
      </c>
      <c r="C18" s="165">
        <f>'1'!S17+'2'!S17+'3'!S17+'4'!S17+'5'!S17+'6'!S17+'7'!S17+'8'!S17+'9'!S17+'10'!S17+'11'!S17+'12'!S17+'13'!S17+'14'!S17+'15'!S17+'16'!S17+'17'!S17+'18'!S17+'19'!S17+'20'!S17+'21'!S17+'22'!S17+'23'!S17+'24'!S17+'25'!S17+'26'!S17+'27'!S17+'28'!S17+'29'!S17+'30'!S17+'31'!S17+'32'!S17+'33'!S17+'34'!S17+'35'!S17+'36'!S17+'37'!S17+'38'!S17+'39'!S17</f>
        <v>2.7601481502362867E-2</v>
      </c>
      <c r="D18" s="184">
        <f>'1'!U17+'2'!U17+'3'!U17+'4'!U17+'5'!U17+'6'!U17+'7'!U17+'8'!U17+'9'!U17+'10'!U17+'11'!U17+'12'!U17+'13'!U17+'14'!U17+'15'!U17+'16'!U17+'17'!U17+'18'!U17+'19'!U17+'20'!U17+'21'!U17+'22'!U17+'23'!U17+'24'!U17+'25'!U17+'26'!U17+'27'!U17+'28'!U17+'29'!U17+'30'!U17+'31'!U17+'32'!U17+'33'!U17+'34'!U17+'35'!U17+'36'!U17+'37'!U17+'38'!U17+'39'!U17</f>
        <v>1.5304667627912744E-2</v>
      </c>
      <c r="E18" s="111">
        <f>'1'!W17+'2'!W17+'3'!W17+'4'!W17+'5'!W17+'6'!W17+'7'!W17+'8'!W17+'9'!W17+'10'!W17+'11'!W17+'12'!W17+'13'!W17+'14'!W17+'15'!W17+'16'!W17+'17'!W17+'18'!W17+'19'!W17+'20'!W17+'21'!W17+'22'!W17+'23'!W17+'24'!W17+'25'!W17+'26'!W17+'27'!W17+'28'!W17+'29'!W17+'30'!W17+'31'!W17+'32'!W17+'33'!W17+'34'!W17+'35'!W17+'36'!W17+'37'!W17+'38'!W17+'39'!W17</f>
        <v>0</v>
      </c>
      <c r="F18" s="163">
        <f>'1'!Y17+'2'!Y17+'3'!Y17+'4'!Y17+'5'!Y17+'6'!Y17+'7'!Y17+'8'!Y17+'9'!Y17+'10'!Y17+'11'!Y17+'12'!Y17+'13'!Y17+'14'!Y17+'15'!Y17+'16'!Y17+'17'!Y17+'18'!Y17+'19'!Y17+'20'!Y17+'21'!Y17+'22'!Y17+'23'!Y17+'24'!Y17+'25'!Y17+'26'!Y17+'27'!Y17+'28'!Y17+'29'!Y17+'30'!Y17+'31'!Y17+'32'!Y17+'33'!Y17+'34'!Y17+'35'!Y17+'36'!Y17+'37'!Y17+'38'!Y17+'39'!Y17</f>
        <v>0</v>
      </c>
      <c r="G18" s="108">
        <v>13</v>
      </c>
      <c r="O18" s="40">
        <v>100</v>
      </c>
      <c r="P18" s="391" t="s">
        <v>551</v>
      </c>
      <c r="Q18" s="390">
        <v>6999086.9167955741</v>
      </c>
      <c r="R18" s="390">
        <v>7122339.615126268</v>
      </c>
      <c r="S18" s="447">
        <v>7443153.8619495099</v>
      </c>
    </row>
    <row r="19" spans="1:19" x14ac:dyDescent="0.2">
      <c r="A19" s="150" t="s">
        <v>6</v>
      </c>
      <c r="B19" s="3" t="s">
        <v>34</v>
      </c>
      <c r="C19" s="165">
        <f>'1'!S18+'2'!S18+'3'!S18+'4'!S18+'5'!S18+'6'!S18+'7'!S18+'8'!S18+'9'!S18+'10'!S18+'11'!S18+'12'!S18+'13'!S18+'14'!S18+'15'!S18+'16'!S18+'17'!S18+'18'!S18+'19'!S18+'20'!S18+'21'!S18+'22'!S18+'23'!S18+'24'!S18+'25'!S18+'26'!S18+'27'!S18+'28'!S18+'29'!S18+'30'!S18+'31'!S18+'32'!S18+'33'!S18+'34'!S18+'35'!S18+'36'!S18+'37'!S18+'38'!S18+'39'!S18</f>
        <v>1.003288809217612</v>
      </c>
      <c r="D19" s="184">
        <f>'1'!U18+'2'!U18+'3'!U18+'4'!U18+'5'!U18+'6'!U18+'7'!U18+'8'!U18+'9'!U18+'10'!U18+'11'!U18+'12'!U18+'13'!U18+'14'!U18+'15'!U18+'16'!U18+'17'!U18+'18'!U18+'19'!U18+'20'!U18+'21'!U18+'22'!U18+'23'!U18+'24'!U18+'25'!U18+'26'!U18+'27'!U18+'28'!U18+'29'!U18+'30'!U18+'31'!U18+'32'!U18+'33'!U18+'34'!U18+'35'!U18+'36'!U18+'37'!U18+'38'!U18+'39'!U18</f>
        <v>0.63396983895980918</v>
      </c>
      <c r="E19" s="111">
        <f>'1'!W18+'2'!W18+'3'!W18+'4'!W18+'5'!W18+'6'!W18+'7'!W18+'8'!W18+'9'!W18+'10'!W18+'11'!W18+'12'!W18+'13'!W18+'14'!W18+'15'!W18+'16'!W18+'17'!W18+'18'!W18+'19'!W18+'20'!W18+'21'!W18+'22'!W18+'23'!W18+'24'!W18+'25'!W18+'26'!W18+'27'!W18+'28'!W18+'29'!W18+'30'!W18+'31'!W18+'32'!W18+'33'!W18+'34'!W18+'35'!W18+'36'!W18+'37'!W18+'38'!W18+'39'!W18</f>
        <v>0</v>
      </c>
      <c r="F19" s="163">
        <f>'1'!Y18+'2'!Y18+'3'!Y18+'4'!Y18+'5'!Y18+'6'!Y18+'7'!Y18+'8'!Y18+'9'!Y18+'10'!Y18+'11'!Y18+'12'!Y18+'13'!Y18+'14'!Y18+'15'!Y18+'16'!Y18+'17'!Y18+'18'!Y18+'19'!Y18+'20'!Y18+'21'!Y18+'22'!Y18+'23'!Y18+'24'!Y18+'25'!Y18+'26'!Y18+'27'!Y18+'28'!Y18+'29'!Y18+'30'!Y18+'31'!Y18+'32'!Y18+'33'!Y18+'34'!Y18+'35'!Y18+'36'!Y18+'37'!Y18+'38'!Y18+'39'!Y18</f>
        <v>0</v>
      </c>
      <c r="G19" s="108">
        <v>14</v>
      </c>
      <c r="L19" t="s">
        <v>598</v>
      </c>
      <c r="O19" s="40"/>
      <c r="P19" s="391" t="s">
        <v>561</v>
      </c>
      <c r="Q19" s="396">
        <v>3589386</v>
      </c>
      <c r="R19" s="390">
        <v>3784615</v>
      </c>
      <c r="S19" s="447">
        <v>4030985</v>
      </c>
    </row>
    <row r="20" spans="1:19" x14ac:dyDescent="0.2">
      <c r="A20" s="150" t="s">
        <v>7</v>
      </c>
      <c r="B20" s="3" t="s">
        <v>266</v>
      </c>
      <c r="C20" s="165">
        <f>'1'!S19+'2'!S19+'3'!S19+'4'!S19+'5'!S19+'6'!S19+'7'!S19+'8'!S19+'9'!S19+'10'!S19+'11'!S19+'12'!S19+'13'!S19+'14'!S19+'15'!S19+'16'!S19+'17'!S19+'18'!S19+'19'!S19+'20'!S19+'21'!S19+'22'!S19+'23'!S19+'24'!S19+'25'!S19+'26'!S19+'27'!S19+'28'!S19+'29'!S19+'30'!S19+'31'!S19+'32'!S19+'33'!S19+'34'!S19+'35'!S19+'36'!S19+'37'!S19+'38'!S19+'39'!S19</f>
        <v>0</v>
      </c>
      <c r="D20" s="184">
        <f>'1'!U19+'2'!U19+'3'!U19+'4'!U19+'5'!U19+'6'!U19+'7'!U19+'8'!U19+'9'!U19+'10'!U19+'11'!U19+'12'!U19+'13'!U19+'14'!U19+'15'!U19+'16'!U19+'17'!U19+'18'!U19+'19'!U19+'20'!U19+'21'!U19+'22'!U19+'23'!U19+'24'!U19+'25'!U19+'26'!U19+'27'!U19+'28'!U19+'29'!U19+'30'!U19+'31'!U19+'32'!U19+'33'!U19+'34'!U19+'35'!U19+'36'!U19+'37'!U19+'38'!U19+'39'!U19</f>
        <v>0</v>
      </c>
      <c r="E20" s="111">
        <f>'1'!W19+'2'!W19+'3'!W19+'4'!W19+'5'!W19+'6'!W19+'7'!W19+'8'!W19+'9'!W19+'10'!W19+'11'!W19+'12'!W19+'13'!W19+'14'!W19+'15'!W19+'16'!W19+'17'!W19+'18'!W19+'19'!W19+'20'!W19+'21'!W19+'22'!W19+'23'!W19+'24'!W19+'25'!W19+'26'!W19+'27'!W19+'28'!W19+'29'!W19+'30'!W19+'31'!W19+'32'!W19+'33'!W19+'34'!W19+'35'!W19+'36'!W19+'37'!W19+'38'!W19+'39'!W19</f>
        <v>0</v>
      </c>
      <c r="F20" s="163">
        <f>'1'!Y19+'2'!Y19+'3'!Y19+'4'!Y19+'5'!Y19+'6'!Y19+'7'!Y19+'8'!Y19+'9'!Y19+'10'!Y19+'11'!Y19+'12'!Y19+'13'!Y19+'14'!Y19+'15'!Y19+'16'!Y19+'17'!Y19+'18'!Y19+'19'!Y19+'20'!Y19+'21'!Y19+'22'!Y19+'23'!Y19+'24'!Y19+'25'!Y19+'26'!Y19+'27'!Y19+'28'!Y19+'29'!Y19+'30'!Y19+'31'!Y19+'32'!Y19+'33'!Y19+'34'!Y19+'35'!Y19+'36'!Y19+'37'!Y19+'38'!Y19+'39'!Y19</f>
        <v>0</v>
      </c>
      <c r="G20" s="108">
        <v>15</v>
      </c>
      <c r="O20" s="40">
        <v>202</v>
      </c>
      <c r="P20" s="391" t="s">
        <v>562</v>
      </c>
      <c r="Q20" s="390">
        <v>1966716</v>
      </c>
      <c r="R20" s="390">
        <v>1984924</v>
      </c>
      <c r="S20" s="447">
        <v>2025138</v>
      </c>
    </row>
    <row r="21" spans="1:19" x14ac:dyDescent="0.2">
      <c r="A21" s="150" t="s">
        <v>8</v>
      </c>
      <c r="B21" s="3" t="s">
        <v>267</v>
      </c>
      <c r="C21" s="165">
        <f>'1'!S20+'2'!S20+'3'!S20+'4'!S20+'5'!S20+'6'!S20+'7'!S20+'8'!S20+'9'!S20+'10'!S20+'11'!S20+'12'!S20+'13'!S20+'14'!S20+'15'!S20+'16'!S20+'17'!S20+'18'!S20+'19'!S20+'20'!S20+'21'!S20+'22'!S20+'23'!S20+'24'!S20+'25'!S20+'26'!S20+'27'!S20+'28'!S20+'29'!S20+'30'!S20+'31'!S20+'32'!S20+'33'!S20+'34'!S20+'35'!S20+'36'!S20+'37'!S20+'38'!S20+'39'!S20</f>
        <v>0</v>
      </c>
      <c r="D21" s="184">
        <f>'1'!U20+'2'!U20+'3'!U20+'4'!U20+'5'!U20+'6'!U20+'7'!U20+'8'!U20+'9'!U20+'10'!U20+'11'!U20+'12'!U20+'13'!U20+'14'!U20+'15'!U20+'16'!U20+'17'!U20+'18'!U20+'19'!U20+'20'!U20+'21'!U20+'22'!U20+'23'!U20+'24'!U20+'25'!U20+'26'!U20+'27'!U20+'28'!U20+'29'!U20+'30'!U20+'31'!U20+'32'!U20+'33'!U20+'34'!U20+'35'!U20+'36'!U20+'37'!U20+'38'!U20+'39'!U20</f>
        <v>0</v>
      </c>
      <c r="E21" s="111">
        <f>'1'!W20+'2'!W20+'3'!W20+'4'!W20+'5'!W20+'6'!W20+'7'!W20+'8'!W20+'9'!W20+'10'!W20+'11'!W20+'12'!W20+'13'!W20+'14'!W20+'15'!W20+'16'!W20+'17'!W20+'18'!W20+'19'!W20+'20'!W20+'21'!W20+'22'!W20+'23'!W20+'24'!W20+'25'!W20+'26'!W20+'27'!W20+'28'!W20+'29'!W20+'30'!W20+'31'!W20+'32'!W20+'33'!W20+'34'!W20+'35'!W20+'36'!W20+'37'!W20+'38'!W20+'39'!W20</f>
        <v>0</v>
      </c>
      <c r="F21" s="163">
        <f>'1'!Y20+'2'!Y20+'3'!Y20+'4'!Y20+'5'!Y20+'6'!Y20+'7'!Y20+'8'!Y20+'9'!Y20+'10'!Y20+'11'!Y20+'12'!Y20+'13'!Y20+'14'!Y20+'15'!Y20+'16'!Y20+'17'!Y20+'18'!Y20+'19'!Y20+'20'!Y20+'21'!Y20+'22'!Y20+'23'!Y20+'24'!Y20+'25'!Y20+'26'!Y20+'27'!Y20+'28'!Y20+'29'!Y20+'30'!Y20+'31'!Y20+'32'!Y20+'33'!Y20+'34'!Y20+'35'!Y20+'36'!Y20+'37'!Y20+'38'!Y20+'39'!Y20</f>
        <v>0</v>
      </c>
      <c r="G21" s="108">
        <v>16</v>
      </c>
      <c r="O21" s="40">
        <v>204</v>
      </c>
      <c r="P21" s="391" t="s">
        <v>563</v>
      </c>
      <c r="Q21" s="390">
        <v>1400989</v>
      </c>
      <c r="R21" s="390">
        <v>1528401</v>
      </c>
      <c r="S21" s="447">
        <v>1681951</v>
      </c>
    </row>
    <row r="22" spans="1:19" x14ac:dyDescent="0.2">
      <c r="A22" s="150" t="s">
        <v>9</v>
      </c>
      <c r="B22" s="3" t="s">
        <v>268</v>
      </c>
      <c r="C22" s="165">
        <f>'1'!S21+'2'!S21+'3'!S21+'4'!S21+'5'!S21+'6'!S21+'7'!S21+'8'!S21+'9'!S21+'10'!S21+'11'!S21+'12'!S21+'13'!S21+'14'!S21+'15'!S21+'16'!S21+'17'!S21+'18'!S21+'19'!S21+'20'!S21+'21'!S21+'22'!S21+'23'!S21+'24'!S21+'25'!S21+'26'!S21+'27'!S21+'28'!S21+'29'!S21+'30'!S21+'31'!S21+'32'!S21+'33'!S21+'34'!S21+'35'!S21+'36'!S21+'37'!S21+'38'!S21+'39'!S21</f>
        <v>1.0132263469423879</v>
      </c>
      <c r="D22" s="184">
        <f>'1'!U21+'2'!U21+'3'!U21+'4'!U21+'5'!U21+'6'!U21+'7'!U21+'8'!U21+'9'!U21+'10'!U21+'11'!U21+'12'!U21+'13'!U21+'14'!U21+'15'!U21+'16'!U21+'17'!U21+'18'!U21+'19'!U21+'20'!U21+'21'!U21+'22'!U21+'23'!U21+'24'!U21+'25'!U21+'26'!U21+'27'!U21+'28'!U21+'29'!U21+'30'!U21+'31'!U21+'32'!U21+'33'!U21+'34'!U21+'35'!U21+'36'!U21+'37'!U21+'38'!U21+'39'!U21</f>
        <v>0.62484239157846611</v>
      </c>
      <c r="E22" s="111">
        <f>'1'!W21+'2'!W21+'3'!W21+'4'!W21+'5'!W21+'6'!W21+'7'!W21+'8'!W21+'9'!W21+'10'!W21+'11'!W21+'12'!W21+'13'!W21+'14'!W21+'15'!W21+'16'!W21+'17'!W21+'18'!W21+'19'!W21+'20'!W21+'21'!W21+'22'!W21+'23'!W21+'24'!W21+'25'!W21+'26'!W21+'27'!W21+'28'!W21+'29'!W21+'30'!W21+'31'!W21+'32'!W21+'33'!W21+'34'!W21+'35'!W21+'36'!W21+'37'!W21+'38'!W21+'39'!W21</f>
        <v>0</v>
      </c>
      <c r="F22" s="163">
        <f>'1'!Y21+'2'!Y21+'3'!Y21+'4'!Y21+'5'!Y21+'6'!Y21+'7'!Y21+'8'!Y21+'9'!Y21+'10'!Y21+'11'!Y21+'12'!Y21+'13'!Y21+'14'!Y21+'15'!Y21+'16'!Y21+'17'!Y21+'18'!Y21+'19'!Y21+'20'!Y21+'21'!Y21+'22'!Y21+'23'!Y21+'24'!Y21+'25'!Y21+'26'!Y21+'27'!Y21+'28'!Y21+'29'!Y21+'30'!Y21+'31'!Y21+'32'!Y21+'33'!Y21+'34'!Y21+'35'!Y21+'36'!Y21+'37'!Y21+'38'!Y21+'39'!Y21</f>
        <v>0</v>
      </c>
      <c r="G22" s="108">
        <v>17</v>
      </c>
      <c r="O22" s="40">
        <v>206</v>
      </c>
      <c r="P22" s="391" t="s">
        <v>564</v>
      </c>
      <c r="Q22" s="390">
        <v>221681</v>
      </c>
      <c r="R22" s="390">
        <v>271290</v>
      </c>
      <c r="S22" s="447">
        <v>323896</v>
      </c>
    </row>
    <row r="23" spans="1:19" x14ac:dyDescent="0.2">
      <c r="A23" s="150" t="s">
        <v>10</v>
      </c>
      <c r="B23" s="3" t="s">
        <v>269</v>
      </c>
      <c r="C23" s="165">
        <f>'1'!S22+'2'!S22+'3'!S22+'4'!S22+'5'!S22+'6'!S22+'7'!S22+'8'!S22+'9'!S22+'10'!S22+'11'!S22+'12'!S22+'13'!S22+'14'!S22+'15'!S22+'16'!S22+'17'!S22+'18'!S22+'19'!S22+'20'!S22+'21'!S22+'22'!S22+'23'!S22+'24'!S22+'25'!S22+'26'!S22+'27'!S22+'28'!S22+'29'!S22+'30'!S22+'31'!S22+'32'!S22+'33'!S22+'34'!S22+'35'!S22+'36'!S22+'37'!S22+'38'!S22+'39'!S22</f>
        <v>0</v>
      </c>
      <c r="D23" s="184">
        <f>'1'!U22+'2'!U22+'3'!U22+'4'!U22+'5'!U22+'6'!U22+'7'!U22+'8'!U22+'9'!U22+'10'!U22+'11'!U22+'12'!U22+'13'!U22+'14'!U22+'15'!U22+'16'!U22+'17'!U22+'18'!U22+'19'!U22+'20'!U22+'21'!U22+'22'!U22+'23'!U22+'24'!U22+'25'!U22+'26'!U22+'27'!U22+'28'!U22+'29'!U22+'30'!U22+'31'!U22+'32'!U22+'33'!U22+'34'!U22+'35'!U22+'36'!U22+'37'!U22+'38'!U22+'39'!U22</f>
        <v>0</v>
      </c>
      <c r="E23" s="111">
        <f>'1'!W22+'2'!W22+'3'!W22+'4'!W22+'5'!W22+'6'!W22+'7'!W22+'8'!W22+'9'!W22+'10'!W22+'11'!W22+'12'!W22+'13'!W22+'14'!W22+'15'!W22+'16'!W22+'17'!W22+'18'!W22+'19'!W22+'20'!W22+'21'!W22+'22'!W22+'23'!W22+'24'!W22+'25'!W22+'26'!W22+'27'!W22+'28'!W22+'29'!W22+'30'!W22+'31'!W22+'32'!W22+'33'!W22+'34'!W22+'35'!W22+'36'!W22+'37'!W22+'38'!W22+'39'!W22</f>
        <v>0</v>
      </c>
      <c r="F23" s="163">
        <f>'1'!Y22+'2'!Y22+'3'!Y22+'4'!Y22+'5'!Y22+'6'!Y22+'7'!Y22+'8'!Y22+'9'!Y22+'10'!Y22+'11'!Y22+'12'!Y22+'13'!Y22+'14'!Y22+'15'!Y22+'16'!Y22+'17'!Y22+'18'!Y22+'19'!Y22+'20'!Y22+'21'!Y22+'22'!Y22+'23'!Y22+'24'!Y22+'25'!Y22+'26'!Y22+'27'!Y22+'28'!Y22+'29'!Y22+'30'!Y22+'31'!Y22+'32'!Y22+'33'!Y22+'34'!Y22+'35'!Y22+'36'!Y22+'37'!Y22+'38'!Y22+'39'!Y22</f>
        <v>0</v>
      </c>
      <c r="G23" s="108">
        <v>18</v>
      </c>
      <c r="O23" s="40"/>
      <c r="P23" s="391" t="s">
        <v>553</v>
      </c>
      <c r="Q23" s="390">
        <v>2139974</v>
      </c>
      <c r="R23" s="390">
        <v>2248785</v>
      </c>
      <c r="S23" s="447">
        <v>2460560</v>
      </c>
    </row>
    <row r="24" spans="1:19" x14ac:dyDescent="0.2">
      <c r="A24" s="150" t="s">
        <v>11</v>
      </c>
      <c r="B24" s="3" t="s">
        <v>35</v>
      </c>
      <c r="C24" s="165">
        <f>'1'!S23+'2'!S23+'3'!S23+'4'!S23+'5'!S23+'6'!S23+'7'!S23+'8'!S23+'9'!S23+'10'!S23+'11'!S23+'12'!S23+'13'!S23+'14'!S23+'15'!S23+'16'!S23+'17'!S23+'18'!S23+'19'!S23+'20'!S23+'21'!S23+'22'!S23+'23'!S23+'24'!S23+'25'!S23+'26'!S23+'27'!S23+'28'!S23+'29'!S23+'30'!S23+'31'!S23+'32'!S23+'33'!S23+'34'!S23+'35'!S23+'36'!S23+'37'!S23+'38'!S23+'39'!S23</f>
        <v>0</v>
      </c>
      <c r="D24" s="184">
        <f>'1'!U23+'2'!U23+'3'!U23+'4'!U23+'5'!U23+'6'!U23+'7'!U23+'8'!U23+'9'!U23+'10'!U23+'11'!U23+'12'!U23+'13'!U23+'14'!U23+'15'!U23+'16'!U23+'17'!U23+'18'!U23+'19'!U23+'20'!U23+'21'!U23+'22'!U23+'23'!U23+'24'!U23+'25'!U23+'26'!U23+'27'!U23+'28'!U23+'29'!U23+'30'!U23+'31'!U23+'32'!U23+'33'!U23+'34'!U23+'35'!U23+'36'!U23+'37'!U23+'38'!U23+'39'!U23</f>
        <v>0</v>
      </c>
      <c r="E24" s="111">
        <f>'1'!W23+'2'!W23+'3'!W23+'4'!W23+'5'!W23+'6'!W23+'7'!W23+'8'!W23+'9'!W23+'10'!W23+'11'!W23+'12'!W23+'13'!W23+'14'!W23+'15'!W23+'16'!W23+'17'!W23+'18'!W23+'19'!W23+'20'!W23+'21'!W23+'22'!W23+'23'!W23+'24'!W23+'25'!W23+'26'!W23+'27'!W23+'28'!W23+'29'!W23+'30'!W23+'31'!W23+'32'!W23+'33'!W23+'34'!W23+'35'!W23+'36'!W23+'37'!W23+'38'!W23+'39'!W23</f>
        <v>0</v>
      </c>
      <c r="F24" s="163">
        <f>'1'!Y23+'2'!Y23+'3'!Y23+'4'!Y23+'5'!Y23+'6'!Y23+'7'!Y23+'8'!Y23+'9'!Y23+'10'!Y23+'11'!Y23+'12'!Y23+'13'!Y23+'14'!Y23+'15'!Y23+'16'!Y23+'17'!Y23+'18'!Y23+'19'!Y23+'20'!Y23+'21'!Y23+'22'!Y23+'23'!Y23+'24'!Y23+'25'!Y23+'26'!Y23+'27'!Y23+'28'!Y23+'29'!Y23+'30'!Y23+'31'!Y23+'32'!Y23+'33'!Y23+'34'!Y23+'35'!Y23+'36'!Y23+'37'!Y23+'38'!Y23+'39'!Y23</f>
        <v>0</v>
      </c>
      <c r="G24" s="108">
        <v>19</v>
      </c>
      <c r="O24" s="40">
        <v>207</v>
      </c>
      <c r="P24" s="391" t="s">
        <v>565</v>
      </c>
      <c r="Q24" s="390">
        <v>769731</v>
      </c>
      <c r="R24" s="390">
        <v>720350</v>
      </c>
      <c r="S24" s="447">
        <v>766982</v>
      </c>
    </row>
    <row r="25" spans="1:19" x14ac:dyDescent="0.2">
      <c r="A25" s="150" t="s">
        <v>12</v>
      </c>
      <c r="B25" s="3" t="s">
        <v>362</v>
      </c>
      <c r="C25" s="165">
        <f>'1'!S24+'2'!S24+'3'!S24+'4'!S24+'5'!S24+'6'!S24+'7'!S24+'8'!S24+'9'!S24+'10'!S24+'11'!S24+'12'!S24+'13'!S24+'14'!S24+'15'!S24+'16'!S24+'17'!S24+'18'!S24+'19'!S24+'20'!S24+'21'!S24+'22'!S24+'23'!S24+'24'!S24+'25'!S24+'26'!S24+'27'!S24+'28'!S24+'29'!S24+'30'!S24+'31'!S24+'32'!S24+'33'!S24+'34'!S24+'35'!S24+'36'!S24+'37'!S24+'38'!S24+'39'!S24</f>
        <v>0</v>
      </c>
      <c r="D25" s="184">
        <f>'1'!U24+'2'!U24+'3'!U24+'4'!U24+'5'!U24+'6'!U24+'7'!U24+'8'!U24+'9'!U24+'10'!U24+'11'!U24+'12'!U24+'13'!U24+'14'!U24+'15'!U24+'16'!U24+'17'!U24+'18'!U24+'19'!U24+'20'!U24+'21'!U24+'22'!U24+'23'!U24+'24'!U24+'25'!U24+'26'!U24+'27'!U24+'28'!U24+'29'!U24+'30'!U24+'31'!U24+'32'!U24+'33'!U24+'34'!U24+'35'!U24+'36'!U24+'37'!U24+'38'!U24+'39'!U24</f>
        <v>0</v>
      </c>
      <c r="E25" s="111">
        <f>'1'!W24+'2'!W24+'3'!W24+'4'!W24+'5'!W24+'6'!W24+'7'!W24+'8'!W24+'9'!W24+'10'!W24+'11'!W24+'12'!W24+'13'!W24+'14'!W24+'15'!W24+'16'!W24+'17'!W24+'18'!W24+'19'!W24+'20'!W24+'21'!W24+'22'!W24+'23'!W24+'24'!W24+'25'!W24+'26'!W24+'27'!W24+'28'!W24+'29'!W24+'30'!W24+'31'!W24+'32'!W24+'33'!W24+'34'!W24+'35'!W24+'36'!W24+'37'!W24+'38'!W24+'39'!W24</f>
        <v>0</v>
      </c>
      <c r="F25" s="163">
        <f>'1'!Y24+'2'!Y24+'3'!Y24+'4'!Y24+'5'!Y24+'6'!Y24+'7'!Y24+'8'!Y24+'9'!Y24+'10'!Y24+'11'!Y24+'12'!Y24+'13'!Y24+'14'!Y24+'15'!Y24+'16'!Y24+'17'!Y24+'18'!Y24+'19'!Y24+'20'!Y24+'21'!Y24+'22'!Y24+'23'!Y24+'24'!Y24+'25'!Y24+'26'!Y24+'27'!Y24+'28'!Y24+'29'!Y24+'30'!Y24+'31'!Y24+'32'!Y24+'33'!Y24+'34'!Y24+'35'!Y24+'36'!Y24+'37'!Y24+'38'!Y24+'39'!Y24</f>
        <v>0</v>
      </c>
      <c r="G25" s="108">
        <v>20</v>
      </c>
      <c r="O25" s="40">
        <v>214</v>
      </c>
      <c r="P25" s="391" t="s">
        <v>566</v>
      </c>
      <c r="Q25" s="390">
        <v>473663</v>
      </c>
      <c r="R25" s="390">
        <v>574113</v>
      </c>
      <c r="S25" s="447">
        <v>661674</v>
      </c>
    </row>
    <row r="26" spans="1:19" x14ac:dyDescent="0.2">
      <c r="A26" s="150" t="s">
        <v>13</v>
      </c>
      <c r="B26" s="3" t="s">
        <v>189</v>
      </c>
      <c r="C26" s="165">
        <f>'1'!S25+'2'!S25+'3'!S25+'4'!S25+'5'!S25+'6'!S25+'7'!S25+'8'!S25+'9'!S25+'10'!S25+'11'!S25+'12'!S25+'13'!S25+'14'!S25+'15'!S25+'16'!S25+'17'!S25+'18'!S25+'19'!S25+'20'!S25+'21'!S25+'22'!S25+'23'!S25+'24'!S25+'25'!S25+'26'!S25+'27'!S25+'28'!S25+'29'!S25+'30'!S25+'31'!S25+'32'!S25+'33'!S25+'34'!S25+'35'!S25+'36'!S25+'37'!S25+'38'!S25+'39'!S25</f>
        <v>0</v>
      </c>
      <c r="D26" s="184">
        <f>'1'!U25+'2'!U25+'3'!U25+'4'!U25+'5'!U25+'6'!U25+'7'!U25+'8'!U25+'9'!U25+'10'!U25+'11'!U25+'12'!U25+'13'!U25+'14'!U25+'15'!U25+'16'!U25+'17'!U25+'18'!U25+'19'!U25+'20'!U25+'21'!U25+'22'!U25+'23'!U25+'24'!U25+'25'!U25+'26'!U25+'27'!U25+'28'!U25+'29'!U25+'30'!U25+'31'!U25+'32'!U25+'33'!U25+'34'!U25+'35'!U25+'36'!U25+'37'!U25+'38'!U25+'39'!U25</f>
        <v>0</v>
      </c>
      <c r="E26" s="111">
        <f>'1'!W25+'2'!W25+'3'!W25+'4'!W25+'5'!W25+'6'!W25+'7'!W25+'8'!W25+'9'!W25+'10'!W25+'11'!W25+'12'!W25+'13'!W25+'14'!W25+'15'!W25+'16'!W25+'17'!W25+'18'!W25+'19'!W25+'20'!W25+'21'!W25+'22'!W25+'23'!W25+'24'!W25+'25'!W25+'26'!W25+'27'!W25+'28'!W25+'29'!W25+'30'!W25+'31'!W25+'32'!W25+'33'!W25+'34'!W25+'35'!W25+'36'!W25+'37'!W25+'38'!W25+'39'!W25</f>
        <v>0</v>
      </c>
      <c r="F26" s="163">
        <f>'1'!Y25+'2'!Y25+'3'!Y25+'4'!Y25+'5'!Y25+'6'!Y25+'7'!Y25+'8'!Y25+'9'!Y25+'10'!Y25+'11'!Y25+'12'!Y25+'13'!Y25+'14'!Y25+'15'!Y25+'16'!Y25+'17'!Y25+'18'!Y25+'19'!Y25+'20'!Y25+'21'!Y25+'22'!Y25+'23'!Y25+'24'!Y25+'25'!Y25+'26'!Y25+'27'!Y25+'28'!Y25+'29'!Y25+'30'!Y25+'31'!Y25+'32'!Y25+'33'!Y25+'34'!Y25+'35'!Y25+'36'!Y25+'37'!Y25+'38'!Y25+'39'!Y25</f>
        <v>0</v>
      </c>
      <c r="G26" s="108">
        <v>21</v>
      </c>
      <c r="O26" s="40">
        <v>217</v>
      </c>
      <c r="P26" s="391" t="s">
        <v>567</v>
      </c>
      <c r="Q26" s="390">
        <v>333266</v>
      </c>
      <c r="R26" s="390">
        <v>400531</v>
      </c>
      <c r="S26" s="447">
        <v>454096</v>
      </c>
    </row>
    <row r="27" spans="1:19" x14ac:dyDescent="0.2">
      <c r="A27" s="9" t="s">
        <v>14</v>
      </c>
      <c r="B27" s="10" t="s">
        <v>50</v>
      </c>
      <c r="C27" s="167">
        <f>'1'!S26+'2'!S26+'3'!S26+'4'!S26+'5'!S26+'6'!S26+'7'!S26+'8'!S26+'9'!S26+'10'!S26+'11'!S26+'12'!S26+'13'!S26+'14'!S26+'15'!S26+'16'!S26+'17'!S26+'18'!S26+'19'!S26+'20'!S26+'21'!S26+'22'!S26+'23'!S26+'24'!S26+'25'!S26+'26'!S26+'27'!S26+'28'!S26+'29'!S26+'30'!S26+'31'!S26+'32'!S26+'33'!S26+'34'!S26+'35'!S26+'36'!S26+'37'!S26+'38'!S26+'39'!S26</f>
        <v>245.17208860419791</v>
      </c>
      <c r="D27" s="186">
        <f>'1'!U26+'2'!U26+'3'!U26+'4'!U26+'5'!U26+'6'!U26+'7'!U26+'8'!U26+'9'!U26+'10'!U26+'11'!U26+'12'!U26+'13'!U26+'14'!U26+'15'!U26+'16'!U26+'17'!U26+'18'!U26+'19'!U26+'20'!U26+'21'!U26+'22'!U26+'23'!U26+'24'!U26+'25'!U26+'26'!U26+'27'!U26+'28'!U26+'29'!U26+'30'!U26+'31'!U26+'32'!U26+'33'!U26+'34'!U26+'35'!U26+'36'!U26+'37'!U26+'38'!U26+'39'!U26</f>
        <v>150.00412370725283</v>
      </c>
      <c r="E27" s="112">
        <f>'1'!W26+'2'!W26+'3'!W26+'4'!W26+'5'!W26+'6'!W26+'7'!W26+'8'!W26+'9'!W26+'10'!W26+'11'!W26+'12'!W26+'13'!W26+'14'!W26+'15'!W26+'16'!W26+'17'!W26+'18'!W26+'19'!W26+'20'!W26+'21'!W26+'22'!W26+'23'!W26+'24'!W26+'25'!W26+'26'!W26+'27'!W26+'28'!W26+'29'!W26+'30'!W26+'31'!W26+'32'!W26+'33'!W26+'34'!W26+'35'!W26+'36'!W26+'37'!W26+'38'!W26+'39'!W26</f>
        <v>17</v>
      </c>
      <c r="F27" s="164">
        <f>'1'!Y26+'2'!Y26+'3'!Y26+'4'!Y26+'5'!Y26+'6'!Y26+'7'!Y26+'8'!Y26+'9'!Y26+'10'!Y26+'11'!Y26+'12'!Y26+'13'!Y26+'14'!Y26+'15'!Y26+'16'!Y26+'17'!Y26+'18'!Y26+'19'!Y26+'20'!Y26+'21'!Y26+'22'!Y26+'23'!Y26+'24'!Y26+'25'!Y26+'26'!Y26+'27'!Y26+'28'!Y26+'29'!Y26+'30'!Y26+'31'!Y26+'32'!Y26+'33'!Y26+'34'!Y26+'35'!Y26+'36'!Y26+'37'!Y26+'38'!Y26+'39'!Y26</f>
        <v>11</v>
      </c>
      <c r="G27" s="46">
        <v>22</v>
      </c>
      <c r="O27" s="40">
        <v>219</v>
      </c>
      <c r="P27" s="391" t="s">
        <v>568</v>
      </c>
      <c r="Q27" s="390">
        <v>501838</v>
      </c>
      <c r="R27" s="390">
        <v>475701</v>
      </c>
      <c r="S27" s="447">
        <v>486596</v>
      </c>
    </row>
    <row r="28" spans="1:19" x14ac:dyDescent="0.2">
      <c r="A28" s="150" t="s">
        <v>15</v>
      </c>
      <c r="B28" s="3" t="s">
        <v>36</v>
      </c>
      <c r="C28" s="165">
        <f>'1'!S27+'2'!S27+'3'!S27+'4'!S27+'5'!S27+'6'!S27+'7'!S27+'8'!S27+'9'!S27+'10'!S27+'11'!S27+'12'!S27+'13'!S27+'14'!S27+'15'!S27+'16'!S27+'17'!S27+'18'!S27+'19'!S27+'20'!S27+'21'!S27+'22'!S27+'23'!S27+'24'!S27+'25'!S27+'26'!S27+'27'!S27+'28'!S27+'29'!S27+'30'!S27+'31'!S27+'32'!S27+'33'!S27+'34'!S27+'35'!S27+'36'!S27+'37'!S27+'38'!S27+'39'!S27</f>
        <v>11.324400902460702</v>
      </c>
      <c r="D28" s="184">
        <f>'1'!U27+'2'!U27+'3'!U27+'4'!U27+'5'!U27+'6'!U27+'7'!U27+'8'!U27+'9'!U27+'10'!U27+'11'!U27+'12'!U27+'13'!U27+'14'!U27+'15'!U27+'16'!U27+'17'!U27+'18'!U27+'19'!U27+'20'!U27+'21'!U27+'22'!U27+'23'!U27+'24'!U27+'25'!U27+'26'!U27+'27'!U27+'28'!U27+'29'!U27+'30'!U27+'31'!U27+'32'!U27+'33'!U27+'34'!U27+'35'!U27+'36'!U27+'37'!U27+'38'!U27+'39'!U27</f>
        <v>7.2524161463646131</v>
      </c>
      <c r="E28" s="111">
        <f>'1'!W27+'2'!W27+'3'!W27+'4'!W27+'5'!W27+'6'!W27+'7'!W27+'8'!W27+'9'!W27+'10'!W27+'11'!W27+'12'!W27+'13'!W27+'14'!W27+'15'!W27+'16'!W27+'17'!W27+'18'!W27+'19'!W27+'20'!W27+'21'!W27+'22'!W27+'23'!W27+'24'!W27+'25'!W27+'26'!W27+'27'!W27+'28'!W27+'29'!W27+'30'!W27+'31'!W27+'32'!W27+'33'!W27+'34'!W27+'35'!W27+'36'!W27+'37'!W27+'38'!W27+'39'!W27</f>
        <v>0</v>
      </c>
      <c r="F28" s="163">
        <f>'1'!Y27+'2'!Y27+'3'!Y27+'4'!Y27+'5'!Y27+'6'!Y27+'7'!Y27+'8'!Y27+'9'!Y27+'10'!Y27+'11'!Y27+'12'!Y27+'13'!Y27+'14'!Y27+'15'!Y27+'16'!Y27+'17'!Y27+'18'!Y27+'19'!Y27+'20'!Y27+'21'!Y27+'22'!Y27+'23'!Y27+'24'!Y27+'25'!Y27+'26'!Y27+'27'!Y27+'28'!Y27+'29'!Y27+'30'!Y27+'31'!Y27+'32'!Y27+'33'!Y27+'34'!Y27+'35'!Y27+'36'!Y27+'37'!Y27+'38'!Y27+'39'!Y27</f>
        <v>0</v>
      </c>
      <c r="G28" s="108">
        <v>23</v>
      </c>
      <c r="O28" s="40">
        <v>301</v>
      </c>
      <c r="P28" s="391" t="s">
        <v>569</v>
      </c>
      <c r="Q28" s="390">
        <v>61476</v>
      </c>
      <c r="R28" s="390">
        <v>78090</v>
      </c>
      <c r="S28" s="447">
        <v>91212</v>
      </c>
    </row>
    <row r="29" spans="1:19" x14ac:dyDescent="0.2">
      <c r="A29" s="150" t="s">
        <v>16</v>
      </c>
      <c r="B29" s="3" t="s">
        <v>190</v>
      </c>
      <c r="C29" s="165">
        <f>'1'!S28+'2'!S28+'3'!S28+'4'!S28+'5'!S28+'6'!S28+'7'!S28+'8'!S28+'9'!S28+'10'!S28+'11'!S28+'12'!S28+'13'!S28+'14'!S28+'15'!S28+'16'!S28+'17'!S28+'18'!S28+'19'!S28+'20'!S28+'21'!S28+'22'!S28+'23'!S28+'24'!S28+'25'!S28+'26'!S28+'27'!S28+'28'!S28+'29'!S28+'30'!S28+'31'!S28+'32'!S28+'33'!S28+'34'!S28+'35'!S28+'36'!S28+'37'!S28+'38'!S28+'39'!S28</f>
        <v>95.238988728833405</v>
      </c>
      <c r="D29" s="184">
        <f>'1'!U28+'2'!U28+'3'!U28+'4'!U28+'5'!U28+'6'!U28+'7'!U28+'8'!U28+'9'!U28+'10'!U28+'11'!U28+'12'!U28+'13'!U28+'14'!U28+'15'!U28+'16'!U28+'17'!U28+'18'!U28+'19'!U28+'20'!U28+'21'!U28+'22'!U28+'23'!U28+'24'!U28+'25'!U28+'26'!U28+'27'!U28+'28'!U28+'29'!U28+'30'!U28+'31'!U28+'32'!U28+'33'!U28+'34'!U28+'35'!U28+'36'!U28+'37'!U28+'38'!U28+'39'!U28</f>
        <v>55.568343500980845</v>
      </c>
      <c r="E29" s="111">
        <f>'1'!W28+'2'!W28+'3'!W28+'4'!W28+'5'!W28+'6'!W28+'7'!W28+'8'!W28+'9'!W28+'10'!W28+'11'!W28+'12'!W28+'13'!W28+'14'!W28+'15'!W28+'16'!W28+'17'!W28+'18'!W28+'19'!W28+'20'!W28+'21'!W28+'22'!W28+'23'!W28+'24'!W28+'25'!W28+'26'!W28+'27'!W28+'28'!W28+'29'!W28+'30'!W28+'31'!W28+'32'!W28+'33'!W28+'34'!W28+'35'!W28+'36'!W28+'37'!W28+'38'!W28+'39'!W28</f>
        <v>1</v>
      </c>
      <c r="F29" s="163">
        <f>'1'!Y28+'2'!Y28+'3'!Y28+'4'!Y28+'5'!Y28+'6'!Y28+'7'!Y28+'8'!Y28+'9'!Y28+'10'!Y28+'11'!Y28+'12'!Y28+'13'!Y28+'14'!Y28+'15'!Y28+'16'!Y28+'17'!Y28+'18'!Y28+'19'!Y28+'20'!Y28+'21'!Y28+'22'!Y28+'23'!Y28+'24'!Y28+'25'!Y28+'26'!Y28+'27'!Y28+'28'!Y28+'29'!Y28+'30'!Y28+'31'!Y28+'32'!Y28+'33'!Y28+'34'!Y28+'35'!Y28+'36'!Y28+'37'!Y28+'38'!Y28+'39'!Y28</f>
        <v>1</v>
      </c>
      <c r="G29" s="108">
        <v>24</v>
      </c>
      <c r="O29" s="40"/>
      <c r="P29" s="391" t="s">
        <v>554</v>
      </c>
      <c r="Q29" s="390">
        <v>2827000</v>
      </c>
      <c r="R29" s="390">
        <v>2987318</v>
      </c>
      <c r="S29" s="447">
        <v>3100633</v>
      </c>
    </row>
    <row r="30" spans="1:19" x14ac:dyDescent="0.2">
      <c r="A30" s="150" t="s">
        <v>17</v>
      </c>
      <c r="B30" s="3" t="s">
        <v>270</v>
      </c>
      <c r="C30" s="165">
        <f>'1'!S29+'2'!S29+'3'!S29+'4'!S29+'5'!S29+'6'!S29+'7'!S29+'8'!S29+'9'!S29+'10'!S29+'11'!S29+'12'!S29+'13'!S29+'14'!S29+'15'!S29+'16'!S29+'17'!S29+'18'!S29+'19'!S29+'20'!S29+'21'!S29+'22'!S29+'23'!S29+'24'!S29+'25'!S29+'26'!S29+'27'!S29+'28'!S29+'29'!S29+'30'!S29+'31'!S29+'32'!S29+'33'!S29+'34'!S29+'35'!S29+'36'!S29+'37'!S29+'38'!S29+'39'!S29</f>
        <v>31.720966936793992</v>
      </c>
      <c r="D30" s="184">
        <f>'1'!U29+'2'!U29+'3'!U29+'4'!U29+'5'!U29+'6'!U29+'7'!U29+'8'!U29+'9'!U29+'10'!U29+'11'!U29+'12'!U29+'13'!U29+'14'!U29+'15'!U29+'16'!U29+'17'!U29+'18'!U29+'19'!U29+'20'!U29+'21'!U29+'22'!U29+'23'!U29+'24'!U29+'25'!U29+'26'!U29+'27'!U29+'28'!U29+'29'!U29+'30'!U29+'31'!U29+'32'!U29+'33'!U29+'34'!U29+'35'!U29+'36'!U29+'37'!U29+'38'!U29+'39'!U29</f>
        <v>20.836246427737361</v>
      </c>
      <c r="E30" s="111">
        <f>'1'!W29+'2'!W29+'3'!W29+'4'!W29+'5'!W29+'6'!W29+'7'!W29+'8'!W29+'9'!W29+'10'!W29+'11'!W29+'12'!W29+'13'!W29+'14'!W29+'15'!W29+'16'!W29+'17'!W29+'18'!W29+'19'!W29+'20'!W29+'21'!W29+'22'!W29+'23'!W29+'24'!W29+'25'!W29+'26'!W29+'27'!W29+'28'!W29+'29'!W29+'30'!W29+'31'!W29+'32'!W29+'33'!W29+'34'!W29+'35'!W29+'36'!W29+'37'!W29+'38'!W29+'39'!W29</f>
        <v>0</v>
      </c>
      <c r="F30" s="163">
        <f>'1'!Y29+'2'!Y29+'3'!Y29+'4'!Y29+'5'!Y29+'6'!Y29+'7'!Y29+'8'!Y29+'9'!Y29+'10'!Y29+'11'!Y29+'12'!Y29+'13'!Y29+'14'!Y29+'15'!Y29+'16'!Y29+'17'!Y29+'18'!Y29+'19'!Y29+'20'!Y29+'21'!Y29+'22'!Y29+'23'!Y29+'24'!Y29+'25'!Y29+'26'!Y29+'27'!Y29+'28'!Y29+'29'!Y29+'30'!Y29+'31'!Y29+'32'!Y29+'33'!Y29+'34'!Y29+'35'!Y29+'36'!Y29+'37'!Y29+'38'!Y29+'39'!Y29</f>
        <v>0</v>
      </c>
      <c r="G30" s="108">
        <v>25</v>
      </c>
      <c r="O30" s="40">
        <v>203</v>
      </c>
      <c r="P30" s="391" t="s">
        <v>570</v>
      </c>
      <c r="Q30" s="390">
        <v>1075509</v>
      </c>
      <c r="R30" s="390">
        <v>1194699</v>
      </c>
      <c r="S30" s="447">
        <v>1244349</v>
      </c>
    </row>
    <row r="31" spans="1:19" x14ac:dyDescent="0.2">
      <c r="A31" s="150" t="s">
        <v>18</v>
      </c>
      <c r="B31" s="3" t="s">
        <v>271</v>
      </c>
      <c r="C31" s="165">
        <f>'1'!S30+'2'!S30+'3'!S30+'4'!S30+'5'!S30+'6'!S30+'7'!S30+'8'!S30+'9'!S30+'10'!S30+'11'!S30+'12'!S30+'13'!S30+'14'!S30+'15'!S30+'16'!S30+'17'!S30+'18'!S30+'19'!S30+'20'!S30+'21'!S30+'22'!S30+'23'!S30+'24'!S30+'25'!S30+'26'!S30+'27'!S30+'28'!S30+'29'!S30+'30'!S30+'31'!S30+'32'!S30+'33'!S30+'34'!S30+'35'!S30+'36'!S30+'37'!S30+'38'!S30+'39'!S30</f>
        <v>29.486659212137788</v>
      </c>
      <c r="D31" s="184">
        <f>'1'!U30+'2'!U30+'3'!U30+'4'!U30+'5'!U30+'6'!U30+'7'!U30+'8'!U30+'9'!U30+'10'!U30+'11'!U30+'12'!U30+'13'!U30+'14'!U30+'15'!U30+'16'!U30+'17'!U30+'18'!U30+'19'!U30+'20'!U30+'21'!U30+'22'!U30+'23'!U30+'24'!U30+'25'!U30+'26'!U30+'27'!U30+'28'!U30+'29'!U30+'30'!U30+'31'!U30+'32'!U30+'33'!U30+'34'!U30+'35'!U30+'36'!U30+'37'!U30+'38'!U30+'39'!U30</f>
        <v>22.00068442477933</v>
      </c>
      <c r="E31" s="111">
        <f>'1'!W30+'2'!W30+'3'!W30+'4'!W30+'5'!W30+'6'!W30+'7'!W30+'8'!W30+'9'!W30+'10'!W30+'11'!W30+'12'!W30+'13'!W30+'14'!W30+'15'!W30+'16'!W30+'17'!W30+'18'!W30+'19'!W30+'20'!W30+'21'!W30+'22'!W30+'23'!W30+'24'!W30+'25'!W30+'26'!W30+'27'!W30+'28'!W30+'29'!W30+'30'!W30+'31'!W30+'32'!W30+'33'!W30+'34'!W30+'35'!W30+'36'!W30+'37'!W30+'38'!W30+'39'!W30</f>
        <v>3</v>
      </c>
      <c r="F31" s="163">
        <f>'1'!Y30+'2'!Y30+'3'!Y30+'4'!Y30+'5'!Y30+'6'!Y30+'7'!Y30+'8'!Y30+'9'!Y30+'10'!Y30+'11'!Y30+'12'!Y30+'13'!Y30+'14'!Y30+'15'!Y30+'16'!Y30+'17'!Y30+'18'!Y30+'19'!Y30+'20'!Y30+'21'!Y30+'22'!Y30+'23'!Y30+'24'!Y30+'25'!Y30+'26'!Y30+'27'!Y30+'28'!Y30+'29'!Y30+'30'!Y30+'31'!Y30+'32'!Y30+'33'!Y30+'34'!Y30+'35'!Y30+'36'!Y30+'37'!Y30+'38'!Y30+'39'!Y30</f>
        <v>3</v>
      </c>
      <c r="G31" s="108">
        <v>26</v>
      </c>
      <c r="O31" s="450">
        <v>210</v>
      </c>
      <c r="P31" s="451" t="s">
        <v>571</v>
      </c>
      <c r="Q31" s="452">
        <v>820907</v>
      </c>
      <c r="R31" s="452">
        <v>933272</v>
      </c>
      <c r="S31" s="453">
        <v>994467</v>
      </c>
    </row>
    <row r="32" spans="1:19" x14ac:dyDescent="0.2">
      <c r="A32" s="150" t="s">
        <v>19</v>
      </c>
      <c r="B32" s="3" t="s">
        <v>272</v>
      </c>
      <c r="C32" s="165">
        <f>'1'!S31+'2'!S31+'3'!S31+'4'!S31+'5'!S31+'6'!S31+'7'!S31+'8'!S31+'9'!S31+'10'!S31+'11'!S31+'12'!S31+'13'!S31+'14'!S31+'15'!S31+'16'!S31+'17'!S31+'18'!S31+'19'!S31+'20'!S31+'21'!S31+'22'!S31+'23'!S31+'24'!S31+'25'!S31+'26'!S31+'27'!S31+'28'!S31+'29'!S31+'30'!S31+'31'!S31+'32'!S31+'33'!S31+'34'!S31+'35'!S31+'36'!S31+'37'!S31+'38'!S31+'39'!S31</f>
        <v>751.24932407372035</v>
      </c>
      <c r="D32" s="184">
        <f>'1'!U31+'2'!U31+'3'!U31+'4'!U31+'5'!U31+'6'!U31+'7'!U31+'8'!U31+'9'!U31+'10'!U31+'11'!U31+'12'!U31+'13'!U31+'14'!U31+'15'!U31+'16'!U31+'17'!U31+'18'!U31+'19'!U31+'20'!U31+'21'!U31+'22'!U31+'23'!U31+'24'!U31+'25'!U31+'26'!U31+'27'!U31+'28'!U31+'29'!U31+'30'!U31+'31'!U31+'32'!U31+'33'!U31+'34'!U31+'35'!U31+'36'!U31+'37'!U31+'38'!U31+'39'!U31</f>
        <v>580.42594554557866</v>
      </c>
      <c r="E32" s="111">
        <f>'1'!W31+'2'!W31+'3'!W31+'4'!W31+'5'!W31+'6'!W31+'7'!W31+'8'!W31+'9'!W31+'10'!W31+'11'!W31+'12'!W31+'13'!W31+'14'!W31+'15'!W31+'16'!W31+'17'!W31+'18'!W31+'19'!W31+'20'!W31+'21'!W31+'22'!W31+'23'!W31+'24'!W31+'25'!W31+'26'!W31+'27'!W31+'28'!W31+'29'!W31+'30'!W31+'31'!W31+'32'!W31+'33'!W31+'34'!W31+'35'!W31+'36'!W31+'37'!W31+'38'!W31+'39'!W31</f>
        <v>197</v>
      </c>
      <c r="F32" s="163">
        <f>'1'!Y31+'2'!Y31+'3'!Y31+'4'!Y31+'5'!Y31+'6'!Y31+'7'!Y31+'8'!Y31+'9'!Y31+'10'!Y31+'11'!Y31+'12'!Y31+'13'!Y31+'14'!Y31+'15'!Y31+'16'!Y31+'17'!Y31+'18'!Y31+'19'!Y31+'20'!Y31+'21'!Y31+'22'!Y31+'23'!Y31+'24'!Y31+'25'!Y31+'26'!Y31+'27'!Y31+'28'!Y31+'29'!Y31+'30'!Y31+'31'!Y31+'32'!Y31+'33'!Y31+'34'!Y31+'35'!Y31+'36'!Y31+'37'!Y31+'38'!Y31+'39'!Y31</f>
        <v>125</v>
      </c>
      <c r="G32" s="108">
        <v>27</v>
      </c>
      <c r="O32" s="450">
        <v>216</v>
      </c>
      <c r="P32" s="451" t="s">
        <v>572</v>
      </c>
      <c r="Q32" s="452">
        <v>525013</v>
      </c>
      <c r="R32" s="452">
        <v>508808</v>
      </c>
      <c r="S32" s="453">
        <v>512922</v>
      </c>
    </row>
    <row r="33" spans="1:19" x14ac:dyDescent="0.2">
      <c r="A33" s="150" t="s">
        <v>20</v>
      </c>
      <c r="B33" s="3" t="s">
        <v>37</v>
      </c>
      <c r="C33" s="165">
        <f>'1'!S32+'2'!S32+'3'!S32+'4'!S32+'5'!S32+'6'!S32+'7'!S32+'8'!S32+'9'!S32+'10'!S32+'11'!S32+'12'!S32+'13'!S32+'14'!S32+'15'!S32+'16'!S32+'17'!S32+'18'!S32+'19'!S32+'20'!S32+'21'!S32+'22'!S32+'23'!S32+'24'!S32+'25'!S32+'26'!S32+'27'!S32+'28'!S32+'29'!S32+'30'!S32+'31'!S32+'32'!S32+'33'!S32+'34'!S32+'35'!S32+'36'!S32+'37'!S32+'38'!S32+'39'!S32</f>
        <v>62.749984511656038</v>
      </c>
      <c r="D33" s="184">
        <f>'1'!U32+'2'!U32+'3'!U32+'4'!U32+'5'!U32+'6'!U32+'7'!U32+'8'!U32+'9'!U32+'10'!U32+'11'!U32+'12'!U32+'13'!U32+'14'!U32+'15'!U32+'16'!U32+'17'!U32+'18'!U32+'19'!U32+'20'!U32+'21'!U32+'22'!U32+'23'!U32+'24'!U32+'25'!U32+'26'!U32+'27'!U32+'28'!U32+'29'!U32+'30'!U32+'31'!U32+'32'!U32+'33'!U32+'34'!U32+'35'!U32+'36'!U32+'37'!U32+'38'!U32+'39'!U32</f>
        <v>46.250109901416074</v>
      </c>
      <c r="E33" s="111">
        <f>'1'!W32+'2'!W32+'3'!W32+'4'!W32+'5'!W32+'6'!W32+'7'!W32+'8'!W32+'9'!W32+'10'!W32+'11'!W32+'12'!W32+'13'!W32+'14'!W32+'15'!W32+'16'!W32+'17'!W32+'18'!W32+'19'!W32+'20'!W32+'21'!W32+'22'!W32+'23'!W32+'24'!W32+'25'!W32+'26'!W32+'27'!W32+'28'!W32+'29'!W32+'30'!W32+'31'!W32+'32'!W32+'33'!W32+'34'!W32+'35'!W32+'36'!W32+'37'!W32+'38'!W32+'39'!W32</f>
        <v>4</v>
      </c>
      <c r="F33" s="163">
        <f>'1'!Y32+'2'!Y32+'3'!Y32+'4'!Y32+'5'!Y32+'6'!Y32+'7'!Y32+'8'!Y32+'9'!Y32+'10'!Y32+'11'!Y32+'12'!Y32+'13'!Y32+'14'!Y32+'15'!Y32+'16'!Y32+'17'!Y32+'18'!Y32+'19'!Y32+'20'!Y32+'21'!Y32+'22'!Y32+'23'!Y32+'24'!Y32+'25'!Y32+'26'!Y32+'27'!Y32+'28'!Y32+'29'!Y32+'30'!Y32+'31'!Y32+'32'!Y32+'33'!Y32+'34'!Y32+'35'!Y32+'36'!Y32+'37'!Y32+'38'!Y32+'39'!Y32</f>
        <v>4</v>
      </c>
      <c r="G33" s="108">
        <v>28</v>
      </c>
      <c r="O33" s="450">
        <v>381</v>
      </c>
      <c r="P33" s="451" t="s">
        <v>573</v>
      </c>
      <c r="Q33" s="452">
        <v>169598</v>
      </c>
      <c r="R33" s="452">
        <v>158353</v>
      </c>
      <c r="S33" s="453">
        <v>154123</v>
      </c>
    </row>
    <row r="34" spans="1:19" x14ac:dyDescent="0.2">
      <c r="A34" s="150" t="s">
        <v>21</v>
      </c>
      <c r="B34" s="3" t="s">
        <v>38</v>
      </c>
      <c r="C34" s="165">
        <f>'1'!S33+'2'!S33+'3'!S33+'4'!S33+'5'!S33+'6'!S33+'7'!S33+'8'!S33+'9'!S33+'10'!S33+'11'!S33+'12'!S33+'13'!S33+'14'!S33+'15'!S33+'16'!S33+'17'!S33+'18'!S33+'19'!S33+'20'!S33+'21'!S33+'22'!S33+'23'!S33+'24'!S33+'25'!S33+'26'!S33+'27'!S33+'28'!S33+'29'!S33+'30'!S33+'31'!S33+'32'!S33+'33'!S33+'34'!S33+'35'!S33+'36'!S33+'37'!S33+'38'!S33+'39'!S33</f>
        <v>214.33757948655142</v>
      </c>
      <c r="D34" s="184">
        <f>'1'!U33+'2'!U33+'3'!U33+'4'!U33+'5'!U33+'6'!U33+'7'!U33+'8'!U33+'9'!U33+'10'!U33+'11'!U33+'12'!U33+'13'!U33+'14'!U33+'15'!U33+'16'!U33+'17'!U33+'18'!U33+'19'!U33+'20'!U33+'21'!U33+'22'!U33+'23'!U33+'24'!U33+'25'!U33+'26'!U33+'27'!U33+'28'!U33+'29'!U33+'30'!U33+'31'!U33+'32'!U33+'33'!U33+'34'!U33+'35'!U33+'36'!U33+'37'!U33+'38'!U33+'39'!U33</f>
        <v>192.02769517864371</v>
      </c>
      <c r="E34" s="111">
        <f>'1'!W33+'2'!W33+'3'!W33+'4'!W33+'5'!W33+'6'!W33+'7'!W33+'8'!W33+'9'!W33+'10'!W33+'11'!W33+'12'!W33+'13'!W33+'14'!W33+'15'!W33+'16'!W33+'17'!W33+'18'!W33+'19'!W33+'20'!W33+'21'!W33+'22'!W33+'23'!W33+'24'!W33+'25'!W33+'26'!W33+'27'!W33+'28'!W33+'29'!W33+'30'!W33+'31'!W33+'32'!W33+'33'!W33+'34'!W33+'35'!W33+'36'!W33+'37'!W33+'38'!W33+'39'!W33</f>
        <v>3</v>
      </c>
      <c r="F34" s="163">
        <f>'1'!Y33+'2'!Y33+'3'!Y33+'4'!Y33+'5'!Y33+'6'!Y33+'7'!Y33+'8'!Y33+'9'!Y33+'10'!Y33+'11'!Y33+'12'!Y33+'13'!Y33+'14'!Y33+'15'!Y33+'16'!Y33+'17'!Y33+'18'!Y33+'19'!Y33+'20'!Y33+'21'!Y33+'22'!Y33+'23'!Y33+'24'!Y33+'25'!Y33+'26'!Y33+'27'!Y33+'28'!Y33+'29'!Y33+'30'!Y33+'31'!Y33+'32'!Y33+'33'!Y33+'34'!Y33+'35'!Y33+'36'!Y33+'37'!Y33+'38'!Y33+'39'!Y33</f>
        <v>0</v>
      </c>
      <c r="G34" s="108">
        <v>29</v>
      </c>
      <c r="O34" s="450">
        <v>382</v>
      </c>
      <c r="P34" s="451" t="s">
        <v>574</v>
      </c>
      <c r="Q34" s="452">
        <v>235973</v>
      </c>
      <c r="R34" s="452">
        <v>192186</v>
      </c>
      <c r="S34" s="453">
        <v>194772</v>
      </c>
    </row>
    <row r="35" spans="1:19" x14ac:dyDescent="0.2">
      <c r="A35" s="150" t="s">
        <v>22</v>
      </c>
      <c r="B35" s="3" t="s">
        <v>373</v>
      </c>
      <c r="C35" s="165">
        <f>'1'!S34+'2'!S34+'3'!S34+'4'!S34+'5'!S34+'6'!S34+'7'!S34+'8'!S34+'9'!S34+'10'!S34+'11'!S34+'12'!S34+'13'!S34+'14'!S34+'15'!S34+'16'!S34+'17'!S34+'18'!S34+'19'!S34+'20'!S34+'21'!S34+'22'!S34+'23'!S34+'24'!S34+'25'!S34+'26'!S34+'27'!S34+'28'!S34+'29'!S34+'30'!S34+'31'!S34+'32'!S34+'33'!S34+'34'!S34+'35'!S34+'36'!S34+'37'!S34+'38'!S34+'39'!S34</f>
        <v>908.51491389043554</v>
      </c>
      <c r="D35" s="184">
        <f>'1'!U34+'2'!U34+'3'!U34+'4'!U34+'5'!U34+'6'!U34+'7'!U34+'8'!U34+'9'!U34+'10'!U34+'11'!U34+'12'!U34+'13'!U34+'14'!U34+'15'!U34+'16'!U34+'17'!U34+'18'!U34+'19'!U34+'20'!U34+'21'!U34+'22'!U34+'23'!U34+'24'!U34+'25'!U34+'26'!U34+'27'!U34+'28'!U34+'29'!U34+'30'!U34+'31'!U34+'32'!U34+'33'!U34+'34'!U34+'35'!U34+'36'!U34+'37'!U34+'38'!U34+'39'!U34</f>
        <v>666.51786775120263</v>
      </c>
      <c r="E35" s="111">
        <f>'1'!W34+'2'!W34+'3'!W34+'4'!W34+'5'!W34+'6'!W34+'7'!W34+'8'!W34+'9'!W34+'10'!W34+'11'!W34+'12'!W34+'13'!W34+'14'!W34+'15'!W34+'16'!W34+'17'!W34+'18'!W34+'19'!W34+'20'!W34+'21'!W34+'22'!W34+'23'!W34+'24'!W34+'25'!W34+'26'!W34+'27'!W34+'28'!W34+'29'!W34+'30'!W34+'31'!W34+'32'!W34+'33'!W34+'34'!W34+'35'!W34+'36'!W34+'37'!W34+'38'!W34+'39'!W34</f>
        <v>81</v>
      </c>
      <c r="F35" s="163">
        <f>'1'!Y34+'2'!Y34+'3'!Y34+'4'!Y34+'5'!Y34+'6'!Y34+'7'!Y34+'8'!Y34+'9'!Y34+'10'!Y34+'11'!Y34+'12'!Y34+'13'!Y34+'14'!Y34+'15'!Y34+'16'!Y34+'17'!Y34+'18'!Y34+'19'!Y34+'20'!Y34+'21'!Y34+'22'!Y34+'23'!Y34+'24'!Y34+'25'!Y34+'26'!Y34+'27'!Y34+'28'!Y34+'29'!Y34+'30'!Y34+'31'!Y34+'32'!Y34+'33'!Y34+'34'!Y34+'35'!Y34+'36'!Y34+'37'!Y34+'38'!Y34+'39'!Y34</f>
        <v>71</v>
      </c>
      <c r="G35" s="108">
        <v>30</v>
      </c>
      <c r="O35" s="40"/>
      <c r="P35" s="391" t="s">
        <v>555</v>
      </c>
      <c r="Q35" s="390">
        <v>1309842</v>
      </c>
      <c r="R35" s="390">
        <v>1257957</v>
      </c>
      <c r="S35" s="447">
        <v>1285080</v>
      </c>
    </row>
    <row r="36" spans="1:19" x14ac:dyDescent="0.2">
      <c r="A36" s="150" t="s">
        <v>23</v>
      </c>
      <c r="B36" s="3" t="s">
        <v>191</v>
      </c>
      <c r="C36" s="165">
        <f>'1'!S35+'2'!S35+'3'!S35+'4'!S35+'5'!S35+'6'!S35+'7'!S35+'8'!S35+'9'!S35+'10'!S35+'11'!S35+'12'!S35+'13'!S35+'14'!S35+'15'!S35+'16'!S35+'17'!S35+'18'!S35+'19'!S35+'20'!S35+'21'!S35+'22'!S35+'23'!S35+'24'!S35+'25'!S35+'26'!S35+'27'!S35+'28'!S35+'29'!S35+'30'!S35+'31'!S35+'32'!S35+'33'!S35+'34'!S35+'35'!S35+'36'!S35+'37'!S35+'38'!S35+'39'!S35</f>
        <v>29.231895110096012</v>
      </c>
      <c r="D36" s="184">
        <f>'1'!U35+'2'!U35+'3'!U35+'4'!U35+'5'!U35+'6'!U35+'7'!U35+'8'!U35+'9'!U35+'10'!U35+'11'!U35+'12'!U35+'13'!U35+'14'!U35+'15'!U35+'16'!U35+'17'!U35+'18'!U35+'19'!U35+'20'!U35+'21'!U35+'22'!U35+'23'!U35+'24'!U35+'25'!U35+'26'!U35+'27'!U35+'28'!U35+'29'!U35+'30'!U35+'31'!U35+'32'!U35+'33'!U35+'34'!U35+'35'!U35+'36'!U35+'37'!U35+'38'!U35+'39'!U35</f>
        <v>18.910295984523021</v>
      </c>
      <c r="E36" s="111">
        <f>'1'!W35+'2'!W35+'3'!W35+'4'!W35+'5'!W35+'6'!W35+'7'!W35+'8'!W35+'9'!W35+'10'!W35+'11'!W35+'12'!W35+'13'!W35+'14'!W35+'15'!W35+'16'!W35+'17'!W35+'18'!W35+'19'!W35+'20'!W35+'21'!W35+'22'!W35+'23'!W35+'24'!W35+'25'!W35+'26'!W35+'27'!W35+'28'!W35+'29'!W35+'30'!W35+'31'!W35+'32'!W35+'33'!W35+'34'!W35+'35'!W35+'36'!W35+'37'!W35+'38'!W35+'39'!W35</f>
        <v>1</v>
      </c>
      <c r="F36" s="163">
        <f>'1'!Y35+'2'!Y35+'3'!Y35+'4'!Y35+'5'!Y35+'6'!Y35+'7'!Y35+'8'!Y35+'9'!Y35+'10'!Y35+'11'!Y35+'12'!Y35+'13'!Y35+'14'!Y35+'15'!Y35+'16'!Y35+'17'!Y35+'18'!Y35+'19'!Y35+'20'!Y35+'21'!Y35+'22'!Y35+'23'!Y35+'24'!Y35+'25'!Y35+'26'!Y35+'27'!Y35+'28'!Y35+'29'!Y35+'30'!Y35+'31'!Y35+'32'!Y35+'33'!Y35+'34'!Y35+'35'!Y35+'36'!Y35+'37'!Y35+'38'!Y35+'39'!Y35</f>
        <v>1</v>
      </c>
      <c r="G36" s="108">
        <v>31</v>
      </c>
      <c r="O36" s="40">
        <v>213</v>
      </c>
      <c r="P36" s="391" t="s">
        <v>575</v>
      </c>
      <c r="Q36" s="390">
        <v>145419</v>
      </c>
      <c r="R36" s="390">
        <v>147536</v>
      </c>
      <c r="S36" s="447">
        <v>156465</v>
      </c>
    </row>
    <row r="37" spans="1:19" x14ac:dyDescent="0.2">
      <c r="A37" s="150" t="s">
        <v>24</v>
      </c>
      <c r="B37" s="3" t="s">
        <v>39</v>
      </c>
      <c r="C37" s="165">
        <f>'1'!S36+'2'!S36+'3'!S36+'4'!S36+'5'!S36+'6'!S36+'7'!S36+'8'!S36+'9'!S36+'10'!S36+'11'!S36+'12'!S36+'13'!S36+'14'!S36+'15'!S36+'16'!S36+'17'!S36+'18'!S36+'19'!S36+'20'!S36+'21'!S36+'22'!S36+'23'!S36+'24'!S36+'25'!S36+'26'!S36+'27'!S36+'28'!S36+'29'!S36+'30'!S36+'31'!S36+'32'!S36+'33'!S36+'34'!S36+'35'!S36+'36'!S36+'37'!S36+'38'!S36+'39'!S36</f>
        <v>5.1779832563915136</v>
      </c>
      <c r="D37" s="184">
        <f>'1'!U36+'2'!U36+'3'!U36+'4'!U36+'5'!U36+'6'!U36+'7'!U36+'8'!U36+'9'!U36+'10'!U36+'11'!U36+'12'!U36+'13'!U36+'14'!U36+'15'!U36+'16'!U36+'17'!U36+'18'!U36+'19'!U36+'20'!U36+'21'!U36+'22'!U36+'23'!U36+'24'!U36+'25'!U36+'26'!U36+'27'!U36+'28'!U36+'29'!U36+'30'!U36+'31'!U36+'32'!U36+'33'!U36+'34'!U36+'35'!U36+'36'!U36+'37'!U36+'38'!U36+'39'!U36</f>
        <v>3.9855857815319591</v>
      </c>
      <c r="E37" s="111">
        <f>'1'!W36+'2'!W36+'3'!W36+'4'!W36+'5'!W36+'6'!W36+'7'!W36+'8'!W36+'9'!W36+'10'!W36+'11'!W36+'12'!W36+'13'!W36+'14'!W36+'15'!W36+'16'!W36+'17'!W36+'18'!W36+'19'!W36+'20'!W36+'21'!W36+'22'!W36+'23'!W36+'24'!W36+'25'!W36+'26'!W36+'27'!W36+'28'!W36+'29'!W36+'30'!W36+'31'!W36+'32'!W36+'33'!W36+'34'!W36+'35'!W36+'36'!W36+'37'!W36+'38'!W36+'39'!W36</f>
        <v>0</v>
      </c>
      <c r="F37" s="163">
        <f>'1'!Y36+'2'!Y36+'3'!Y36+'4'!Y36+'5'!Y36+'6'!Y36+'7'!Y36+'8'!Y36+'9'!Y36+'10'!Y36+'11'!Y36+'12'!Y36+'13'!Y36+'14'!Y36+'15'!Y36+'16'!Y36+'17'!Y36+'18'!Y36+'19'!Y36+'20'!Y36+'21'!Y36+'22'!Y36+'23'!Y36+'24'!Y36+'25'!Y36+'26'!Y36+'27'!Y36+'28'!Y36+'29'!Y36+'30'!Y36+'31'!Y36+'32'!Y36+'33'!Y36+'34'!Y36+'35'!Y36+'36'!Y36+'37'!Y36+'38'!Y36+'39'!Y36</f>
        <v>0</v>
      </c>
      <c r="G37" s="108">
        <v>32</v>
      </c>
      <c r="O37" s="40">
        <v>215</v>
      </c>
      <c r="P37" s="391" t="s">
        <v>576</v>
      </c>
      <c r="Q37" s="390">
        <v>302599</v>
      </c>
      <c r="R37" s="390">
        <v>306519</v>
      </c>
      <c r="S37" s="447">
        <v>321351</v>
      </c>
    </row>
    <row r="38" spans="1:19" x14ac:dyDescent="0.2">
      <c r="A38" s="150" t="s">
        <v>25</v>
      </c>
      <c r="B38" s="3" t="s">
        <v>40</v>
      </c>
      <c r="C38" s="165">
        <f>'1'!S37+'2'!S37+'3'!S37+'4'!S37+'5'!S37+'6'!S37+'7'!S37+'8'!S37+'9'!S37+'10'!S37+'11'!S37+'12'!S37+'13'!S37+'14'!S37+'15'!S37+'16'!S37+'17'!S37+'18'!S37+'19'!S37+'20'!S37+'21'!S37+'22'!S37+'23'!S37+'24'!S37+'25'!S37+'26'!S37+'27'!S37+'28'!S37+'29'!S37+'30'!S37+'31'!S37+'32'!S37+'33'!S37+'34'!S37+'35'!S37+'36'!S37+'37'!S37+'38'!S37+'39'!S37</f>
        <v>32.384806250781644</v>
      </c>
      <c r="D38" s="184">
        <f>'1'!U37+'2'!U37+'3'!U37+'4'!U37+'5'!U37+'6'!U37+'7'!U37+'8'!U37+'9'!U37+'10'!U37+'11'!U37+'12'!U37+'13'!U37+'14'!U37+'15'!U37+'16'!U37+'17'!U37+'18'!U37+'19'!U37+'20'!U37+'21'!U37+'22'!U37+'23'!U37+'24'!U37+'25'!U37+'26'!U37+'27'!U37+'28'!U37+'29'!U37+'30'!U37+'31'!U37+'32'!U37+'33'!U37+'34'!U37+'35'!U37+'36'!U37+'37'!U37+'38'!U37+'39'!U37</f>
        <v>25.703638591204552</v>
      </c>
      <c r="E38" s="111">
        <f>'1'!W37+'2'!W37+'3'!W37+'4'!W37+'5'!W37+'6'!W37+'7'!W37+'8'!W37+'9'!W37+'10'!W37+'11'!W37+'12'!W37+'13'!W37+'14'!W37+'15'!W37+'16'!W37+'17'!W37+'18'!W37+'19'!W37+'20'!W37+'21'!W37+'22'!W37+'23'!W37+'24'!W37+'25'!W37+'26'!W37+'27'!W37+'28'!W37+'29'!W37+'30'!W37+'31'!W37+'32'!W37+'33'!W37+'34'!W37+'35'!W37+'36'!W37+'37'!W37+'38'!W37+'39'!W37</f>
        <v>2</v>
      </c>
      <c r="F38" s="163">
        <f>'1'!Y37+'2'!Y37+'3'!Y37+'4'!Y37+'5'!Y37+'6'!Y37+'7'!Y37+'8'!Y37+'9'!Y37+'10'!Y37+'11'!Y37+'12'!Y37+'13'!Y37+'14'!Y37+'15'!Y37+'16'!Y37+'17'!Y37+'18'!Y37+'19'!Y37+'20'!Y37+'21'!Y37+'22'!Y37+'23'!Y37+'24'!Y37+'25'!Y37+'26'!Y37+'27'!Y37+'28'!Y37+'29'!Y37+'30'!Y37+'31'!Y37+'32'!Y37+'33'!Y37+'34'!Y37+'35'!Y37+'36'!Y37+'37'!Y37+'38'!Y37+'39'!Y37</f>
        <v>1</v>
      </c>
      <c r="G38" s="108">
        <v>33</v>
      </c>
      <c r="O38" s="40">
        <v>218</v>
      </c>
      <c r="P38" s="391" t="s">
        <v>577</v>
      </c>
      <c r="Q38" s="390">
        <v>259249</v>
      </c>
      <c r="R38" s="390">
        <v>252148</v>
      </c>
      <c r="S38" s="447">
        <v>251350</v>
      </c>
    </row>
    <row r="39" spans="1:19" x14ac:dyDescent="0.2">
      <c r="A39" s="150" t="s">
        <v>26</v>
      </c>
      <c r="B39" s="3" t="s">
        <v>274</v>
      </c>
      <c r="C39" s="165">
        <f>'1'!S38+'2'!S38+'3'!S38+'4'!S38+'5'!S38+'6'!S38+'7'!S38+'8'!S38+'9'!S38+'10'!S38+'11'!S38+'12'!S38+'13'!S38+'14'!S38+'15'!S38+'16'!S38+'17'!S38+'18'!S38+'19'!S38+'20'!S38+'21'!S38+'22'!S38+'23'!S38+'24'!S38+'25'!S38+'26'!S38+'27'!S38+'28'!S38+'29'!S38+'30'!S38+'31'!S38+'32'!S38+'33'!S38+'34'!S38+'35'!S38+'36'!S38+'37'!S38+'38'!S38+'39'!S38</f>
        <v>48.065742904881603</v>
      </c>
      <c r="D39" s="184">
        <f>'1'!U38+'2'!U38+'3'!U38+'4'!U38+'5'!U38+'6'!U38+'7'!U38+'8'!U38+'9'!U38+'10'!U38+'11'!U38+'12'!U38+'13'!U38+'14'!U38+'15'!U38+'16'!U38+'17'!U38+'18'!U38+'19'!U38+'20'!U38+'21'!U38+'22'!U38+'23'!U38+'24'!U38+'25'!U38+'26'!U38+'27'!U38+'28'!U38+'29'!U38+'30'!U38+'31'!U38+'32'!U38+'33'!U38+'34'!U38+'35'!U38+'36'!U38+'37'!U38+'38'!U38+'39'!U38</f>
        <v>33.80959938431873</v>
      </c>
      <c r="E39" s="111">
        <f>'1'!W38+'2'!W38+'3'!W38+'4'!W38+'5'!W38+'6'!W38+'7'!W38+'8'!W38+'9'!W38+'10'!W38+'11'!W38+'12'!W38+'13'!W38+'14'!W38+'15'!W38+'16'!W38+'17'!W38+'18'!W38+'19'!W38+'20'!W38+'21'!W38+'22'!W38+'23'!W38+'24'!W38+'25'!W38+'26'!W38+'27'!W38+'28'!W38+'29'!W38+'30'!W38+'31'!W38+'32'!W38+'33'!W38+'34'!W38+'35'!W38+'36'!W38+'37'!W38+'38'!W38+'39'!W38</f>
        <v>4</v>
      </c>
      <c r="F39" s="163">
        <f>'1'!Y38+'2'!Y38+'3'!Y38+'4'!Y38+'5'!Y38+'6'!Y38+'7'!Y38+'8'!Y38+'9'!Y38+'10'!Y38+'11'!Y38+'12'!Y38+'13'!Y38+'14'!Y38+'15'!Y38+'16'!Y38+'17'!Y38+'18'!Y38+'19'!Y38+'20'!Y38+'21'!Y38+'22'!Y38+'23'!Y38+'24'!Y38+'25'!Y38+'26'!Y38+'27'!Y38+'28'!Y38+'29'!Y38+'30'!Y38+'31'!Y38+'32'!Y38+'33'!Y38+'34'!Y38+'35'!Y38+'36'!Y38+'37'!Y38+'38'!Y38+'39'!Y38</f>
        <v>4</v>
      </c>
      <c r="G39" s="108">
        <v>34</v>
      </c>
      <c r="O39" s="450">
        <v>220</v>
      </c>
      <c r="P39" s="451" t="s">
        <v>578</v>
      </c>
      <c r="Q39" s="452">
        <v>257469</v>
      </c>
      <c r="R39" s="452">
        <v>234630</v>
      </c>
      <c r="S39" s="453">
        <v>234613</v>
      </c>
    </row>
    <row r="40" spans="1:19" x14ac:dyDescent="0.2">
      <c r="A40" s="150" t="s">
        <v>51</v>
      </c>
      <c r="B40" s="3" t="s">
        <v>363</v>
      </c>
      <c r="C40" s="165">
        <f>'1'!S39+'2'!S39+'3'!S39+'4'!S39+'5'!S39+'6'!S39+'7'!S39+'8'!S39+'9'!S39+'10'!S39+'11'!S39+'12'!S39+'13'!S39+'14'!S39+'15'!S39+'16'!S39+'17'!S39+'18'!S39+'19'!S39+'20'!S39+'21'!S39+'22'!S39+'23'!S39+'24'!S39+'25'!S39+'26'!S39+'27'!S39+'28'!S39+'29'!S39+'30'!S39+'31'!S39+'32'!S39+'33'!S39+'34'!S39+'35'!S39+'36'!S39+'37'!S39+'38'!S39+'39'!S39</f>
        <v>14.899649409085395</v>
      </c>
      <c r="D40" s="184">
        <f>'1'!U39+'2'!U39+'3'!U39+'4'!U39+'5'!U39+'6'!U39+'7'!U39+'8'!U39+'9'!U39+'10'!U39+'11'!U39+'12'!U39+'13'!U39+'14'!U39+'15'!U39+'16'!U39+'17'!U39+'18'!U39+'19'!U39+'20'!U39+'21'!U39+'22'!U39+'23'!U39+'24'!U39+'25'!U39+'26'!U39+'27'!U39+'28'!U39+'29'!U39+'30'!U39+'31'!U39+'32'!U39+'33'!U39+'34'!U39+'35'!U39+'36'!U39+'37'!U39+'38'!U39+'39'!U39</f>
        <v>10.209609873463226</v>
      </c>
      <c r="E40" s="111">
        <f>'1'!W39+'2'!W39+'3'!W39+'4'!W39+'5'!W39+'6'!W39+'7'!W39+'8'!W39+'9'!W39+'10'!W39+'11'!W39+'12'!W39+'13'!W39+'14'!W39+'15'!W39+'16'!W39+'17'!W39+'18'!W39+'19'!W39+'20'!W39+'21'!W39+'22'!W39+'23'!W39+'24'!W39+'25'!W39+'26'!W39+'27'!W39+'28'!W39+'29'!W39+'30'!W39+'31'!W39+'32'!W39+'33'!W39+'34'!W39+'35'!W39+'36'!W39+'37'!W39+'38'!W39+'39'!W39</f>
        <v>4</v>
      </c>
      <c r="F40" s="163">
        <f>'1'!Y39+'2'!Y39+'3'!Y39+'4'!Y39+'5'!Y39+'6'!Y39+'7'!Y39+'8'!Y39+'9'!Y39+'10'!Y39+'11'!Y39+'12'!Y39+'13'!Y39+'14'!Y39+'15'!Y39+'16'!Y39+'17'!Y39+'18'!Y39+'19'!Y39+'20'!Y39+'21'!Y39+'22'!Y39+'23'!Y39+'24'!Y39+'25'!Y39+'26'!Y39+'27'!Y39+'28'!Y39+'29'!Y39+'30'!Y39+'31'!Y39+'32'!Y39+'33'!Y39+'34'!Y39+'35'!Y39+'36'!Y39+'37'!Y39+'38'!Y39+'39'!Y39</f>
        <v>4</v>
      </c>
      <c r="G40" s="108">
        <v>35</v>
      </c>
      <c r="O40" s="40">
        <v>228</v>
      </c>
      <c r="P40" s="391" t="s">
        <v>511</v>
      </c>
      <c r="Q40" s="390">
        <v>278825</v>
      </c>
      <c r="R40" s="390">
        <v>249062</v>
      </c>
      <c r="S40" s="447">
        <v>246155</v>
      </c>
    </row>
    <row r="41" spans="1:19" x14ac:dyDescent="0.2">
      <c r="A41" s="150" t="s">
        <v>192</v>
      </c>
      <c r="B41" s="3" t="s">
        <v>41</v>
      </c>
      <c r="C41" s="165">
        <f>'1'!S40+'2'!S40+'3'!S40+'4'!S40+'5'!S40+'6'!S40+'7'!S40+'8'!S40+'9'!S40+'10'!S40+'11'!S40+'12'!S40+'13'!S40+'14'!S40+'15'!S40+'16'!S40+'17'!S40+'18'!S40+'19'!S40+'20'!S40+'21'!S40+'22'!S40+'23'!S40+'24'!S40+'25'!S40+'26'!S40+'27'!S40+'28'!S40+'29'!S40+'30'!S40+'31'!S40+'32'!S40+'33'!S40+'34'!S40+'35'!S40+'36'!S40+'37'!S40+'38'!S40+'39'!S40</f>
        <v>378.06290374061376</v>
      </c>
      <c r="D41" s="184">
        <f>'1'!U40+'2'!U40+'3'!U40+'4'!U40+'5'!U40+'6'!U40+'7'!U40+'8'!U40+'9'!U40+'10'!U40+'11'!U40+'12'!U40+'13'!U40+'14'!U40+'15'!U40+'16'!U40+'17'!U40+'18'!U40+'19'!U40+'20'!U40+'21'!U40+'22'!U40+'23'!U40+'24'!U40+'25'!U40+'26'!U40+'27'!U40+'28'!U40+'29'!U40+'30'!U40+'31'!U40+'32'!U40+'33'!U40+'34'!U40+'35'!U40+'36'!U40+'37'!U40+'38'!U40+'39'!U40</f>
        <v>277.56151286181654</v>
      </c>
      <c r="E41" s="111">
        <f>'1'!W40+'2'!W40+'3'!W40+'4'!W40+'5'!W40+'6'!W40+'7'!W40+'8'!W40+'9'!W40+'10'!W40+'11'!W40+'12'!W40+'13'!W40+'14'!W40+'15'!W40+'16'!W40+'17'!W40+'18'!W40+'19'!W40+'20'!W40+'21'!W40+'22'!W40+'23'!W40+'24'!W40+'25'!W40+'26'!W40+'27'!W40+'28'!W40+'29'!W40+'30'!W40+'31'!W40+'32'!W40+'33'!W40+'34'!W40+'35'!W40+'36'!W40+'37'!W40+'38'!W40+'39'!W40</f>
        <v>57</v>
      </c>
      <c r="F41" s="163">
        <f>'1'!Y40+'2'!Y40+'3'!Y40+'4'!Y40+'5'!Y40+'6'!Y40+'7'!Y40+'8'!Y40+'9'!Y40+'10'!Y40+'11'!Y40+'12'!Y40+'13'!Y40+'14'!Y40+'15'!Y40+'16'!Y40+'17'!Y40+'18'!Y40+'19'!Y40+'20'!Y40+'21'!Y40+'22'!Y40+'23'!Y40+'24'!Y40+'25'!Y40+'26'!Y40+'27'!Y40+'28'!Y40+'29'!Y40+'30'!Y40+'31'!Y40+'32'!Y40+'33'!Y40+'34'!Y40+'35'!Y40+'36'!Y40+'37'!Y40+'38'!Y40+'39'!Y40</f>
        <v>41</v>
      </c>
      <c r="G41" s="108">
        <v>36</v>
      </c>
      <c r="O41" s="40">
        <v>365</v>
      </c>
      <c r="P41" s="391" t="s">
        <v>514</v>
      </c>
      <c r="Q41" s="390">
        <v>66281</v>
      </c>
      <c r="R41" s="390">
        <v>68062</v>
      </c>
      <c r="S41" s="447">
        <v>75146</v>
      </c>
    </row>
    <row r="42" spans="1:19" x14ac:dyDescent="0.2">
      <c r="A42" s="150" t="s">
        <v>367</v>
      </c>
      <c r="B42" s="3" t="s">
        <v>342</v>
      </c>
      <c r="C42" s="165">
        <f>'1'!S41+'2'!S41+'3'!S41+'4'!S41+'5'!S41+'6'!S41+'7'!S41+'8'!S41+'9'!S41+'10'!S41+'11'!S41+'12'!S41+'13'!S41+'14'!S41+'15'!S41+'16'!S41+'17'!S41+'18'!S41+'19'!S41+'20'!S41+'21'!S41+'22'!S41+'23'!S41+'24'!S41+'25'!S41+'26'!S41+'27'!S41+'28'!S41+'29'!S41+'30'!S41+'31'!S41+'32'!S41+'33'!S41+'34'!S41+'35'!S41+'36'!S41+'37'!S41+'38'!S41+'39'!S41</f>
        <v>1898.0682226673237</v>
      </c>
      <c r="D42" s="184">
        <f>'1'!U41+'2'!U41+'3'!U41+'4'!U41+'5'!U41+'6'!U41+'7'!U41+'8'!U41+'9'!U41+'10'!U41+'11'!U41+'12'!U41+'13'!U41+'14'!U41+'15'!U41+'16'!U41+'17'!U41+'18'!U41+'19'!U41+'20'!U41+'21'!U41+'22'!U41+'23'!U41+'24'!U41+'25'!U41+'26'!U41+'27'!U41+'28'!U41+'29'!U41+'30'!U41+'31'!U41+'32'!U41+'33'!U41+'34'!U41+'35'!U41+'36'!U41+'37'!U41+'38'!U41+'39'!U41</f>
        <v>1225.7995883274214</v>
      </c>
      <c r="E42" s="111">
        <f>'1'!W41+'2'!W41+'3'!W41+'4'!W41+'5'!W41+'6'!W41+'7'!W41+'8'!W41+'9'!W41+'10'!W41+'11'!W41+'12'!W41+'13'!W41+'14'!W41+'15'!W41+'16'!W41+'17'!W41+'18'!W41+'19'!W41+'20'!W41+'21'!W41+'22'!W41+'23'!W41+'24'!W41+'25'!W41+'26'!W41+'27'!W41+'28'!W41+'29'!W41+'30'!W41+'31'!W41+'32'!W41+'33'!W41+'34'!W41+'35'!W41+'36'!W41+'37'!W41+'38'!W41+'39'!W41</f>
        <v>308</v>
      </c>
      <c r="F42" s="163">
        <f>'1'!Y41+'2'!Y41+'3'!Y41+'4'!Y41+'5'!Y41+'6'!Y41+'7'!Y41+'8'!Y41+'9'!Y41+'10'!Y41+'11'!Y41+'12'!Y41+'13'!Y41+'14'!Y41+'15'!Y41+'16'!Y41+'17'!Y41+'18'!Y41+'19'!Y41+'20'!Y41+'21'!Y41+'22'!Y41+'23'!Y41+'24'!Y41+'25'!Y41+'26'!Y41+'27'!Y41+'28'!Y41+'29'!Y41+'30'!Y41+'31'!Y41+'32'!Y41+'33'!Y41+'34'!Y41+'35'!Y41+'36'!Y41+'37'!Y41+'38'!Y41+'39'!Y41</f>
        <v>205</v>
      </c>
      <c r="G42" s="108">
        <v>37</v>
      </c>
      <c r="O42" s="40"/>
      <c r="P42" s="391" t="s">
        <v>579</v>
      </c>
      <c r="Q42" s="390">
        <v>2957492</v>
      </c>
      <c r="R42" s="390">
        <v>2735538</v>
      </c>
      <c r="S42" s="447">
        <v>2771152</v>
      </c>
    </row>
    <row r="43" spans="1:19" x14ac:dyDescent="0.2">
      <c r="A43" s="150" t="s">
        <v>368</v>
      </c>
      <c r="B43" s="3" t="s">
        <v>276</v>
      </c>
      <c r="C43" s="165">
        <f>'1'!S42+'2'!S42+'3'!S42+'4'!S42+'5'!S42+'6'!S42+'7'!S42+'8'!S42+'9'!S42+'10'!S42+'11'!S42+'12'!S42+'13'!S42+'14'!S42+'15'!S42+'16'!S42+'17'!S42+'18'!S42+'19'!S42+'20'!S42+'21'!S42+'22'!S42+'23'!S42+'24'!S42+'25'!S42+'26'!S42+'27'!S42+'28'!S42+'29'!S42+'30'!S42+'31'!S42+'32'!S42+'33'!S42+'34'!S42+'35'!S42+'36'!S42+'37'!S42+'38'!S42+'39'!S42</f>
        <v>6.1989138320843225</v>
      </c>
      <c r="D43" s="184">
        <f>'1'!U42+'2'!U42+'3'!U42+'4'!U42+'5'!U42+'6'!U42+'7'!U42+'8'!U42+'9'!U42+'10'!U42+'11'!U42+'12'!U42+'13'!U42+'14'!U42+'15'!U42+'16'!U42+'17'!U42+'18'!U42+'19'!U42+'20'!U42+'21'!U42+'22'!U42+'23'!U42+'24'!U42+'25'!U42+'26'!U42+'27'!U42+'28'!U42+'29'!U42+'30'!U42+'31'!U42+'32'!U42+'33'!U42+'34'!U42+'35'!U42+'36'!U42+'37'!U42+'38'!U42+'39'!U42</f>
        <v>0</v>
      </c>
      <c r="E43" s="111">
        <f>'1'!W42+'2'!W42+'3'!W42+'4'!W42+'5'!W42+'6'!W42+'7'!W42+'8'!W42+'9'!W42+'10'!W42+'11'!W42+'12'!W42+'13'!W42+'14'!W42+'15'!W42+'16'!W42+'17'!W42+'18'!W42+'19'!W42+'20'!W42+'21'!W42+'22'!W42+'23'!W42+'24'!W42+'25'!W42+'26'!W42+'27'!W42+'28'!W42+'29'!W42+'30'!W42+'31'!W42+'32'!W42+'33'!W42+'34'!W42+'35'!W42+'36'!W42+'37'!W42+'38'!W42+'39'!W42</f>
        <v>0</v>
      </c>
      <c r="F43" s="163">
        <f>'1'!Y42+'2'!Y42+'3'!Y42+'4'!Y42+'5'!Y42+'6'!Y42+'7'!Y42+'8'!Y42+'9'!Y42+'10'!Y42+'11'!Y42+'12'!Y42+'13'!Y42+'14'!Y42+'15'!Y42+'16'!Y42+'17'!Y42+'18'!Y42+'19'!Y42+'20'!Y42+'21'!Y42+'22'!Y42+'23'!Y42+'24'!Y42+'25'!Y42+'26'!Y42+'27'!Y42+'28'!Y42+'29'!Y42+'30'!Y42+'31'!Y42+'32'!Y42+'33'!Y42+'34'!Y42+'35'!Y42+'36'!Y42+'37'!Y42+'38'!Y42+'39'!Y42</f>
        <v>0</v>
      </c>
      <c r="G43" s="108">
        <v>38</v>
      </c>
      <c r="O43" s="450">
        <v>201</v>
      </c>
      <c r="P43" s="451" t="s">
        <v>485</v>
      </c>
      <c r="Q43" s="452">
        <v>2709664</v>
      </c>
      <c r="R43" s="452">
        <v>2495001</v>
      </c>
      <c r="S43" s="453">
        <v>2528928</v>
      </c>
    </row>
    <row r="44" spans="1:19" x14ac:dyDescent="0.2">
      <c r="A44" s="150" t="s">
        <v>369</v>
      </c>
      <c r="B44" s="3" t="s">
        <v>277</v>
      </c>
      <c r="C44" s="167">
        <f>'1'!S43+'2'!S43+'3'!S43+'4'!S43+'5'!S43+'6'!S43+'7'!S43+'8'!S43+'9'!S43+'10'!S43+'11'!S43+'12'!S43+'13'!S43+'14'!S43+'15'!S43+'16'!S43+'17'!S43+'18'!S43+'19'!S43+'20'!S43+'21'!S43+'22'!S43+'23'!S43+'24'!S43+'25'!S43+'26'!S43+'27'!S43+'28'!S43+'29'!S43+'30'!S43+'31'!S43+'32'!S43+'33'!S43+'34'!S43+'35'!S43+'36'!S43+'37'!S43+'38'!S43+'39'!S43</f>
        <v>5.7395857344221248</v>
      </c>
      <c r="D44" s="184">
        <f>'1'!U43+'2'!U43+'3'!U43+'4'!U43+'5'!U43+'6'!U43+'7'!U43+'8'!U43+'9'!U43+'10'!U43+'11'!U43+'12'!U43+'13'!U43+'14'!U43+'15'!U43+'16'!U43+'17'!U43+'18'!U43+'19'!U43+'20'!U43+'21'!U43+'22'!U43+'23'!U43+'24'!U43+'25'!U43+'26'!U43+'27'!U43+'28'!U43+'29'!U43+'30'!U43+'31'!U43+'32'!U43+'33'!U43+'34'!U43+'35'!U43+'36'!U43+'37'!U43+'38'!U43+'39'!U43</f>
        <v>3.3976563220607652</v>
      </c>
      <c r="E44" s="111">
        <f>'1'!W43+'2'!W43+'3'!W43+'4'!W43+'5'!W43+'6'!W43+'7'!W43+'8'!W43+'9'!W43+'10'!W43+'11'!W43+'12'!W43+'13'!W43+'14'!W43+'15'!W43+'16'!W43+'17'!W43+'18'!W43+'19'!W43+'20'!W43+'21'!W43+'22'!W43+'23'!W43+'24'!W43+'25'!W43+'26'!W43+'27'!W43+'28'!W43+'29'!W43+'30'!W43+'31'!W43+'32'!W43+'33'!W43+'34'!W43+'35'!W43+'36'!W43+'37'!W43+'38'!W43+'39'!W43</f>
        <v>0</v>
      </c>
      <c r="F44" s="163">
        <f>'1'!Y43+'2'!Y43+'3'!Y43+'4'!Y43+'5'!Y43+'6'!Y43+'7'!Y43+'8'!Y43+'9'!Y43+'10'!Y43+'11'!Y43+'12'!Y43+'13'!Y43+'14'!Y43+'15'!Y43+'16'!Y43+'17'!Y43+'18'!Y43+'19'!Y43+'20'!Y43+'21'!Y43+'22'!Y43+'23'!Y43+'24'!Y43+'25'!Y43+'26'!Y43+'27'!Y43+'28'!Y43+'29'!Y43+'30'!Y43+'31'!Y43+'32'!Y43+'33'!Y43+'34'!Y43+'35'!Y43+'36'!Y43+'37'!Y43+'38'!Y43+'39'!Y43</f>
        <v>0</v>
      </c>
      <c r="G44" s="108">
        <v>39</v>
      </c>
      <c r="O44" s="450">
        <v>442</v>
      </c>
      <c r="P44" s="451" t="s">
        <v>580</v>
      </c>
      <c r="Q44" s="452">
        <v>40877</v>
      </c>
      <c r="R44" s="452">
        <v>41669</v>
      </c>
      <c r="S44" s="453">
        <v>46789</v>
      </c>
    </row>
    <row r="45" spans="1:19" x14ac:dyDescent="0.2">
      <c r="A45" s="97"/>
      <c r="B45" s="85" t="s">
        <v>83</v>
      </c>
      <c r="C45" s="195">
        <f>SUM(C6:C44)</f>
        <v>5575.841996787969</v>
      </c>
      <c r="D45" s="196">
        <f>SUM(D6:D44)</f>
        <v>3844.8084164861234</v>
      </c>
      <c r="E45" s="193">
        <f>SUM(E6:E44)</f>
        <v>802</v>
      </c>
      <c r="F45" s="194">
        <f>SUM(F6:F44)</f>
        <v>552</v>
      </c>
      <c r="G45" s="109"/>
      <c r="O45" s="450">
        <v>443</v>
      </c>
      <c r="P45" s="451" t="s">
        <v>581</v>
      </c>
      <c r="Q45" s="452">
        <v>173759</v>
      </c>
      <c r="R45" s="452">
        <v>158267</v>
      </c>
      <c r="S45" s="453">
        <v>148411</v>
      </c>
    </row>
    <row r="46" spans="1:19" x14ac:dyDescent="0.2">
      <c r="A46" s="361">
        <f>投入係数表!$F$56</f>
        <v>0</v>
      </c>
      <c r="B46" s="363"/>
      <c r="C46" s="39"/>
      <c r="D46" s="39"/>
      <c r="E46" s="39"/>
      <c r="F46" s="39"/>
      <c r="G46" s="39"/>
      <c r="O46" s="450">
        <v>446</v>
      </c>
      <c r="P46" s="451" t="s">
        <v>519</v>
      </c>
      <c r="Q46" s="452">
        <v>33192</v>
      </c>
      <c r="R46" s="452">
        <v>40601</v>
      </c>
      <c r="S46" s="453">
        <v>47024</v>
      </c>
    </row>
    <row r="47" spans="1:19" x14ac:dyDescent="0.2">
      <c r="C47" s="197"/>
      <c r="D47" s="197"/>
      <c r="E47" s="197"/>
      <c r="F47" s="197"/>
      <c r="G47" s="39"/>
      <c r="O47" s="40"/>
      <c r="P47" s="391" t="s">
        <v>557</v>
      </c>
      <c r="Q47" s="390">
        <v>1145962</v>
      </c>
      <c r="R47" s="390">
        <v>1113334</v>
      </c>
      <c r="S47" s="447">
        <v>1149033</v>
      </c>
    </row>
    <row r="48" spans="1:19" x14ac:dyDescent="0.2">
      <c r="C48" s="39"/>
      <c r="D48" s="39"/>
      <c r="E48" s="39"/>
      <c r="F48" s="39"/>
      <c r="G48" s="39"/>
      <c r="O48" s="450">
        <v>208</v>
      </c>
      <c r="P48" s="451" t="s">
        <v>582</v>
      </c>
      <c r="Q48" s="452">
        <v>186879</v>
      </c>
      <c r="R48" s="452">
        <v>163505</v>
      </c>
      <c r="S48" s="453">
        <v>159287</v>
      </c>
    </row>
    <row r="49" spans="3:19" x14ac:dyDescent="0.2">
      <c r="C49" s="39"/>
      <c r="D49" s="39"/>
      <c r="E49" s="39"/>
      <c r="F49" s="39"/>
      <c r="G49" s="39"/>
      <c r="O49" s="450">
        <v>212</v>
      </c>
      <c r="P49" s="451" t="s">
        <v>583</v>
      </c>
      <c r="Q49" s="452">
        <v>236435</v>
      </c>
      <c r="R49" s="452">
        <v>250657</v>
      </c>
      <c r="S49" s="453">
        <v>250917</v>
      </c>
    </row>
    <row r="50" spans="3:19" x14ac:dyDescent="0.2">
      <c r="O50" s="450">
        <v>227</v>
      </c>
      <c r="P50" s="451" t="s">
        <v>510</v>
      </c>
      <c r="Q50" s="452">
        <v>114220</v>
      </c>
      <c r="R50" s="452">
        <v>128157</v>
      </c>
      <c r="S50" s="453">
        <v>141599</v>
      </c>
    </row>
    <row r="51" spans="3:19" x14ac:dyDescent="0.2">
      <c r="O51" s="450">
        <v>229</v>
      </c>
      <c r="P51" s="451" t="s">
        <v>512</v>
      </c>
      <c r="Q51" s="452">
        <v>351446</v>
      </c>
      <c r="R51" s="452">
        <v>337361</v>
      </c>
      <c r="S51" s="453">
        <v>341422</v>
      </c>
    </row>
    <row r="52" spans="3:19" x14ac:dyDescent="0.2">
      <c r="O52" s="450">
        <v>464</v>
      </c>
      <c r="P52" s="451" t="s">
        <v>584</v>
      </c>
      <c r="Q52" s="452">
        <v>140352</v>
      </c>
      <c r="R52" s="452">
        <v>112966</v>
      </c>
      <c r="S52" s="453">
        <v>122455</v>
      </c>
    </row>
    <row r="53" spans="3:19" x14ac:dyDescent="0.2">
      <c r="O53" s="450">
        <v>481</v>
      </c>
      <c r="P53" s="451" t="s">
        <v>585</v>
      </c>
      <c r="Q53" s="452">
        <v>53402</v>
      </c>
      <c r="R53" s="452">
        <v>55295</v>
      </c>
      <c r="S53" s="453">
        <v>60021</v>
      </c>
    </row>
    <row r="54" spans="3:19" x14ac:dyDescent="0.2">
      <c r="O54" s="450">
        <v>501</v>
      </c>
      <c r="P54" s="451" t="s">
        <v>586</v>
      </c>
      <c r="Q54" s="452">
        <v>63228</v>
      </c>
      <c r="R54" s="452">
        <v>65393</v>
      </c>
      <c r="S54" s="453">
        <v>73332</v>
      </c>
    </row>
    <row r="55" spans="3:19" x14ac:dyDescent="0.2">
      <c r="O55" s="40"/>
      <c r="P55" s="391" t="s">
        <v>558</v>
      </c>
      <c r="Q55" s="390">
        <v>620476</v>
      </c>
      <c r="R55" s="390">
        <v>684684</v>
      </c>
      <c r="S55" s="447">
        <v>746830</v>
      </c>
    </row>
    <row r="56" spans="3:19" x14ac:dyDescent="0.2">
      <c r="O56" s="40">
        <v>209</v>
      </c>
      <c r="P56" s="391" t="s">
        <v>587</v>
      </c>
      <c r="Q56" s="390">
        <v>307035</v>
      </c>
      <c r="R56" s="390">
        <v>323369</v>
      </c>
      <c r="S56" s="447">
        <v>347011</v>
      </c>
    </row>
    <row r="57" spans="3:19" x14ac:dyDescent="0.2">
      <c r="O57" s="40">
        <v>222</v>
      </c>
      <c r="P57" s="391" t="s">
        <v>588</v>
      </c>
      <c r="Q57" s="390">
        <v>79042</v>
      </c>
      <c r="R57" s="390">
        <v>90076</v>
      </c>
      <c r="S57" s="447">
        <v>101423</v>
      </c>
    </row>
    <row r="58" spans="3:19" x14ac:dyDescent="0.2">
      <c r="O58" s="40">
        <v>225</v>
      </c>
      <c r="P58" s="391" t="s">
        <v>589</v>
      </c>
      <c r="Q58" s="390">
        <v>136657</v>
      </c>
      <c r="R58" s="390">
        <v>158762</v>
      </c>
      <c r="S58" s="447">
        <v>167570</v>
      </c>
    </row>
    <row r="59" spans="3:19" x14ac:dyDescent="0.2">
      <c r="O59" s="40">
        <v>585</v>
      </c>
      <c r="P59" s="391" t="s">
        <v>523</v>
      </c>
      <c r="Q59" s="390">
        <v>52460</v>
      </c>
      <c r="R59" s="390">
        <v>61138</v>
      </c>
      <c r="S59" s="447">
        <v>71482</v>
      </c>
    </row>
    <row r="60" spans="3:19" x14ac:dyDescent="0.2">
      <c r="O60" s="40">
        <v>586</v>
      </c>
      <c r="P60" s="391" t="s">
        <v>590</v>
      </c>
      <c r="Q60" s="390">
        <v>45282</v>
      </c>
      <c r="R60" s="390">
        <v>51339</v>
      </c>
      <c r="S60" s="447">
        <v>59344</v>
      </c>
    </row>
    <row r="61" spans="3:19" x14ac:dyDescent="0.2">
      <c r="O61" s="40"/>
      <c r="P61" s="391" t="s">
        <v>559</v>
      </c>
      <c r="Q61" s="390">
        <v>460175</v>
      </c>
      <c r="R61" s="390">
        <v>471438</v>
      </c>
      <c r="S61" s="447">
        <v>494672</v>
      </c>
    </row>
    <row r="62" spans="3:19" x14ac:dyDescent="0.2">
      <c r="O62" s="40">
        <v>221</v>
      </c>
      <c r="P62" s="391" t="s">
        <v>591</v>
      </c>
      <c r="Q62" s="390">
        <v>206727</v>
      </c>
      <c r="R62" s="390">
        <v>207236</v>
      </c>
      <c r="S62" s="447">
        <v>214295</v>
      </c>
    </row>
    <row r="63" spans="3:19" x14ac:dyDescent="0.2">
      <c r="O63" s="40">
        <v>223</v>
      </c>
      <c r="P63" s="391" t="s">
        <v>592</v>
      </c>
      <c r="Q63" s="390">
        <v>253448</v>
      </c>
      <c r="R63" s="390">
        <v>264202</v>
      </c>
      <c r="S63" s="447">
        <v>280377</v>
      </c>
    </row>
    <row r="64" spans="3:19" x14ac:dyDescent="0.2">
      <c r="O64" s="40"/>
      <c r="P64" s="391" t="s">
        <v>560</v>
      </c>
      <c r="Q64" s="390">
        <v>456897</v>
      </c>
      <c r="R64" s="390">
        <v>496516</v>
      </c>
      <c r="S64" s="447">
        <v>547801</v>
      </c>
    </row>
    <row r="65" spans="15:19" x14ac:dyDescent="0.2">
      <c r="O65" s="40">
        <v>205</v>
      </c>
      <c r="P65" s="391" t="s">
        <v>593</v>
      </c>
      <c r="Q65" s="390">
        <v>156533</v>
      </c>
      <c r="R65" s="390">
        <v>166997</v>
      </c>
      <c r="S65" s="447">
        <v>186708</v>
      </c>
    </row>
    <row r="66" spans="15:19" x14ac:dyDescent="0.2">
      <c r="O66" s="40">
        <v>224</v>
      </c>
      <c r="P66" s="391" t="s">
        <v>507</v>
      </c>
      <c r="Q66" s="390">
        <v>146010</v>
      </c>
      <c r="R66" s="390">
        <v>166104</v>
      </c>
      <c r="S66" s="448">
        <v>180002</v>
      </c>
    </row>
    <row r="67" spans="15:19" x14ac:dyDescent="0.2">
      <c r="O67" s="398">
        <v>226</v>
      </c>
      <c r="P67" s="399" t="s">
        <v>594</v>
      </c>
      <c r="Q67" s="393">
        <v>154354</v>
      </c>
      <c r="R67" s="393">
        <v>163415</v>
      </c>
      <c r="S67" s="449">
        <v>181091</v>
      </c>
    </row>
    <row r="68" spans="15:19" x14ac:dyDescent="0.2">
      <c r="O68" t="s">
        <v>597</v>
      </c>
    </row>
    <row r="69" spans="15:19" x14ac:dyDescent="0.2">
      <c r="P69" s="454" t="s">
        <v>609</v>
      </c>
      <c r="Q69" s="455">
        <f>SUM(Q31:Q34)+Q39+SUM(Q43:Q46)+SUM(Q48:Q54)</f>
        <v>6112414</v>
      </c>
      <c r="R69" s="455">
        <f t="shared" ref="R69:S69" si="0">SUM(R31:R34)+R39+SUM(R43:R46)+SUM(R48:R54)</f>
        <v>5876121</v>
      </c>
      <c r="S69" s="455">
        <f t="shared" si="0"/>
        <v>6011082</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N27" activePane="bottomRight" state="frozen"/>
      <selection activeCell="D62" sqref="D62"/>
      <selection pane="topRight" activeCell="D62" sqref="D62"/>
      <selection pane="bottomLeft" activeCell="D62" sqref="D62"/>
      <selection pane="bottomRight" activeCell="AC35" sqref="AC35"/>
    </sheetView>
  </sheetViews>
  <sheetFormatPr defaultColWidth="8.90625" defaultRowHeight="11" x14ac:dyDescent="0.2"/>
  <cols>
    <col min="1" max="1" width="3" style="3" customWidth="1"/>
    <col min="2" max="2" width="22.45312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303</v>
      </c>
      <c r="S2" s="3" t="s">
        <v>150</v>
      </c>
      <c r="U2" s="55" t="s">
        <v>207</v>
      </c>
      <c r="W2" s="3" t="s">
        <v>127</v>
      </c>
      <c r="Y2" s="3" t="s">
        <v>151</v>
      </c>
    </row>
    <row r="3" spans="1:25" ht="44" x14ac:dyDescent="0.2">
      <c r="B3" s="56"/>
      <c r="C3" s="57" t="s">
        <v>225</v>
      </c>
      <c r="D3" s="57" t="s">
        <v>304</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66">
        <f>最終需要_まとめ!C6</f>
        <v>270.15098331795366</v>
      </c>
      <c r="D5" s="67">
        <f>投入係数表!C5</f>
        <v>8.7969954693585567E-2</v>
      </c>
      <c r="E5" s="68">
        <f>$C$5*D5</f>
        <v>23.765169762907973</v>
      </c>
      <c r="F5" s="67">
        <f>分析係数表!C8</f>
        <v>0.62618397816663984</v>
      </c>
      <c r="G5" s="68">
        <f t="shared" ref="G5:G38" si="0">E5*F5</f>
        <v>14.881368543943255</v>
      </c>
      <c r="H5" s="68">
        <f t="array" ref="H5:H43">MMULT(逆行列係数!C5:AO43,'1'!G5:G43)</f>
        <v>16.096633237604948</v>
      </c>
      <c r="I5" s="68">
        <f t="shared" ref="I5:I38" si="1">C5+H5</f>
        <v>286.24761655555858</v>
      </c>
      <c r="J5" s="67">
        <f>分析係数表!G8</f>
        <v>0.17367458866544791</v>
      </c>
      <c r="K5" s="69">
        <f t="shared" ref="K5:K38" si="2">I5*J5</f>
        <v>49.713937061751494</v>
      </c>
      <c r="L5" s="70" t="s">
        <v>175</v>
      </c>
      <c r="M5" s="71" t="s">
        <v>175</v>
      </c>
      <c r="N5" s="72">
        <f>分析係数表!H8</f>
        <v>9.6857442577373328E-3</v>
      </c>
      <c r="O5" s="73">
        <f t="shared" ref="O5:O43" si="3">$M$44*N5</f>
        <v>0.34740775715214212</v>
      </c>
      <c r="P5" s="67">
        <f>分析係数表!C8</f>
        <v>0.62618397816663984</v>
      </c>
      <c r="Q5" s="73">
        <f t="shared" ref="Q5:Q38" si="4">O5*P5</f>
        <v>0.21754117141947826</v>
      </c>
      <c r="R5" s="74">
        <f t="array" ref="R5:R43">MMULT(逆行列係数!C5:AO43,'1'!Q5:Q43)</f>
        <v>0.31684113654056711</v>
      </c>
      <c r="S5" s="75">
        <f t="shared" ref="S5:S38" si="5">I5+R5</f>
        <v>286.56445769209915</v>
      </c>
      <c r="T5" s="76">
        <f>分析係数表!F8</f>
        <v>0.6565853270805182</v>
      </c>
      <c r="U5" s="77">
        <f t="shared" ref="U5:U43" si="6">S5*T5</f>
        <v>188.15401818341823</v>
      </c>
      <c r="V5" s="78">
        <f>分析係数表!D8</f>
        <v>0.236507431841666</v>
      </c>
      <c r="W5" s="158">
        <f t="shared" ref="W5:W43" si="7">ROUND(S5*V5,0)</f>
        <v>68</v>
      </c>
      <c r="X5" s="67">
        <f>分析係数表!E8</f>
        <v>0.13752881328988156</v>
      </c>
      <c r="Y5" s="157">
        <f t="shared" ref="Y5:Y43" si="8">ROUND(S5*X5,0)</f>
        <v>39</v>
      </c>
    </row>
    <row r="6" spans="1:25" x14ac:dyDescent="0.2">
      <c r="A6" s="6" t="s">
        <v>217</v>
      </c>
      <c r="B6" s="5" t="s">
        <v>263</v>
      </c>
      <c r="C6" s="81"/>
      <c r="D6" s="67">
        <f>投入係数表!C6</f>
        <v>9.9356172005404971E-5</v>
      </c>
      <c r="E6" s="68">
        <f t="shared" ref="E6:E38" si="9">$C$5*D6</f>
        <v>2.6841167565967893E-2</v>
      </c>
      <c r="F6" s="67">
        <f>分析係数表!C9</f>
        <v>0.44414168937329701</v>
      </c>
      <c r="G6" s="68">
        <f t="shared" si="0"/>
        <v>1.1921281507500726E-2</v>
      </c>
      <c r="H6" s="68">
        <v>1.5274480830654783E-2</v>
      </c>
      <c r="I6" s="68">
        <f t="shared" si="1"/>
        <v>1.5274480830654783E-2</v>
      </c>
      <c r="J6" s="67">
        <f>分析係数表!G9</f>
        <v>0.2864864864864865</v>
      </c>
      <c r="K6" s="69">
        <f t="shared" si="2"/>
        <v>4.3759323460794784E-3</v>
      </c>
      <c r="L6" s="70"/>
      <c r="M6" s="71"/>
      <c r="N6" s="72">
        <f>分析係数表!H9</f>
        <v>4.9876756144494577E-4</v>
      </c>
      <c r="O6" s="73">
        <f t="shared" si="3"/>
        <v>1.7889768225442537E-2</v>
      </c>
      <c r="P6" s="67">
        <f>分析係数表!C9</f>
        <v>0.44414168937329701</v>
      </c>
      <c r="Q6" s="73">
        <f t="shared" si="4"/>
        <v>7.9455918821447775E-3</v>
      </c>
      <c r="R6" s="74">
        <v>9.9611545308021087E-3</v>
      </c>
      <c r="S6" s="75">
        <f t="shared" si="5"/>
        <v>2.5235635361456892E-2</v>
      </c>
      <c r="T6" s="76">
        <f>分析係数表!F9</f>
        <v>0.8</v>
      </c>
      <c r="U6" s="77">
        <f t="shared" si="6"/>
        <v>2.0188508289165515E-2</v>
      </c>
      <c r="V6" s="78">
        <f>分析係数表!D9</f>
        <v>0.15675675675675677</v>
      </c>
      <c r="W6" s="158">
        <f t="shared" si="7"/>
        <v>0</v>
      </c>
      <c r="X6" s="67">
        <f>分析係数表!E9</f>
        <v>0</v>
      </c>
      <c r="Y6" s="157">
        <f t="shared" si="8"/>
        <v>0</v>
      </c>
    </row>
    <row r="7" spans="1:25" x14ac:dyDescent="0.2">
      <c r="A7" s="6" t="s">
        <v>218</v>
      </c>
      <c r="B7" s="5" t="s">
        <v>264</v>
      </c>
      <c r="C7" s="81"/>
      <c r="D7" s="67">
        <f>投入係数表!C7</f>
        <v>0</v>
      </c>
      <c r="E7" s="68">
        <f t="shared" si="9"/>
        <v>0</v>
      </c>
      <c r="F7" s="67">
        <f>分析係数表!C10</f>
        <v>0.59922367782629793</v>
      </c>
      <c r="G7" s="68">
        <f t="shared" si="0"/>
        <v>0</v>
      </c>
      <c r="H7" s="68">
        <v>5.8214310451689281E-2</v>
      </c>
      <c r="I7" s="68">
        <f t="shared" si="1"/>
        <v>5.8214310451689281E-2</v>
      </c>
      <c r="J7" s="67">
        <f>分析係数表!G10</f>
        <v>0.23161078900932694</v>
      </c>
      <c r="K7" s="69">
        <f t="shared" si="2"/>
        <v>1.3483062375349662E-2</v>
      </c>
      <c r="L7" s="70"/>
      <c r="M7" s="71"/>
      <c r="N7" s="72">
        <f>分析係数表!H10</f>
        <v>1.1359028980004247E-3</v>
      </c>
      <c r="O7" s="73">
        <f t="shared" si="3"/>
        <v>4.0742504410201379E-2</v>
      </c>
      <c r="P7" s="67">
        <f>分析係数表!C10</f>
        <v>0.59922367782629793</v>
      </c>
      <c r="Q7" s="73">
        <f t="shared" si="4"/>
        <v>2.4413873336535035E-2</v>
      </c>
      <c r="R7" s="74">
        <v>4.0943947871651024E-2</v>
      </c>
      <c r="S7" s="75">
        <f t="shared" si="5"/>
        <v>9.9158258323340298E-2</v>
      </c>
      <c r="T7" s="76">
        <f>分析係数表!F10</f>
        <v>0.67411141920846984</v>
      </c>
      <c r="U7" s="77">
        <f t="shared" si="6"/>
        <v>6.6843714244587002E-2</v>
      </c>
      <c r="V7" s="78">
        <f>分析係数表!D10</f>
        <v>9.7403579531131837E-2</v>
      </c>
      <c r="W7" s="158">
        <f t="shared" si="7"/>
        <v>0</v>
      </c>
      <c r="X7" s="67">
        <f>分析係数表!E10</f>
        <v>7.6632215780186544E-2</v>
      </c>
      <c r="Y7" s="157">
        <f t="shared" si="8"/>
        <v>0</v>
      </c>
    </row>
    <row r="8" spans="1:25" x14ac:dyDescent="0.2">
      <c r="A8" s="6" t="s">
        <v>219</v>
      </c>
      <c r="B8" s="5" t="s">
        <v>27</v>
      </c>
      <c r="C8" s="81"/>
      <c r="D8" s="67">
        <f>投入係数表!C8</f>
        <v>0</v>
      </c>
      <c r="E8" s="68">
        <f t="shared" si="9"/>
        <v>0</v>
      </c>
      <c r="F8" s="67">
        <f>分析係数表!C11</f>
        <v>1.1237811931912089E-2</v>
      </c>
      <c r="G8" s="68">
        <f t="shared" si="0"/>
        <v>0</v>
      </c>
      <c r="H8" s="68">
        <v>5.198894697795893E-3</v>
      </c>
      <c r="I8" s="68">
        <f t="shared" si="1"/>
        <v>5.198894697795893E-3</v>
      </c>
      <c r="J8" s="67">
        <f>分析係数表!G11</f>
        <v>0.45794392523364486</v>
      </c>
      <c r="K8" s="69">
        <f t="shared" si="2"/>
        <v>2.3808022447850351E-3</v>
      </c>
      <c r="L8" s="70"/>
      <c r="M8" s="71"/>
      <c r="N8" s="72">
        <f>分析係数表!H11</f>
        <v>-1.9307131410772092E-5</v>
      </c>
      <c r="O8" s="73">
        <f t="shared" si="3"/>
        <v>-6.9250715711390454E-4</v>
      </c>
      <c r="P8" s="67">
        <f>分析係数表!C11</f>
        <v>1.1237811931912089E-2</v>
      </c>
      <c r="Q8" s="73">
        <f t="shared" si="4"/>
        <v>-7.782265193149156E-6</v>
      </c>
      <c r="R8" s="74">
        <v>3.6005850492029047E-3</v>
      </c>
      <c r="S8" s="75">
        <f t="shared" si="5"/>
        <v>8.7994797469987986E-3</v>
      </c>
      <c r="T8" s="76">
        <f>分析係数表!F11</f>
        <v>0.77570093457943923</v>
      </c>
      <c r="U8" s="77">
        <f t="shared" si="6"/>
        <v>6.8257646635598154E-3</v>
      </c>
      <c r="V8" s="78">
        <f>分析係数表!D11</f>
        <v>0.16822429906542055</v>
      </c>
      <c r="W8" s="158">
        <f t="shared" si="7"/>
        <v>0</v>
      </c>
      <c r="X8" s="67">
        <f>分析係数表!E11</f>
        <v>4.6728971962616821E-2</v>
      </c>
      <c r="Y8" s="157">
        <f t="shared" si="8"/>
        <v>0</v>
      </c>
    </row>
    <row r="9" spans="1:25" x14ac:dyDescent="0.2">
      <c r="A9" s="6" t="s">
        <v>220</v>
      </c>
      <c r="B9" s="5" t="s">
        <v>188</v>
      </c>
      <c r="C9" s="81"/>
      <c r="D9" s="67">
        <f>投入係数表!C9</f>
        <v>8.226691042047532E-2</v>
      </c>
      <c r="E9" s="68">
        <f t="shared" si="9"/>
        <v>22.224486744621416</v>
      </c>
      <c r="F9" s="67">
        <f>分析係数表!C12</f>
        <v>0.19220955176696397</v>
      </c>
      <c r="G9" s="68">
        <f t="shared" si="0"/>
        <v>4.271758635434515</v>
      </c>
      <c r="H9" s="68">
        <v>4.632889764481062</v>
      </c>
      <c r="I9" s="68">
        <f t="shared" si="1"/>
        <v>4.632889764481062</v>
      </c>
      <c r="J9" s="67">
        <f>分析係数表!G12</f>
        <v>0.28074575451743516</v>
      </c>
      <c r="K9" s="69">
        <f t="shared" si="2"/>
        <v>1.3006641325253383</v>
      </c>
      <c r="L9" s="70"/>
      <c r="M9" s="71"/>
      <c r="N9" s="72">
        <f>分析係数表!H12</f>
        <v>8.6946448453176992E-2</v>
      </c>
      <c r="O9" s="73">
        <f t="shared" si="3"/>
        <v>3.1185905642029499</v>
      </c>
      <c r="P9" s="67">
        <f>分析係数表!C12</f>
        <v>0.19220955176696397</v>
      </c>
      <c r="Q9" s="73">
        <f t="shared" si="4"/>
        <v>0.59942289449013231</v>
      </c>
      <c r="R9" s="74">
        <v>0.69257783750980828</v>
      </c>
      <c r="S9" s="75">
        <f t="shared" si="5"/>
        <v>5.3254676019908702</v>
      </c>
      <c r="T9" s="76">
        <f>分析係数表!F12</f>
        <v>0.59388408775004531</v>
      </c>
      <c r="U9" s="77">
        <f t="shared" si="6"/>
        <v>3.1627104686507694</v>
      </c>
      <c r="V9" s="78">
        <f>分析係数表!D12</f>
        <v>6.3636913035595571E-2</v>
      </c>
      <c r="W9" s="158">
        <f t="shared" si="7"/>
        <v>0</v>
      </c>
      <c r="X9" s="67">
        <f>分析係数表!E12</f>
        <v>5.3151628694023088E-2</v>
      </c>
      <c r="Y9" s="157">
        <f t="shared" si="8"/>
        <v>0</v>
      </c>
    </row>
    <row r="10" spans="1:25" x14ac:dyDescent="0.2">
      <c r="A10" s="6" t="s">
        <v>221</v>
      </c>
      <c r="B10" s="5" t="s">
        <v>28</v>
      </c>
      <c r="C10" s="81"/>
      <c r="D10" s="67">
        <f>投入係数表!C10</f>
        <v>2.6230029409426915E-3</v>
      </c>
      <c r="E10" s="68">
        <f t="shared" si="9"/>
        <v>0.70860682374155248</v>
      </c>
      <c r="F10" s="67">
        <f>分析係数表!C13</f>
        <v>5.5763110557631057E-2</v>
      </c>
      <c r="G10" s="68">
        <f t="shared" si="0"/>
        <v>3.9514120654191978E-2</v>
      </c>
      <c r="H10" s="68">
        <v>4.4137864560657339E-2</v>
      </c>
      <c r="I10" s="68">
        <f t="shared" si="1"/>
        <v>4.4137864560657339E-2</v>
      </c>
      <c r="J10" s="67">
        <f>分析係数表!G13</f>
        <v>0.39274924471299094</v>
      </c>
      <c r="K10" s="69">
        <f t="shared" si="2"/>
        <v>1.733511296944246E-2</v>
      </c>
      <c r="L10" s="70"/>
      <c r="M10" s="71"/>
      <c r="N10" s="72">
        <f>分析係数表!H13</f>
        <v>1.4850401910118868E-2</v>
      </c>
      <c r="O10" s="73">
        <f t="shared" si="3"/>
        <v>0.53265342168011154</v>
      </c>
      <c r="P10" s="67">
        <f>分析係数表!C13</f>
        <v>5.5763110557631057E-2</v>
      </c>
      <c r="Q10" s="73">
        <f t="shared" si="4"/>
        <v>2.9702411642048534E-2</v>
      </c>
      <c r="R10" s="74">
        <v>3.1900867679051224E-2</v>
      </c>
      <c r="S10" s="75">
        <f t="shared" si="5"/>
        <v>7.6038732239708556E-2</v>
      </c>
      <c r="T10" s="76">
        <f>分析係数表!F13</f>
        <v>0.61581067472306139</v>
      </c>
      <c r="U10" s="77">
        <f t="shared" si="6"/>
        <v>4.6825463005621126E-2</v>
      </c>
      <c r="V10" s="78">
        <f>分析係数表!D13</f>
        <v>0.18177240684793555</v>
      </c>
      <c r="W10" s="158">
        <f t="shared" si="7"/>
        <v>0</v>
      </c>
      <c r="X10" s="67">
        <f>分析係数表!E13</f>
        <v>0.16666666666666666</v>
      </c>
      <c r="Y10" s="157">
        <f t="shared" si="8"/>
        <v>0</v>
      </c>
    </row>
    <row r="11" spans="1:25" x14ac:dyDescent="0.2">
      <c r="A11" s="6" t="s">
        <v>222</v>
      </c>
      <c r="B11" s="5" t="s">
        <v>265</v>
      </c>
      <c r="C11" s="81"/>
      <c r="D11" s="67">
        <f>投入係数表!C11</f>
        <v>1.6830935537715603E-2</v>
      </c>
      <c r="E11" s="68">
        <f t="shared" si="9"/>
        <v>4.5468937856749614</v>
      </c>
      <c r="F11" s="67">
        <f>分析係数表!C14</f>
        <v>7.9371641174038832E-2</v>
      </c>
      <c r="G11" s="68">
        <f t="shared" si="0"/>
        <v>0.36089442201306005</v>
      </c>
      <c r="H11" s="68">
        <v>0.40152060990220062</v>
      </c>
      <c r="I11" s="68">
        <f t="shared" si="1"/>
        <v>0.40152060990220062</v>
      </c>
      <c r="J11" s="67">
        <f>分析係数表!G14</f>
        <v>0.31032278683285397</v>
      </c>
      <c r="K11" s="69">
        <f t="shared" si="2"/>
        <v>0.12460099463567811</v>
      </c>
      <c r="L11" s="70"/>
      <c r="M11" s="71"/>
      <c r="N11" s="72">
        <f>分析係数表!H14</f>
        <v>9.8788155718450548E-4</v>
      </c>
      <c r="O11" s="73">
        <f t="shared" si="3"/>
        <v>3.5433282872328116E-2</v>
      </c>
      <c r="P11" s="67">
        <f>分析係数表!C14</f>
        <v>7.9371641174038832E-2</v>
      </c>
      <c r="Q11" s="73">
        <f t="shared" si="4"/>
        <v>2.8123978137606434E-3</v>
      </c>
      <c r="R11" s="74">
        <v>8.578812842821467E-3</v>
      </c>
      <c r="S11" s="75">
        <f t="shared" si="5"/>
        <v>0.41009942274502209</v>
      </c>
      <c r="T11" s="76">
        <f>分析係数表!F14</f>
        <v>0.57270693512304249</v>
      </c>
      <c r="U11" s="77">
        <f t="shared" si="6"/>
        <v>0.23486678349603055</v>
      </c>
      <c r="V11" s="78">
        <f>分析係数表!D14</f>
        <v>7.0310003195909243E-2</v>
      </c>
      <c r="W11" s="158">
        <f t="shared" si="7"/>
        <v>0</v>
      </c>
      <c r="X11" s="67">
        <f>分析係数表!E14</f>
        <v>4.5381911153723233E-2</v>
      </c>
      <c r="Y11" s="157">
        <f t="shared" si="8"/>
        <v>0</v>
      </c>
    </row>
    <row r="12" spans="1:25" x14ac:dyDescent="0.2">
      <c r="A12" s="6" t="s">
        <v>223</v>
      </c>
      <c r="B12" s="5" t="s">
        <v>29</v>
      </c>
      <c r="C12" s="81"/>
      <c r="D12" s="67">
        <f>投入係数表!C12</f>
        <v>4.2325729274302518E-2</v>
      </c>
      <c r="E12" s="68">
        <f t="shared" si="9"/>
        <v>11.434337383102323</v>
      </c>
      <c r="F12" s="67">
        <f>分析係数表!C15</f>
        <v>0</v>
      </c>
      <c r="G12" s="68">
        <f t="shared" si="0"/>
        <v>0</v>
      </c>
      <c r="H12" s="68">
        <v>0</v>
      </c>
      <c r="I12" s="68">
        <f t="shared" si="1"/>
        <v>0</v>
      </c>
      <c r="J12" s="67">
        <f>分析係数表!G15</f>
        <v>0.18293821168564495</v>
      </c>
      <c r="K12" s="69">
        <f t="shared" si="2"/>
        <v>0</v>
      </c>
      <c r="L12" s="70"/>
      <c r="M12" s="71"/>
      <c r="N12" s="72">
        <f>分析係数表!H15</f>
        <v>7.0245779782859129E-3</v>
      </c>
      <c r="O12" s="73">
        <f t="shared" si="3"/>
        <v>0.25195718732994227</v>
      </c>
      <c r="P12" s="67">
        <f>分析係数表!C15</f>
        <v>0</v>
      </c>
      <c r="Q12" s="73">
        <f t="shared" si="4"/>
        <v>0</v>
      </c>
      <c r="R12" s="74">
        <v>0</v>
      </c>
      <c r="S12" s="75">
        <f t="shared" si="5"/>
        <v>0</v>
      </c>
      <c r="T12" s="76">
        <f>分析係数表!F15</f>
        <v>0.58334888930371476</v>
      </c>
      <c r="U12" s="77">
        <f t="shared" si="6"/>
        <v>0</v>
      </c>
      <c r="V12" s="78">
        <f>分析係数表!D15</f>
        <v>3.3414224379316779E-2</v>
      </c>
      <c r="W12" s="158">
        <f t="shared" si="7"/>
        <v>0</v>
      </c>
      <c r="X12" s="67">
        <f>分析係数表!E15</f>
        <v>2.8747433264887063E-2</v>
      </c>
      <c r="Y12" s="157">
        <f t="shared" si="8"/>
        <v>0</v>
      </c>
    </row>
    <row r="13" spans="1:25" x14ac:dyDescent="0.2">
      <c r="A13" s="6" t="s">
        <v>224</v>
      </c>
      <c r="B13" s="5" t="s">
        <v>30</v>
      </c>
      <c r="C13" s="81"/>
      <c r="D13" s="67">
        <f>投入係数表!C13</f>
        <v>4.4312852714410616E-3</v>
      </c>
      <c r="E13" s="68">
        <f t="shared" si="9"/>
        <v>1.197116073442168</v>
      </c>
      <c r="F13" s="67">
        <f>分析係数表!C16</f>
        <v>0.25019220208676551</v>
      </c>
      <c r="G13" s="68">
        <f t="shared" si="0"/>
        <v>0.29950910656795809</v>
      </c>
      <c r="H13" s="68">
        <v>0.34586634753953105</v>
      </c>
      <c r="I13" s="68">
        <f t="shared" si="1"/>
        <v>0.34586634753953105</v>
      </c>
      <c r="J13" s="67">
        <f>分析係数表!G16</f>
        <v>6.6029003394014199E-2</v>
      </c>
      <c r="K13" s="69">
        <f t="shared" si="2"/>
        <v>2.2837210235562989E-2</v>
      </c>
      <c r="L13" s="70"/>
      <c r="M13" s="71"/>
      <c r="N13" s="72">
        <f>分析係数表!H16</f>
        <v>1.5056344645167103E-2</v>
      </c>
      <c r="O13" s="73">
        <f t="shared" si="3"/>
        <v>0.54004016468932659</v>
      </c>
      <c r="P13" s="67">
        <f>分析係数表!C16</f>
        <v>0.25019220208676551</v>
      </c>
      <c r="Q13" s="73">
        <f t="shared" si="4"/>
        <v>0.13511383801892213</v>
      </c>
      <c r="R13" s="74">
        <v>0.15652690561374188</v>
      </c>
      <c r="S13" s="75">
        <f t="shared" si="5"/>
        <v>0.50239325315327288</v>
      </c>
      <c r="T13" s="76">
        <f>分析係数表!F16</f>
        <v>0.57081147793890774</v>
      </c>
      <c r="U13" s="77">
        <f t="shared" si="6"/>
        <v>0.28677183533895551</v>
      </c>
      <c r="V13" s="78">
        <f>分析係数表!D16</f>
        <v>2.776920703486578E-3</v>
      </c>
      <c r="W13" s="158">
        <f t="shared" si="7"/>
        <v>0</v>
      </c>
      <c r="X13" s="67">
        <f>分析係数表!E16</f>
        <v>1.8512804689910522E-3</v>
      </c>
      <c r="Y13" s="157">
        <f t="shared" si="8"/>
        <v>0</v>
      </c>
    </row>
    <row r="14" spans="1:25" x14ac:dyDescent="0.2">
      <c r="A14" s="6" t="s">
        <v>2</v>
      </c>
      <c r="B14" s="5" t="s">
        <v>360</v>
      </c>
      <c r="C14" s="81"/>
      <c r="D14" s="67">
        <f>投入係数表!C14</f>
        <v>5.0274223034734921E-3</v>
      </c>
      <c r="E14" s="68">
        <f t="shared" si="9"/>
        <v>1.3581630788379755</v>
      </c>
      <c r="F14" s="67">
        <f>分析係数表!C17</f>
        <v>1.3407344150298872E-2</v>
      </c>
      <c r="G14" s="68">
        <f t="shared" si="0"/>
        <v>1.8209359810210237E-2</v>
      </c>
      <c r="H14" s="68">
        <v>2.0807508472244295E-2</v>
      </c>
      <c r="I14" s="68">
        <f t="shared" si="1"/>
        <v>2.0807508472244295E-2</v>
      </c>
      <c r="J14" s="67">
        <f>分析係数表!G17</f>
        <v>0.3831030818278427</v>
      </c>
      <c r="K14" s="69">
        <f t="shared" si="2"/>
        <v>7.9714206208757361E-3</v>
      </c>
      <c r="L14" s="70"/>
      <c r="M14" s="71"/>
      <c r="N14" s="72">
        <f>分析係数表!H17</f>
        <v>6.2973426951468308E-3</v>
      </c>
      <c r="O14" s="73">
        <f t="shared" si="3"/>
        <v>0.22587275107865185</v>
      </c>
      <c r="P14" s="67">
        <f>分析係数表!C17</f>
        <v>1.3407344150298872E-2</v>
      </c>
      <c r="Q14" s="73">
        <f t="shared" si="4"/>
        <v>3.0283537078862762E-3</v>
      </c>
      <c r="R14" s="74">
        <v>3.7693409082969445E-3</v>
      </c>
      <c r="S14" s="75">
        <f t="shared" si="5"/>
        <v>2.4576849380541239E-2</v>
      </c>
      <c r="T14" s="76">
        <f>分析係数表!F17</f>
        <v>0.58501594048884165</v>
      </c>
      <c r="U14" s="77">
        <f t="shared" si="6"/>
        <v>1.4377848654609938E-2</v>
      </c>
      <c r="V14" s="78">
        <f>分析係数表!D17</f>
        <v>8.5547290116896921E-2</v>
      </c>
      <c r="W14" s="158">
        <f t="shared" si="7"/>
        <v>0</v>
      </c>
      <c r="X14" s="67">
        <f>分析係数表!E17</f>
        <v>7.5451647183846976E-2</v>
      </c>
      <c r="Y14" s="157">
        <f t="shared" si="8"/>
        <v>0</v>
      </c>
    </row>
    <row r="15" spans="1:25" x14ac:dyDescent="0.2">
      <c r="A15" s="6" t="s">
        <v>3</v>
      </c>
      <c r="B15" s="5" t="s">
        <v>31</v>
      </c>
      <c r="C15" s="81"/>
      <c r="D15" s="67">
        <f>投入係数表!C15</f>
        <v>1.6691836896908037E-3</v>
      </c>
      <c r="E15" s="68">
        <f t="shared" si="9"/>
        <v>0.45093161510826063</v>
      </c>
      <c r="F15" s="67">
        <f>分析係数表!C18</f>
        <v>0.50011828720132478</v>
      </c>
      <c r="G15" s="68">
        <f t="shared" si="0"/>
        <v>0.22551914699287035</v>
      </c>
      <c r="H15" s="68">
        <v>0.26157260534827909</v>
      </c>
      <c r="I15" s="68">
        <f t="shared" si="1"/>
        <v>0.26157260534827909</v>
      </c>
      <c r="J15" s="67">
        <f>分析係数表!G18</f>
        <v>0.30389738529847066</v>
      </c>
      <c r="K15" s="69">
        <f t="shared" si="2"/>
        <v>7.949123083105078E-2</v>
      </c>
      <c r="L15" s="70"/>
      <c r="M15" s="71"/>
      <c r="N15" s="72">
        <f>分析係数表!H18</f>
        <v>4.7302471956391627E-4</v>
      </c>
      <c r="O15" s="73">
        <f t="shared" si="3"/>
        <v>1.6966425349290663E-2</v>
      </c>
      <c r="P15" s="67">
        <f>分析係数表!C18</f>
        <v>0.50011828720132478</v>
      </c>
      <c r="Q15" s="73">
        <f t="shared" si="4"/>
        <v>8.485219585616384E-3</v>
      </c>
      <c r="R15" s="74">
        <v>1.5709153900227601E-2</v>
      </c>
      <c r="S15" s="75">
        <f t="shared" si="5"/>
        <v>0.27728175924850668</v>
      </c>
      <c r="T15" s="76">
        <f>分析係数表!F18</f>
        <v>0.65120868278243715</v>
      </c>
      <c r="U15" s="77">
        <f t="shared" si="6"/>
        <v>0.18056828919981691</v>
      </c>
      <c r="V15" s="78">
        <f>分析係数表!D18</f>
        <v>0.1002466699555994</v>
      </c>
      <c r="W15" s="158">
        <f t="shared" si="7"/>
        <v>0</v>
      </c>
      <c r="X15" s="67">
        <f>分析係数表!E18</f>
        <v>8.1401085347804644E-2</v>
      </c>
      <c r="Y15" s="157">
        <f t="shared" si="8"/>
        <v>0</v>
      </c>
    </row>
    <row r="16" spans="1:25" x14ac:dyDescent="0.2">
      <c r="A16" s="6" t="s">
        <v>4</v>
      </c>
      <c r="B16" s="5" t="s">
        <v>32</v>
      </c>
      <c r="C16" s="81"/>
      <c r="D16" s="67">
        <f>投入係数表!C16</f>
        <v>1.9871234401080993E-5</v>
      </c>
      <c r="E16" s="68">
        <f t="shared" si="9"/>
        <v>5.3682335131935779E-3</v>
      </c>
      <c r="F16" s="67">
        <f>分析係数表!C19</f>
        <v>2.4613726194753882E-2</v>
      </c>
      <c r="G16" s="68">
        <f t="shared" si="0"/>
        <v>1.3213222984324844E-4</v>
      </c>
      <c r="H16" s="68">
        <v>5.3659962380376615E-4</v>
      </c>
      <c r="I16" s="68">
        <f t="shared" si="1"/>
        <v>5.3659962380376615E-4</v>
      </c>
      <c r="J16" s="67">
        <f>分析係数表!G19</f>
        <v>0.13374002815579539</v>
      </c>
      <c r="K16" s="69">
        <f t="shared" si="2"/>
        <v>7.1764848795904899E-5</v>
      </c>
      <c r="L16" s="70"/>
      <c r="M16" s="71"/>
      <c r="N16" s="72">
        <f>分析係数表!H19</f>
        <v>-1.0940707799437519E-4</v>
      </c>
      <c r="O16" s="73">
        <f t="shared" si="3"/>
        <v>-3.9242072236454588E-3</v>
      </c>
      <c r="P16" s="67">
        <f>分析係数表!C19</f>
        <v>2.4613726194753882E-2</v>
      </c>
      <c r="Q16" s="73">
        <f t="shared" si="4"/>
        <v>-9.6589362134284629E-5</v>
      </c>
      <c r="R16" s="74">
        <v>-3.1192513719452844E-5</v>
      </c>
      <c r="S16" s="75">
        <f t="shared" si="5"/>
        <v>5.0540711008431334E-4</v>
      </c>
      <c r="T16" s="76">
        <f>分析係数表!F19</f>
        <v>0.55983106522759263</v>
      </c>
      <c r="U16" s="77">
        <f t="shared" si="6"/>
        <v>2.8294260081210032E-4</v>
      </c>
      <c r="V16" s="78">
        <f>分析係数表!D19</f>
        <v>2.7686532144533083E-2</v>
      </c>
      <c r="W16" s="158">
        <f t="shared" si="7"/>
        <v>0</v>
      </c>
      <c r="X16" s="67">
        <f>分析係数表!E19</f>
        <v>1.9239793524167059E-2</v>
      </c>
      <c r="Y16" s="157">
        <f t="shared" si="8"/>
        <v>0</v>
      </c>
    </row>
    <row r="17" spans="1:25" x14ac:dyDescent="0.2">
      <c r="A17" s="6" t="s">
        <v>5</v>
      </c>
      <c r="B17" s="5" t="s">
        <v>33</v>
      </c>
      <c r="C17" s="81"/>
      <c r="D17" s="67">
        <f>投入係数表!C17</f>
        <v>0</v>
      </c>
      <c r="E17" s="68">
        <f t="shared" si="9"/>
        <v>0</v>
      </c>
      <c r="F17" s="67">
        <f>分析係数表!C20</f>
        <v>5.0947443689667304E-3</v>
      </c>
      <c r="G17" s="68">
        <f t="shared" si="0"/>
        <v>0</v>
      </c>
      <c r="H17" s="68">
        <v>6.4726144807347811E-5</v>
      </c>
      <c r="I17" s="68">
        <f t="shared" si="1"/>
        <v>6.4726144807347811E-5</v>
      </c>
      <c r="J17" s="67">
        <f>分析係数表!G20</f>
        <v>0.2516025641025641</v>
      </c>
      <c r="K17" s="69">
        <f t="shared" si="2"/>
        <v>1.6285263998002574E-5</v>
      </c>
      <c r="L17" s="70"/>
      <c r="M17" s="71"/>
      <c r="N17" s="72">
        <f>分析係数表!H20</f>
        <v>5.3416396903136116E-4</v>
      </c>
      <c r="O17" s="73">
        <f t="shared" si="3"/>
        <v>1.9159364680151357E-2</v>
      </c>
      <c r="P17" s="67">
        <f>分析係数表!C20</f>
        <v>5.0947443689667304E-3</v>
      </c>
      <c r="Q17" s="73">
        <f t="shared" si="4"/>
        <v>9.7612065317181188E-5</v>
      </c>
      <c r="R17" s="74">
        <v>1.2507932843665361E-4</v>
      </c>
      <c r="S17" s="75">
        <f t="shared" si="5"/>
        <v>1.8980547324400142E-4</v>
      </c>
      <c r="T17" s="76">
        <f>分析係数表!F20</f>
        <v>0.55448717948717952</v>
      </c>
      <c r="U17" s="77">
        <f t="shared" si="6"/>
        <v>1.0524470151029566E-4</v>
      </c>
      <c r="V17" s="78">
        <f>分析係数表!D20</f>
        <v>1.9230769230769232E-2</v>
      </c>
      <c r="W17" s="158">
        <f t="shared" si="7"/>
        <v>0</v>
      </c>
      <c r="X17" s="67">
        <f>分析係数表!E20</f>
        <v>1.282051282051282E-2</v>
      </c>
      <c r="Y17" s="157">
        <f t="shared" si="8"/>
        <v>0</v>
      </c>
    </row>
    <row r="18" spans="1:25" x14ac:dyDescent="0.2">
      <c r="A18" s="6" t="s">
        <v>6</v>
      </c>
      <c r="B18" s="5" t="s">
        <v>34</v>
      </c>
      <c r="C18" s="81"/>
      <c r="D18" s="67">
        <f>投入係数表!C18</f>
        <v>8.7433431364756381E-4</v>
      </c>
      <c r="E18" s="68">
        <f t="shared" si="9"/>
        <v>0.23620227458051749</v>
      </c>
      <c r="F18" s="67">
        <f>分析係数表!C21</f>
        <v>7.706243934001944E-2</v>
      </c>
      <c r="G18" s="68">
        <f t="shared" si="0"/>
        <v>1.8202323456835746E-2</v>
      </c>
      <c r="H18" s="68">
        <v>2.5237826251822314E-2</v>
      </c>
      <c r="I18" s="68">
        <f t="shared" si="1"/>
        <v>2.5237826251822314E-2</v>
      </c>
      <c r="J18" s="67">
        <f>分析係数表!G21</f>
        <v>0.42185988669338126</v>
      </c>
      <c r="K18" s="69">
        <f t="shared" si="2"/>
        <v>1.0646826522981004E-2</v>
      </c>
      <c r="L18" s="70"/>
      <c r="M18" s="71"/>
      <c r="N18" s="72">
        <f>分析係数表!H21</f>
        <v>9.0743517630628831E-4</v>
      </c>
      <c r="O18" s="73">
        <f t="shared" si="3"/>
        <v>3.2547836384353511E-2</v>
      </c>
      <c r="P18" s="67">
        <f>分析係数表!C21</f>
        <v>7.706243934001944E-2</v>
      </c>
      <c r="Q18" s="73">
        <f t="shared" si="4"/>
        <v>2.5082156670181203E-3</v>
      </c>
      <c r="R18" s="74">
        <v>4.4437600655856868E-3</v>
      </c>
      <c r="S18" s="75">
        <f t="shared" si="5"/>
        <v>2.9681586317408002E-2</v>
      </c>
      <c r="T18" s="76">
        <f>分析係数表!F21</f>
        <v>0.63189166781815664</v>
      </c>
      <c r="U18" s="77">
        <f t="shared" si="6"/>
        <v>1.8755547081595519E-2</v>
      </c>
      <c r="V18" s="78">
        <f>分析係数表!D21</f>
        <v>4.7948044769932294E-2</v>
      </c>
      <c r="W18" s="158">
        <f t="shared" si="7"/>
        <v>0</v>
      </c>
      <c r="X18" s="67">
        <f>分析係数表!E21</f>
        <v>3.4821058449633825E-2</v>
      </c>
      <c r="Y18" s="157">
        <f t="shared" si="8"/>
        <v>0</v>
      </c>
    </row>
    <row r="19" spans="1:25" x14ac:dyDescent="0.2">
      <c r="A19" s="6" t="s">
        <v>7</v>
      </c>
      <c r="B19" s="5" t="s">
        <v>266</v>
      </c>
      <c r="C19" s="81"/>
      <c r="D19" s="67">
        <f>投入係数表!C19</f>
        <v>0</v>
      </c>
      <c r="E19" s="68">
        <f t="shared" si="9"/>
        <v>0</v>
      </c>
      <c r="F19" s="67">
        <f>分析係数表!C22</f>
        <v>0</v>
      </c>
      <c r="G19" s="68">
        <f t="shared" si="0"/>
        <v>0</v>
      </c>
      <c r="H19" s="68">
        <v>0</v>
      </c>
      <c r="I19" s="68">
        <f t="shared" si="1"/>
        <v>0</v>
      </c>
      <c r="J19" s="67">
        <f>分析係数表!G22</f>
        <v>0.29407127089246293</v>
      </c>
      <c r="K19" s="69">
        <f t="shared" si="2"/>
        <v>0</v>
      </c>
      <c r="L19" s="70"/>
      <c r="M19" s="71"/>
      <c r="N19" s="72">
        <f>分析係数表!H22</f>
        <v>4.1832118056672865E-5</v>
      </c>
      <c r="O19" s="73">
        <f t="shared" si="3"/>
        <v>1.5004321737467931E-3</v>
      </c>
      <c r="P19" s="67">
        <f>分析係数表!C22</f>
        <v>0</v>
      </c>
      <c r="Q19" s="73">
        <f t="shared" si="4"/>
        <v>0</v>
      </c>
      <c r="R19" s="74">
        <v>0</v>
      </c>
      <c r="S19" s="75">
        <f t="shared" si="5"/>
        <v>0</v>
      </c>
      <c r="T19" s="76">
        <f>分析係数表!F22</f>
        <v>0.6269315673289183</v>
      </c>
      <c r="U19" s="77">
        <f t="shared" si="6"/>
        <v>0</v>
      </c>
      <c r="V19" s="78">
        <f>分析係数表!D22</f>
        <v>4.3992431409649951E-2</v>
      </c>
      <c r="W19" s="158">
        <f t="shared" si="7"/>
        <v>0</v>
      </c>
      <c r="X19" s="67">
        <f>分析係数表!E22</f>
        <v>4.13118889940082E-2</v>
      </c>
      <c r="Y19" s="157">
        <f t="shared" si="8"/>
        <v>0</v>
      </c>
    </row>
    <row r="20" spans="1:25" x14ac:dyDescent="0.2">
      <c r="A20" s="6" t="s">
        <v>8</v>
      </c>
      <c r="B20" s="5" t="s">
        <v>267</v>
      </c>
      <c r="C20" s="81"/>
      <c r="D20" s="67">
        <f>投入係数表!C20</f>
        <v>0</v>
      </c>
      <c r="E20" s="68">
        <f t="shared" si="9"/>
        <v>0</v>
      </c>
      <c r="F20" s="67">
        <f>分析係数表!C23</f>
        <v>0</v>
      </c>
      <c r="G20" s="68">
        <f t="shared" si="0"/>
        <v>0</v>
      </c>
      <c r="H20" s="68">
        <v>0</v>
      </c>
      <c r="I20" s="68">
        <f t="shared" si="1"/>
        <v>0</v>
      </c>
      <c r="J20" s="67">
        <f>分析係数表!G23</f>
        <v>0.31237009962015339</v>
      </c>
      <c r="K20" s="69">
        <f t="shared" si="2"/>
        <v>0</v>
      </c>
      <c r="L20" s="70"/>
      <c r="M20" s="71"/>
      <c r="N20" s="72">
        <f>分析係数表!H23</f>
        <v>2.2524986645900773E-5</v>
      </c>
      <c r="O20" s="73">
        <f t="shared" si="3"/>
        <v>8.0792501663288856E-4</v>
      </c>
      <c r="P20" s="67">
        <f>分析係数表!C23</f>
        <v>0</v>
      </c>
      <c r="Q20" s="73">
        <f t="shared" si="4"/>
        <v>0</v>
      </c>
      <c r="R20" s="74">
        <v>0</v>
      </c>
      <c r="S20" s="75">
        <f t="shared" si="5"/>
        <v>0</v>
      </c>
      <c r="T20" s="76">
        <f>分析係数表!F23</f>
        <v>0.64104493657278006</v>
      </c>
      <c r="U20" s="77">
        <f t="shared" si="6"/>
        <v>0</v>
      </c>
      <c r="V20" s="78">
        <f>分析係数表!D23</f>
        <v>3.4114527341790296E-2</v>
      </c>
      <c r="W20" s="158">
        <f t="shared" si="7"/>
        <v>0</v>
      </c>
      <c r="X20" s="67">
        <f>分析係数表!E23</f>
        <v>3.3648677703719633E-2</v>
      </c>
      <c r="Y20" s="157">
        <f t="shared" si="8"/>
        <v>0</v>
      </c>
    </row>
    <row r="21" spans="1:25" x14ac:dyDescent="0.2">
      <c r="A21" s="6" t="s">
        <v>9</v>
      </c>
      <c r="B21" s="5" t="s">
        <v>268</v>
      </c>
      <c r="C21" s="81"/>
      <c r="D21" s="67">
        <f>投入係数表!C21</f>
        <v>2.3845481281297194E-4</v>
      </c>
      <c r="E21" s="68">
        <f t="shared" si="9"/>
        <v>6.4418802158322949E-2</v>
      </c>
      <c r="F21" s="67">
        <f>分析係数表!C24</f>
        <v>0.23422687152664268</v>
      </c>
      <c r="G21" s="68">
        <f t="shared" si="0"/>
        <v>1.5088614497037722E-2</v>
      </c>
      <c r="H21" s="68">
        <v>2.0050228389760602E-2</v>
      </c>
      <c r="I21" s="68">
        <f t="shared" si="1"/>
        <v>2.0050228389760602E-2</v>
      </c>
      <c r="J21" s="67">
        <f>分析係数表!G24</f>
        <v>0.32602845059592467</v>
      </c>
      <c r="K21" s="69">
        <f t="shared" si="2"/>
        <v>6.536944896008071E-3</v>
      </c>
      <c r="L21" s="70"/>
      <c r="M21" s="71"/>
      <c r="N21" s="72">
        <f>分析係数表!H24</f>
        <v>9.8788155718450548E-4</v>
      </c>
      <c r="O21" s="73">
        <f t="shared" si="3"/>
        <v>3.5433282872328116E-2</v>
      </c>
      <c r="P21" s="67">
        <f>分析係数表!C24</f>
        <v>0.23422687152664268</v>
      </c>
      <c r="Q21" s="73">
        <f t="shared" si="4"/>
        <v>8.2994269951039857E-3</v>
      </c>
      <c r="R21" s="74">
        <v>1.2618515684085988E-2</v>
      </c>
      <c r="S21" s="75">
        <f t="shared" si="5"/>
        <v>3.2668744073846588E-2</v>
      </c>
      <c r="T21" s="76">
        <f>分析係数表!F24</f>
        <v>0.61668589004229146</v>
      </c>
      <c r="U21" s="77">
        <f t="shared" si="6"/>
        <v>2.0146353515743919E-2</v>
      </c>
      <c r="V21" s="78">
        <f>分析係数表!D24</f>
        <v>2.6528258362168398E-2</v>
      </c>
      <c r="W21" s="158">
        <f t="shared" si="7"/>
        <v>0</v>
      </c>
      <c r="X21" s="67">
        <f>分析係数表!E24</f>
        <v>2.691272587466359E-2</v>
      </c>
      <c r="Y21" s="157">
        <f t="shared" si="8"/>
        <v>0</v>
      </c>
    </row>
    <row r="22" spans="1:25" x14ac:dyDescent="0.2">
      <c r="A22" s="6" t="s">
        <v>10</v>
      </c>
      <c r="B22" s="5" t="s">
        <v>269</v>
      </c>
      <c r="C22" s="81"/>
      <c r="D22" s="67">
        <f>投入係数表!C22</f>
        <v>0</v>
      </c>
      <c r="E22" s="68">
        <f t="shared" si="9"/>
        <v>0</v>
      </c>
      <c r="F22" s="67">
        <f>分析係数表!C25</f>
        <v>0</v>
      </c>
      <c r="G22" s="68">
        <f t="shared" si="0"/>
        <v>0</v>
      </c>
      <c r="H22" s="68">
        <v>0</v>
      </c>
      <c r="I22" s="68">
        <f t="shared" si="1"/>
        <v>0</v>
      </c>
      <c r="J22" s="67">
        <f>分析係数表!G25</f>
        <v>0.33808231569425601</v>
      </c>
      <c r="K22" s="69">
        <f t="shared" si="2"/>
        <v>0</v>
      </c>
      <c r="L22" s="70"/>
      <c r="M22" s="71"/>
      <c r="N22" s="72">
        <f>分析係数表!H25</f>
        <v>3.5718193109928369E-3</v>
      </c>
      <c r="O22" s="73">
        <f t="shared" si="3"/>
        <v>0.12811382406607233</v>
      </c>
      <c r="P22" s="67">
        <f>分析係数表!C25</f>
        <v>0</v>
      </c>
      <c r="Q22" s="73">
        <f t="shared" si="4"/>
        <v>0</v>
      </c>
      <c r="R22" s="74">
        <v>0</v>
      </c>
      <c r="S22" s="75">
        <f t="shared" si="5"/>
        <v>0</v>
      </c>
      <c r="T22" s="76">
        <f>分析係数表!F25</f>
        <v>0.60040705563093621</v>
      </c>
      <c r="U22" s="77">
        <f t="shared" si="6"/>
        <v>0</v>
      </c>
      <c r="V22" s="78">
        <f>分析係数表!D25</f>
        <v>1.1533242876526458E-2</v>
      </c>
      <c r="W22" s="158">
        <f t="shared" si="7"/>
        <v>0</v>
      </c>
      <c r="X22" s="67">
        <f>分析係数表!E25</f>
        <v>4.2966983265490732E-3</v>
      </c>
      <c r="Y22" s="157">
        <f t="shared" si="8"/>
        <v>0</v>
      </c>
    </row>
    <row r="23" spans="1:25" x14ac:dyDescent="0.2">
      <c r="A23" s="6" t="s">
        <v>11</v>
      </c>
      <c r="B23" s="5" t="s">
        <v>35</v>
      </c>
      <c r="C23" s="81"/>
      <c r="D23" s="67">
        <f>投入係数表!C23</f>
        <v>1.9871234401080993E-5</v>
      </c>
      <c r="E23" s="68">
        <f t="shared" si="9"/>
        <v>5.3682335131935779E-3</v>
      </c>
      <c r="F23" s="67">
        <f>分析係数表!C26</f>
        <v>0</v>
      </c>
      <c r="G23" s="68">
        <f t="shared" si="0"/>
        <v>0</v>
      </c>
      <c r="H23" s="68">
        <v>0</v>
      </c>
      <c r="I23" s="68">
        <f t="shared" si="1"/>
        <v>0</v>
      </c>
      <c r="J23" s="67">
        <f>分析係数表!G26</f>
        <v>0.34482683139318532</v>
      </c>
      <c r="K23" s="69">
        <f t="shared" si="2"/>
        <v>0</v>
      </c>
      <c r="L23" s="70"/>
      <c r="M23" s="71"/>
      <c r="N23" s="72">
        <f>分析係数表!H26</f>
        <v>9.437969404632424E-3</v>
      </c>
      <c r="O23" s="73">
        <f t="shared" si="3"/>
        <v>0.33852058196918033</v>
      </c>
      <c r="P23" s="67">
        <f>分析係数表!C26</f>
        <v>0</v>
      </c>
      <c r="Q23" s="73">
        <f t="shared" si="4"/>
        <v>0</v>
      </c>
      <c r="R23" s="74">
        <v>0</v>
      </c>
      <c r="S23" s="75">
        <f t="shared" si="5"/>
        <v>0</v>
      </c>
      <c r="T23" s="76">
        <f>分析係数表!F26</f>
        <v>0.58875137357225105</v>
      </c>
      <c r="U23" s="77">
        <f t="shared" si="6"/>
        <v>0</v>
      </c>
      <c r="V23" s="78">
        <f>分析係数表!D26</f>
        <v>1.0949176732233308E-2</v>
      </c>
      <c r="W23" s="158">
        <f t="shared" si="7"/>
        <v>0</v>
      </c>
      <c r="X23" s="67">
        <f>分析係数表!E26</f>
        <v>1.1816004798199799E-2</v>
      </c>
      <c r="Y23" s="157">
        <f t="shared" si="8"/>
        <v>0</v>
      </c>
    </row>
    <row r="24" spans="1:25" x14ac:dyDescent="0.2">
      <c r="A24" s="6" t="s">
        <v>12</v>
      </c>
      <c r="B24" s="5" t="s">
        <v>362</v>
      </c>
      <c r="C24" s="81"/>
      <c r="D24" s="67">
        <f>投入係数表!C24</f>
        <v>0</v>
      </c>
      <c r="E24" s="68">
        <f t="shared" si="9"/>
        <v>0</v>
      </c>
      <c r="F24" s="67">
        <f>分析係数表!C27</f>
        <v>0</v>
      </c>
      <c r="G24" s="68">
        <f t="shared" si="0"/>
        <v>0</v>
      </c>
      <c r="H24" s="68">
        <v>0</v>
      </c>
      <c r="I24" s="68">
        <f t="shared" si="1"/>
        <v>0</v>
      </c>
      <c r="J24" s="67">
        <f>分析係数表!G27</f>
        <v>0.30901287553648071</v>
      </c>
      <c r="K24" s="69">
        <f t="shared" si="2"/>
        <v>0</v>
      </c>
      <c r="L24" s="70"/>
      <c r="M24" s="71"/>
      <c r="N24" s="72">
        <f>分析係数表!H27</f>
        <v>8.81370548901746E-3</v>
      </c>
      <c r="O24" s="73">
        <f t="shared" si="3"/>
        <v>0.31612951722249738</v>
      </c>
      <c r="P24" s="67">
        <f>分析係数表!C27</f>
        <v>0</v>
      </c>
      <c r="Q24" s="73">
        <f t="shared" si="4"/>
        <v>0</v>
      </c>
      <c r="R24" s="74">
        <v>0</v>
      </c>
      <c r="S24" s="75">
        <f t="shared" si="5"/>
        <v>0</v>
      </c>
      <c r="T24" s="76">
        <f>分析係数表!F27</f>
        <v>0.58082975679542204</v>
      </c>
      <c r="U24" s="77">
        <f t="shared" si="6"/>
        <v>0</v>
      </c>
      <c r="V24" s="78">
        <f>分析係数表!D27</f>
        <v>6.3662374821173109E-2</v>
      </c>
      <c r="W24" s="158">
        <f t="shared" si="7"/>
        <v>0</v>
      </c>
      <c r="X24" s="67">
        <f>分析係数表!E27</f>
        <v>7.2246065808297566E-2</v>
      </c>
      <c r="Y24" s="157">
        <f t="shared" si="8"/>
        <v>0</v>
      </c>
    </row>
    <row r="25" spans="1:25" x14ac:dyDescent="0.2">
      <c r="A25" s="6" t="s">
        <v>13</v>
      </c>
      <c r="B25" s="5" t="s">
        <v>189</v>
      </c>
      <c r="C25" s="81"/>
      <c r="D25" s="67">
        <f>投入係数表!C25</f>
        <v>0</v>
      </c>
      <c r="E25" s="68">
        <f t="shared" si="9"/>
        <v>0</v>
      </c>
      <c r="F25" s="67">
        <f>分析係数表!C28</f>
        <v>0</v>
      </c>
      <c r="G25" s="68">
        <f t="shared" si="0"/>
        <v>0</v>
      </c>
      <c r="H25" s="68">
        <v>0</v>
      </c>
      <c r="I25" s="68">
        <f t="shared" si="1"/>
        <v>0</v>
      </c>
      <c r="J25" s="67">
        <f>分析係数表!G28</f>
        <v>0.32384497481935626</v>
      </c>
      <c r="K25" s="69">
        <f t="shared" si="2"/>
        <v>0</v>
      </c>
      <c r="L25" s="70"/>
      <c r="M25" s="71"/>
      <c r="N25" s="72">
        <f>分析係数表!H28</f>
        <v>1.3009788715625262E-2</v>
      </c>
      <c r="O25" s="73">
        <f t="shared" si="3"/>
        <v>0.46663440603525269</v>
      </c>
      <c r="P25" s="67">
        <f>分析係数表!C28</f>
        <v>0</v>
      </c>
      <c r="Q25" s="73">
        <f t="shared" si="4"/>
        <v>0</v>
      </c>
      <c r="R25" s="74">
        <v>0</v>
      </c>
      <c r="S25" s="75">
        <f t="shared" si="5"/>
        <v>0</v>
      </c>
      <c r="T25" s="76">
        <f>分析係数表!F28</f>
        <v>0.55452156776877604</v>
      </c>
      <c r="U25" s="77">
        <f t="shared" si="6"/>
        <v>0</v>
      </c>
      <c r="V25" s="78">
        <f>分析係数表!D28</f>
        <v>4.8609590540836432E-2</v>
      </c>
      <c r="W25" s="158">
        <f t="shared" si="7"/>
        <v>0</v>
      </c>
      <c r="X25" s="67">
        <f>分析係数表!E28</f>
        <v>4.2040726954236919E-2</v>
      </c>
      <c r="Y25" s="157">
        <f t="shared" si="8"/>
        <v>0</v>
      </c>
    </row>
    <row r="26" spans="1:25" x14ac:dyDescent="0.2">
      <c r="A26" s="6" t="s">
        <v>14</v>
      </c>
      <c r="B26" s="5" t="s">
        <v>50</v>
      </c>
      <c r="C26" s="81"/>
      <c r="D26" s="67">
        <f>投入係数表!C26</f>
        <v>8.7433431364756381E-4</v>
      </c>
      <c r="E26" s="68">
        <f t="shared" si="9"/>
        <v>0.23620227458051749</v>
      </c>
      <c r="F26" s="67">
        <f>分析係数表!C29</f>
        <v>9.5730027548209362E-2</v>
      </c>
      <c r="G26" s="68">
        <f t="shared" si="0"/>
        <v>2.261165025254265E-2</v>
      </c>
      <c r="H26" s="68">
        <v>3.6629824059836974E-2</v>
      </c>
      <c r="I26" s="68">
        <f t="shared" si="1"/>
        <v>3.6629824059836974E-2</v>
      </c>
      <c r="J26" s="67">
        <f>分析係数表!G29</f>
        <v>0.41725313393446228</v>
      </c>
      <c r="K26" s="69">
        <f t="shared" si="2"/>
        <v>1.5283908884434946E-2</v>
      </c>
      <c r="L26" s="70"/>
      <c r="M26" s="71"/>
      <c r="N26" s="72">
        <f>分析係数表!H29</f>
        <v>1.1001847048904964E-2</v>
      </c>
      <c r="O26" s="73">
        <f t="shared" si="3"/>
        <v>0.39461366169540657</v>
      </c>
      <c r="P26" s="67">
        <f>分析係数表!C29</f>
        <v>9.5730027548209362E-2</v>
      </c>
      <c r="Q26" s="73">
        <f t="shared" si="4"/>
        <v>3.7776376705001037E-2</v>
      </c>
      <c r="R26" s="74">
        <v>4.6002497328035782E-2</v>
      </c>
      <c r="S26" s="75">
        <f t="shared" si="5"/>
        <v>8.2632321387872756E-2</v>
      </c>
      <c r="T26" s="76">
        <f>分析係数表!F29</f>
        <v>0.61183197712777659</v>
      </c>
      <c r="U26" s="77">
        <f t="shared" si="6"/>
        <v>5.0557096569400051E-2</v>
      </c>
      <c r="V26" s="78">
        <f>分析係数表!D29</f>
        <v>6.9331427314712993E-2</v>
      </c>
      <c r="W26" s="158">
        <f t="shared" si="7"/>
        <v>0</v>
      </c>
      <c r="X26" s="67">
        <f>分析係数表!E29</f>
        <v>4.6349241257972289E-2</v>
      </c>
      <c r="Y26" s="157">
        <f t="shared" si="8"/>
        <v>0</v>
      </c>
    </row>
    <row r="27" spans="1:25" x14ac:dyDescent="0.2">
      <c r="A27" s="6" t="s">
        <v>15</v>
      </c>
      <c r="B27" s="5" t="s">
        <v>36</v>
      </c>
      <c r="C27" s="81"/>
      <c r="D27" s="67">
        <f>投入係数表!C27</f>
        <v>1.7486686272951276E-3</v>
      </c>
      <c r="E27" s="68">
        <f t="shared" si="9"/>
        <v>0.47240454916103497</v>
      </c>
      <c r="F27" s="67">
        <f>分析係数表!C30</f>
        <v>1</v>
      </c>
      <c r="G27" s="68">
        <f t="shared" si="0"/>
        <v>0.47240454916103497</v>
      </c>
      <c r="H27" s="68">
        <v>0.54385289077821763</v>
      </c>
      <c r="I27" s="68">
        <f t="shared" si="1"/>
        <v>0.54385289077821763</v>
      </c>
      <c r="J27" s="67">
        <f>分析係数表!G30</f>
        <v>0.49552534931824899</v>
      </c>
      <c r="K27" s="69">
        <f t="shared" si="2"/>
        <v>0.2694928936806158</v>
      </c>
      <c r="L27" s="70"/>
      <c r="M27" s="71"/>
      <c r="N27" s="72">
        <f>分析係数表!H30</f>
        <v>0</v>
      </c>
      <c r="O27" s="73">
        <f t="shared" si="3"/>
        <v>0</v>
      </c>
      <c r="P27" s="67">
        <f>分析係数表!C30</f>
        <v>1</v>
      </c>
      <c r="Q27" s="73">
        <f t="shared" si="4"/>
        <v>0</v>
      </c>
      <c r="R27" s="74">
        <v>8.7493283265337007E-2</v>
      </c>
      <c r="S27" s="75">
        <f t="shared" si="5"/>
        <v>0.63134617404355464</v>
      </c>
      <c r="T27" s="76">
        <f>分析係数表!F30</f>
        <v>0.64042382540419607</v>
      </c>
      <c r="U27" s="77">
        <f t="shared" si="6"/>
        <v>0.40432913193527664</v>
      </c>
      <c r="V27" s="78">
        <f>分析係数表!D30</f>
        <v>0.10939676643167714</v>
      </c>
      <c r="W27" s="158">
        <f t="shared" si="7"/>
        <v>0</v>
      </c>
      <c r="X27" s="67">
        <f>分析係数表!E30</f>
        <v>7.4296086791337757E-2</v>
      </c>
      <c r="Y27" s="157">
        <f t="shared" si="8"/>
        <v>0</v>
      </c>
    </row>
    <row r="28" spans="1:25" x14ac:dyDescent="0.2">
      <c r="A28" s="6" t="s">
        <v>16</v>
      </c>
      <c r="B28" s="5" t="s">
        <v>190</v>
      </c>
      <c r="C28" s="81"/>
      <c r="D28" s="67">
        <f>投入係数表!C28</f>
        <v>6.1004689611318655E-3</v>
      </c>
      <c r="E28" s="68">
        <f t="shared" si="9"/>
        <v>1.6480476885504287</v>
      </c>
      <c r="F28" s="67">
        <f>分析係数表!C31</f>
        <v>0.68487081196793942</v>
      </c>
      <c r="G28" s="68">
        <f t="shared" si="0"/>
        <v>1.1286997586194178</v>
      </c>
      <c r="H28" s="68">
        <v>1.3266762769844458</v>
      </c>
      <c r="I28" s="68">
        <f t="shared" si="1"/>
        <v>1.3266762769844458</v>
      </c>
      <c r="J28" s="67">
        <f>分析係数表!G31</f>
        <v>0.16454642729758651</v>
      </c>
      <c r="K28" s="69">
        <f t="shared" si="2"/>
        <v>0.21829984155825385</v>
      </c>
      <c r="L28" s="70"/>
      <c r="M28" s="71"/>
      <c r="N28" s="72">
        <f>分析係数表!H31</f>
        <v>3.7433309950251958E-2</v>
      </c>
      <c r="O28" s="73">
        <f t="shared" si="3"/>
        <v>1.3426559597843419</v>
      </c>
      <c r="P28" s="67">
        <f>分析係数表!C31</f>
        <v>0.68487081196793942</v>
      </c>
      <c r="Q28" s="73">
        <f t="shared" si="4"/>
        <v>0.91954587737109528</v>
      </c>
      <c r="R28" s="74">
        <v>1.077023988918913</v>
      </c>
      <c r="S28" s="75">
        <f t="shared" si="5"/>
        <v>2.4037002659033586</v>
      </c>
      <c r="T28" s="76">
        <f>分析係数表!F31</f>
        <v>0.58346213292117466</v>
      </c>
      <c r="U28" s="77">
        <f t="shared" si="6"/>
        <v>1.4024680840471684</v>
      </c>
      <c r="V28" s="78">
        <f>分析係数表!D31</f>
        <v>1.2424206396385685E-2</v>
      </c>
      <c r="W28" s="158">
        <f t="shared" si="7"/>
        <v>0</v>
      </c>
      <c r="X28" s="67">
        <f>分析係数表!E31</f>
        <v>1.0462489596956366E-2</v>
      </c>
      <c r="Y28" s="157">
        <f t="shared" si="8"/>
        <v>0</v>
      </c>
    </row>
    <row r="29" spans="1:25" x14ac:dyDescent="0.2">
      <c r="A29" s="6" t="s">
        <v>17</v>
      </c>
      <c r="B29" s="5" t="s">
        <v>270</v>
      </c>
      <c r="C29" s="81"/>
      <c r="D29" s="67">
        <f>投入係数表!C29</f>
        <v>3.775534536205389E-4</v>
      </c>
      <c r="E29" s="68">
        <f t="shared" si="9"/>
        <v>0.101996436750678</v>
      </c>
      <c r="F29" s="67">
        <f>分析係数表!C32</f>
        <v>0.99951183793019283</v>
      </c>
      <c r="G29" s="68">
        <f t="shared" si="0"/>
        <v>0.10194664595900084</v>
      </c>
      <c r="H29" s="68">
        <v>0.13544366773481961</v>
      </c>
      <c r="I29" s="68">
        <f t="shared" si="1"/>
        <v>0.13544366773481961</v>
      </c>
      <c r="J29" s="67">
        <f>分析係数表!G32</f>
        <v>0.19001687967205208</v>
      </c>
      <c r="K29" s="69">
        <f t="shared" si="2"/>
        <v>2.5736583114308622E-2</v>
      </c>
      <c r="L29" s="70"/>
      <c r="M29" s="71"/>
      <c r="N29" s="72">
        <f>分析係数表!H32</f>
        <v>7.9094881679463002E-3</v>
      </c>
      <c r="O29" s="73">
        <f t="shared" si="3"/>
        <v>0.28369709869766285</v>
      </c>
      <c r="P29" s="67">
        <f>分析係数表!C32</f>
        <v>0.99951183793019283</v>
      </c>
      <c r="Q29" s="73">
        <f t="shared" si="4"/>
        <v>0.28355860853476433</v>
      </c>
      <c r="R29" s="74">
        <v>0.34982205973903674</v>
      </c>
      <c r="S29" s="75">
        <f t="shared" si="5"/>
        <v>0.48526572747385632</v>
      </c>
      <c r="T29" s="76">
        <f>分析係数表!F32</f>
        <v>0.65686038099831201</v>
      </c>
      <c r="U29" s="77">
        <f t="shared" si="6"/>
        <v>0.31875183063390033</v>
      </c>
      <c r="V29" s="78">
        <f>分析係数表!D32</f>
        <v>1.6156257535567882E-2</v>
      </c>
      <c r="W29" s="158">
        <f t="shared" si="7"/>
        <v>0</v>
      </c>
      <c r="X29" s="67">
        <f>分析係数表!E32</f>
        <v>2.4596093561610802E-2</v>
      </c>
      <c r="Y29" s="157">
        <f t="shared" si="8"/>
        <v>0</v>
      </c>
    </row>
    <row r="30" spans="1:25" x14ac:dyDescent="0.2">
      <c r="A30" s="6" t="s">
        <v>18</v>
      </c>
      <c r="B30" s="5" t="s">
        <v>271</v>
      </c>
      <c r="C30" s="81"/>
      <c r="D30" s="67">
        <f>投入係数表!C30</f>
        <v>2.9806851601621491E-4</v>
      </c>
      <c r="E30" s="68">
        <f t="shared" si="9"/>
        <v>8.0523502697903676E-2</v>
      </c>
      <c r="F30" s="67">
        <f>分析係数表!C33</f>
        <v>0.77438340807174888</v>
      </c>
      <c r="G30" s="68">
        <f t="shared" si="0"/>
        <v>6.2356064449077313E-2</v>
      </c>
      <c r="H30" s="68">
        <v>7.8319281157157361E-2</v>
      </c>
      <c r="I30" s="68">
        <f t="shared" si="1"/>
        <v>7.8319281157157361E-2</v>
      </c>
      <c r="J30" s="67">
        <f>分析係数表!G33</f>
        <v>0.576631806707537</v>
      </c>
      <c r="K30" s="69">
        <f t="shared" si="2"/>
        <v>4.5161388593687207E-2</v>
      </c>
      <c r="L30" s="70"/>
      <c r="M30" s="71"/>
      <c r="N30" s="72">
        <f>分析係数表!H33</f>
        <v>9.4283158389270381E-4</v>
      </c>
      <c r="O30" s="73">
        <f t="shared" si="3"/>
        <v>3.3817432839062335E-2</v>
      </c>
      <c r="P30" s="67">
        <f>分析係数表!C33</f>
        <v>0.77438340807174888</v>
      </c>
      <c r="Q30" s="73">
        <f t="shared" si="4"/>
        <v>2.6187658894150569E-2</v>
      </c>
      <c r="R30" s="74">
        <v>9.2914162803548001E-2</v>
      </c>
      <c r="S30" s="75">
        <f t="shared" si="5"/>
        <v>0.17123344396070536</v>
      </c>
      <c r="T30" s="76">
        <f>分析係数表!F33</f>
        <v>0.7461233321312658</v>
      </c>
      <c r="U30" s="77">
        <f t="shared" si="6"/>
        <v>0.12776126778027386</v>
      </c>
      <c r="V30" s="78">
        <f>分析係数表!D33</f>
        <v>0.11179228272628922</v>
      </c>
      <c r="W30" s="158">
        <f t="shared" si="7"/>
        <v>0</v>
      </c>
      <c r="X30" s="67">
        <f>分析係数表!E33</f>
        <v>0.10385863685539128</v>
      </c>
      <c r="Y30" s="157">
        <f t="shared" si="8"/>
        <v>0</v>
      </c>
    </row>
    <row r="31" spans="1:25" x14ac:dyDescent="0.2">
      <c r="A31" s="6" t="s">
        <v>19</v>
      </c>
      <c r="B31" s="5" t="s">
        <v>272</v>
      </c>
      <c r="C31" s="81"/>
      <c r="D31" s="67">
        <f>投入係数表!C31</f>
        <v>4.5226929496860344E-2</v>
      </c>
      <c r="E31" s="68">
        <f t="shared" si="9"/>
        <v>12.218099476028584</v>
      </c>
      <c r="F31" s="67">
        <f>分析係数表!C34</f>
        <v>0.30551441128621037</v>
      </c>
      <c r="G31" s="68">
        <f t="shared" si="0"/>
        <v>3.7328054684552283</v>
      </c>
      <c r="H31" s="68">
        <v>4.0868129552640236</v>
      </c>
      <c r="I31" s="68">
        <f t="shared" si="1"/>
        <v>4.0868129552640236</v>
      </c>
      <c r="J31" s="67">
        <f>分析係数表!G34</f>
        <v>0.46684090860797689</v>
      </c>
      <c r="K31" s="69">
        <f t="shared" si="2"/>
        <v>1.9078914733463079</v>
      </c>
      <c r="L31" s="70"/>
      <c r="M31" s="71"/>
      <c r="N31" s="72">
        <f>分析係数表!H34</f>
        <v>0.15249094173751312</v>
      </c>
      <c r="O31" s="73">
        <f t="shared" si="3"/>
        <v>5.469536944745137</v>
      </c>
      <c r="P31" s="67">
        <f>分析係数表!C34</f>
        <v>0.30551441128621037</v>
      </c>
      <c r="Q31" s="73">
        <f t="shared" si="4"/>
        <v>1.6710223596819882</v>
      </c>
      <c r="R31" s="74">
        <v>1.7972710454961021</v>
      </c>
      <c r="S31" s="75">
        <f t="shared" si="5"/>
        <v>5.8840840007601258</v>
      </c>
      <c r="T31" s="76">
        <f>分析係数表!F34</f>
        <v>0.77261426659017018</v>
      </c>
      <c r="U31" s="77">
        <f t="shared" si="6"/>
        <v>4.5461272448022392</v>
      </c>
      <c r="V31" s="78">
        <f>分析係数表!D34</f>
        <v>0.26310533137842373</v>
      </c>
      <c r="W31" s="158">
        <f t="shared" si="7"/>
        <v>2</v>
      </c>
      <c r="X31" s="67">
        <f>分析係数表!E34</f>
        <v>0.16618856377892521</v>
      </c>
      <c r="Y31" s="157">
        <f t="shared" si="8"/>
        <v>1</v>
      </c>
    </row>
    <row r="32" spans="1:25" x14ac:dyDescent="0.2">
      <c r="A32" s="6" t="s">
        <v>20</v>
      </c>
      <c r="B32" s="5" t="s">
        <v>37</v>
      </c>
      <c r="C32" s="81"/>
      <c r="D32" s="67">
        <f>投入係数表!C32</f>
        <v>3.1396550353707973E-3</v>
      </c>
      <c r="E32" s="68">
        <f t="shared" si="9"/>
        <v>0.8481808950845855</v>
      </c>
      <c r="F32" s="67">
        <f>分析係数表!C35</f>
        <v>0.55170107459758322</v>
      </c>
      <c r="G32" s="68">
        <f t="shared" si="0"/>
        <v>0.46794231127130581</v>
      </c>
      <c r="H32" s="68">
        <v>0.58409758523082567</v>
      </c>
      <c r="I32" s="68">
        <f t="shared" si="1"/>
        <v>0.58409758523082567</v>
      </c>
      <c r="J32" s="67">
        <f>分析係数表!G35</f>
        <v>0.35798960138648178</v>
      </c>
      <c r="K32" s="69">
        <f t="shared" si="2"/>
        <v>0.20910086170758985</v>
      </c>
      <c r="L32" s="70"/>
      <c r="M32" s="71"/>
      <c r="N32" s="72">
        <f>分析係数表!H35</f>
        <v>4.4091052431733203E-2</v>
      </c>
      <c r="O32" s="73">
        <f t="shared" si="3"/>
        <v>1.58145551112912</v>
      </c>
      <c r="P32" s="67">
        <f>分析係数表!C35</f>
        <v>0.55170107459758322</v>
      </c>
      <c r="Q32" s="73">
        <f t="shared" si="4"/>
        <v>0.87249070491820568</v>
      </c>
      <c r="R32" s="74">
        <v>1.1352555226924486</v>
      </c>
      <c r="S32" s="75">
        <f t="shared" si="5"/>
        <v>1.7193531079232742</v>
      </c>
      <c r="T32" s="76">
        <f>分析係数表!F35</f>
        <v>0.73705372616984399</v>
      </c>
      <c r="U32" s="77">
        <f t="shared" si="6"/>
        <v>1.2672556147965512</v>
      </c>
      <c r="V32" s="78">
        <f>分析係数表!D35</f>
        <v>9.9133448873483535E-2</v>
      </c>
      <c r="W32" s="158">
        <f t="shared" si="7"/>
        <v>0</v>
      </c>
      <c r="X32" s="67">
        <f>分析係数表!E35</f>
        <v>9.0190641247833617E-2</v>
      </c>
      <c r="Y32" s="157">
        <f t="shared" si="8"/>
        <v>0</v>
      </c>
    </row>
    <row r="33" spans="1:25" x14ac:dyDescent="0.2">
      <c r="A33" s="6" t="s">
        <v>21</v>
      </c>
      <c r="B33" s="5" t="s">
        <v>38</v>
      </c>
      <c r="C33" s="81"/>
      <c r="D33" s="67">
        <f>投入係数表!C33</f>
        <v>1.2916302360702647E-3</v>
      </c>
      <c r="E33" s="68">
        <f t="shared" si="9"/>
        <v>0.34893517835758264</v>
      </c>
      <c r="F33" s="67">
        <f>分析係数表!C36</f>
        <v>0.78706433438155132</v>
      </c>
      <c r="G33" s="68">
        <f t="shared" si="0"/>
        <v>0.2746344338963187</v>
      </c>
      <c r="H33" s="68">
        <v>0.39749072030355243</v>
      </c>
      <c r="I33" s="68">
        <f t="shared" si="1"/>
        <v>0.39749072030355243</v>
      </c>
      <c r="J33" s="67">
        <f>分析係数表!G36</f>
        <v>2.3082187519442545E-2</v>
      </c>
      <c r="K33" s="69">
        <f t="shared" si="2"/>
        <v>9.1749553432848852E-3</v>
      </c>
      <c r="L33" s="70"/>
      <c r="M33" s="71"/>
      <c r="N33" s="72">
        <f>分析係数表!H36</f>
        <v>0.17399265041864295</v>
      </c>
      <c r="O33" s="73">
        <f t="shared" si="3"/>
        <v>6.2407590820509879</v>
      </c>
      <c r="P33" s="67">
        <f>分析係数表!C36</f>
        <v>0.78706433438155132</v>
      </c>
      <c r="Q33" s="73">
        <f t="shared" si="4"/>
        <v>4.9118788929500825</v>
      </c>
      <c r="R33" s="74">
        <v>5.0587916348462345</v>
      </c>
      <c r="S33" s="75">
        <f t="shared" si="5"/>
        <v>5.4562823551497868</v>
      </c>
      <c r="T33" s="76">
        <f>分析係数表!F36</f>
        <v>0.89591239967647607</v>
      </c>
      <c r="U33" s="77">
        <f t="shared" si="6"/>
        <v>4.8883510181146601</v>
      </c>
      <c r="V33" s="78">
        <f>分析係数表!D36</f>
        <v>1.2733569754661027E-2</v>
      </c>
      <c r="W33" s="158">
        <f t="shared" si="7"/>
        <v>0</v>
      </c>
      <c r="X33" s="67">
        <f>分析係数表!E36</f>
        <v>3.4218876376532073E-3</v>
      </c>
      <c r="Y33" s="157">
        <f t="shared" si="8"/>
        <v>0</v>
      </c>
    </row>
    <row r="34" spans="1:25" x14ac:dyDescent="0.2">
      <c r="A34" s="6" t="s">
        <v>22</v>
      </c>
      <c r="B34" s="5" t="s">
        <v>373</v>
      </c>
      <c r="C34" s="81"/>
      <c r="D34" s="67">
        <f>投入係数表!C34</f>
        <v>1.8718702805818298E-2</v>
      </c>
      <c r="E34" s="68">
        <f t="shared" si="9"/>
        <v>5.0568759694283516</v>
      </c>
      <c r="F34" s="67">
        <f>分析係数表!C37</f>
        <v>0.17806118330777299</v>
      </c>
      <c r="G34" s="68">
        <f t="shared" si="0"/>
        <v>0.90043331895705392</v>
      </c>
      <c r="H34" s="68">
        <v>1.0201628984582147</v>
      </c>
      <c r="I34" s="68">
        <f t="shared" si="1"/>
        <v>1.0201628984582147</v>
      </c>
      <c r="J34" s="67">
        <f>分析係数表!G37</f>
        <v>0.48063241106719368</v>
      </c>
      <c r="K34" s="69">
        <f t="shared" si="2"/>
        <v>0.49032335356726842</v>
      </c>
      <c r="L34" s="70"/>
      <c r="M34" s="71"/>
      <c r="N34" s="72">
        <f>分析係数表!H37</f>
        <v>0.10551990887033974</v>
      </c>
      <c r="O34" s="73">
        <f t="shared" si="3"/>
        <v>3.7847824493465261</v>
      </c>
      <c r="P34" s="67">
        <f>分析係数表!C37</f>
        <v>0.17806118330777299</v>
      </c>
      <c r="Q34" s="73">
        <f t="shared" si="4"/>
        <v>0.67392284149313375</v>
      </c>
      <c r="R34" s="74">
        <v>0.73262901112057366</v>
      </c>
      <c r="S34" s="75">
        <f t="shared" si="5"/>
        <v>1.7527919095787885</v>
      </c>
      <c r="T34" s="76">
        <f>分析係数表!F37</f>
        <v>0.73363448146056842</v>
      </c>
      <c r="U34" s="77">
        <f t="shared" si="6"/>
        <v>1.285908583692114</v>
      </c>
      <c r="V34" s="78">
        <f>分析係数表!D37</f>
        <v>8.9591567852437423E-2</v>
      </c>
      <c r="W34" s="158">
        <f t="shared" si="7"/>
        <v>0</v>
      </c>
      <c r="X34" s="67">
        <f>分析係数表!E37</f>
        <v>7.8976096367400717E-2</v>
      </c>
      <c r="Y34" s="157">
        <f t="shared" si="8"/>
        <v>0</v>
      </c>
    </row>
    <row r="35" spans="1:25" x14ac:dyDescent="0.2">
      <c r="A35" s="6" t="s">
        <v>23</v>
      </c>
      <c r="B35" s="5" t="s">
        <v>191</v>
      </c>
      <c r="C35" s="81"/>
      <c r="D35" s="67">
        <f>投入係数表!C35</f>
        <v>2.1063508465145853E-3</v>
      </c>
      <c r="E35" s="68">
        <f t="shared" si="9"/>
        <v>0.56903275239851936</v>
      </c>
      <c r="F35" s="67">
        <f>分析係数表!C38</f>
        <v>9.4546815856245581E-2</v>
      </c>
      <c r="G35" s="68">
        <f t="shared" si="0"/>
        <v>5.3800234857195393E-2</v>
      </c>
      <c r="H35" s="68">
        <v>7.9496023666823332E-2</v>
      </c>
      <c r="I35" s="68">
        <f t="shared" si="1"/>
        <v>7.9496023666823332E-2</v>
      </c>
      <c r="J35" s="67">
        <f>分析係数表!G38</f>
        <v>0.30196369025565023</v>
      </c>
      <c r="K35" s="69">
        <f t="shared" si="2"/>
        <v>2.4004912667084481E-2</v>
      </c>
      <c r="L35" s="70"/>
      <c r="M35" s="71"/>
      <c r="N35" s="72">
        <f>分析係数表!H38</f>
        <v>2.7486919418469202E-2</v>
      </c>
      <c r="O35" s="73">
        <f t="shared" si="3"/>
        <v>0.98589935601116208</v>
      </c>
      <c r="P35" s="67">
        <f>分析係数表!C38</f>
        <v>9.4546815856245581E-2</v>
      </c>
      <c r="Q35" s="73">
        <f t="shared" si="4"/>
        <v>9.3213644865578441E-2</v>
      </c>
      <c r="R35" s="74">
        <v>0.11753886348238249</v>
      </c>
      <c r="S35" s="75">
        <f t="shared" si="5"/>
        <v>0.19703488714920581</v>
      </c>
      <c r="T35" s="76">
        <f>分析係数表!F38</f>
        <v>0.6469062615783624</v>
      </c>
      <c r="U35" s="77">
        <f t="shared" si="6"/>
        <v>0.12746310224620724</v>
      </c>
      <c r="V35" s="78">
        <f>分析係数表!D38</f>
        <v>7.039644312708411E-2</v>
      </c>
      <c r="W35" s="158">
        <f t="shared" si="7"/>
        <v>0</v>
      </c>
      <c r="X35" s="67">
        <f>分析係数表!E38</f>
        <v>6.7802889959244161E-2</v>
      </c>
      <c r="Y35" s="157">
        <f t="shared" si="8"/>
        <v>0</v>
      </c>
    </row>
    <row r="36" spans="1:25" x14ac:dyDescent="0.2">
      <c r="A36" s="6" t="s">
        <v>24</v>
      </c>
      <c r="B36" s="5" t="s">
        <v>39</v>
      </c>
      <c r="C36" s="81"/>
      <c r="D36" s="67">
        <f>投入係数表!C36</f>
        <v>0</v>
      </c>
      <c r="E36" s="68">
        <f t="shared" si="9"/>
        <v>0</v>
      </c>
      <c r="F36" s="67">
        <f>分析係数表!C39</f>
        <v>1</v>
      </c>
      <c r="G36" s="68">
        <f t="shared" si="0"/>
        <v>0</v>
      </c>
      <c r="H36" s="68">
        <v>2.0127761975814611E-2</v>
      </c>
      <c r="I36" s="68">
        <f t="shared" si="1"/>
        <v>2.0127761975814611E-2</v>
      </c>
      <c r="J36" s="67">
        <f>分析係数表!G39</f>
        <v>0.38617340916407339</v>
      </c>
      <c r="K36" s="69">
        <f t="shared" si="2"/>
        <v>7.7728064610433339E-3</v>
      </c>
      <c r="L36" s="70"/>
      <c r="M36" s="71"/>
      <c r="N36" s="72">
        <f>分析係数表!H39</f>
        <v>3.6619192575764402E-3</v>
      </c>
      <c r="O36" s="73">
        <f t="shared" si="3"/>
        <v>0.13134552413260389</v>
      </c>
      <c r="P36" s="67">
        <f>分析係数表!C39</f>
        <v>1</v>
      </c>
      <c r="Q36" s="73">
        <f t="shared" si="4"/>
        <v>0.13134552413260389</v>
      </c>
      <c r="R36" s="74">
        <v>0.13325332059447778</v>
      </c>
      <c r="S36" s="75">
        <f t="shared" si="5"/>
        <v>0.1533810825702924</v>
      </c>
      <c r="T36" s="76">
        <f>分析係数表!F39</f>
        <v>0.76971778087777654</v>
      </c>
      <c r="U36" s="77">
        <f t="shared" si="6"/>
        <v>0.11806014650463648</v>
      </c>
      <c r="V36" s="78">
        <f>分析係数表!D39</f>
        <v>5.3224594913617342E-2</v>
      </c>
      <c r="W36" s="158">
        <f t="shared" si="7"/>
        <v>0</v>
      </c>
      <c r="X36" s="67">
        <f>分析係数表!E39</f>
        <v>6.6664878205816069E-2</v>
      </c>
      <c r="Y36" s="157">
        <f t="shared" si="8"/>
        <v>0</v>
      </c>
    </row>
    <row r="37" spans="1:25" x14ac:dyDescent="0.2">
      <c r="A37" s="6" t="s">
        <v>25</v>
      </c>
      <c r="B37" s="5" t="s">
        <v>40</v>
      </c>
      <c r="C37" s="81"/>
      <c r="D37" s="67">
        <f>投入係数表!C37</f>
        <v>0</v>
      </c>
      <c r="E37" s="68">
        <f t="shared" si="9"/>
        <v>0</v>
      </c>
      <c r="F37" s="67">
        <f>分析係数表!C40</f>
        <v>0.92638568129330257</v>
      </c>
      <c r="G37" s="68">
        <f t="shared" si="0"/>
        <v>0</v>
      </c>
      <c r="H37" s="68">
        <v>1.1247150674726764E-3</v>
      </c>
      <c r="I37" s="68">
        <f t="shared" si="1"/>
        <v>1.1247150674726764E-3</v>
      </c>
      <c r="J37" s="67">
        <f>分析係数表!G40</f>
        <v>0.56637000568074225</v>
      </c>
      <c r="K37" s="69">
        <f t="shared" si="2"/>
        <v>6.3700487915371612E-4</v>
      </c>
      <c r="L37" s="70"/>
      <c r="M37" s="71"/>
      <c r="N37" s="72">
        <f>分析係数表!H40</f>
        <v>2.7911676309506188E-2</v>
      </c>
      <c r="O37" s="73">
        <f t="shared" si="3"/>
        <v>1.0011345134676679</v>
      </c>
      <c r="P37" s="67">
        <f>分析係数表!C40</f>
        <v>0.92638568129330257</v>
      </c>
      <c r="Q37" s="73">
        <f t="shared" si="4"/>
        <v>0.92743667832498455</v>
      </c>
      <c r="R37" s="74">
        <v>0.92847766648500218</v>
      </c>
      <c r="S37" s="75">
        <f t="shared" si="5"/>
        <v>0.92960238155247488</v>
      </c>
      <c r="T37" s="76">
        <f>分析係数表!F40</f>
        <v>0.79369437606513915</v>
      </c>
      <c r="U37" s="77">
        <f t="shared" si="6"/>
        <v>0.73782018221495893</v>
      </c>
      <c r="V37" s="78">
        <f>分析係数表!D40</f>
        <v>7.4725430789623182E-2</v>
      </c>
      <c r="W37" s="158">
        <f t="shared" si="7"/>
        <v>0</v>
      </c>
      <c r="X37" s="67">
        <f>分析係数表!E40</f>
        <v>4.5398598750236697E-2</v>
      </c>
      <c r="Y37" s="157">
        <f t="shared" si="8"/>
        <v>0</v>
      </c>
    </row>
    <row r="38" spans="1:25" x14ac:dyDescent="0.2">
      <c r="A38" s="6" t="s">
        <v>26</v>
      </c>
      <c r="B38" s="5" t="s">
        <v>274</v>
      </c>
      <c r="C38" s="81"/>
      <c r="D38" s="67">
        <f>投入係数表!C38</f>
        <v>3.179397504172959E-4</v>
      </c>
      <c r="E38" s="68">
        <f t="shared" si="9"/>
        <v>8.5891736211097247E-2</v>
      </c>
      <c r="F38" s="67">
        <f>分析係数表!C41</f>
        <v>0.99990772353972501</v>
      </c>
      <c r="G38" s="68">
        <f t="shared" si="0"/>
        <v>8.5883810425712817E-2</v>
      </c>
      <c r="H38" s="68">
        <v>9.2714638779962819E-2</v>
      </c>
      <c r="I38" s="68">
        <f t="shared" si="1"/>
        <v>9.2714638779962819E-2</v>
      </c>
      <c r="J38" s="67">
        <f>分析係数表!G41</f>
        <v>0.5672735653376354</v>
      </c>
      <c r="K38" s="69">
        <f t="shared" si="2"/>
        <v>5.2594563699700503E-2</v>
      </c>
      <c r="L38" s="70"/>
      <c r="M38" s="71"/>
      <c r="N38" s="72">
        <f>分析係数表!H41</f>
        <v>3.8064009576337182E-2</v>
      </c>
      <c r="O38" s="73">
        <f t="shared" si="3"/>
        <v>1.3652778602500628</v>
      </c>
      <c r="P38" s="67">
        <f>分析係数表!C41</f>
        <v>0.99990772353972501</v>
      </c>
      <c r="Q38" s="73">
        <f t="shared" si="4"/>
        <v>1.3651518772418272</v>
      </c>
      <c r="R38" s="74">
        <v>1.3844030189318153</v>
      </c>
      <c r="S38" s="75">
        <f t="shared" si="5"/>
        <v>1.4771176577117782</v>
      </c>
      <c r="T38" s="76">
        <f>分析係数表!F41</f>
        <v>0.70340324191441961</v>
      </c>
      <c r="U38" s="77">
        <f t="shared" si="6"/>
        <v>1.0390093491234988</v>
      </c>
      <c r="V38" s="78">
        <f>分析係数表!D41</f>
        <v>0.12678804640086042</v>
      </c>
      <c r="W38" s="158">
        <f t="shared" si="7"/>
        <v>0</v>
      </c>
      <c r="X38" s="67">
        <f>分析係数表!E41</f>
        <v>0.12015057232849351</v>
      </c>
      <c r="Y38" s="157">
        <f t="shared" si="8"/>
        <v>0</v>
      </c>
    </row>
    <row r="39" spans="1:25" x14ac:dyDescent="0.2">
      <c r="A39" s="6" t="s">
        <v>51</v>
      </c>
      <c r="B39" s="5" t="s">
        <v>363</v>
      </c>
      <c r="C39" s="81"/>
      <c r="D39" s="67">
        <f>投入係数表!C39</f>
        <v>7.9484937604323974E-5</v>
      </c>
      <c r="E39" s="68">
        <f>$C$5*D39</f>
        <v>2.1472934052774312E-2</v>
      </c>
      <c r="F39" s="67">
        <f>分析係数表!C42</f>
        <v>0.84220135628586335</v>
      </c>
      <c r="G39" s="68">
        <f>E39*F39</f>
        <v>1.8084534182683427E-2</v>
      </c>
      <c r="H39" s="68">
        <v>2.9172677346169257E-2</v>
      </c>
      <c r="I39" s="68">
        <f>C39+H39</f>
        <v>2.9172677346169257E-2</v>
      </c>
      <c r="J39" s="67">
        <f>分析係数表!G42</f>
        <v>0.59498317528296119</v>
      </c>
      <c r="K39" s="69">
        <f>I39*J39</f>
        <v>1.7357252198929096E-2</v>
      </c>
      <c r="L39" s="70"/>
      <c r="M39" s="71"/>
      <c r="N39" s="72">
        <f>分析係数表!H42</f>
        <v>1.0390454554230514E-2</v>
      </c>
      <c r="O39" s="73">
        <f t="shared" si="3"/>
        <v>0.37268426838679963</v>
      </c>
      <c r="P39" s="67">
        <f>分析係数表!C42</f>
        <v>0.84220135628586335</v>
      </c>
      <c r="Q39" s="73">
        <f>O39*P39</f>
        <v>0.31387519630176736</v>
      </c>
      <c r="R39" s="74">
        <v>0.32745282046837282</v>
      </c>
      <c r="S39" s="75">
        <f>I39+R39</f>
        <v>0.35662549781454206</v>
      </c>
      <c r="T39" s="76">
        <f>分析係数表!F42</f>
        <v>0.68522483940042822</v>
      </c>
      <c r="U39" s="77">
        <f t="shared" si="6"/>
        <v>0.24436864946606734</v>
      </c>
      <c r="V39" s="78">
        <f>分析係数表!D42</f>
        <v>0.3683083511777302</v>
      </c>
      <c r="W39" s="158">
        <f t="shared" si="7"/>
        <v>0</v>
      </c>
      <c r="X39" s="67">
        <f>分析係数表!E42</f>
        <v>0.32058733557662894</v>
      </c>
      <c r="Y39" s="157">
        <f t="shared" si="8"/>
        <v>0</v>
      </c>
    </row>
    <row r="40" spans="1:25" x14ac:dyDescent="0.2">
      <c r="A40" s="6" t="s">
        <v>192</v>
      </c>
      <c r="B40" s="5" t="s">
        <v>41</v>
      </c>
      <c r="C40" s="81"/>
      <c r="D40" s="67">
        <f>投入係数表!C40</f>
        <v>1.235990779747238E-2</v>
      </c>
      <c r="E40" s="68">
        <f>$C$5*D40</f>
        <v>3.3390412452064062</v>
      </c>
      <c r="F40" s="67">
        <f>分析係数表!C43</f>
        <v>0.52430911701784721</v>
      </c>
      <c r="G40" s="68">
        <f>E40*F40</f>
        <v>1.7506897669603438</v>
      </c>
      <c r="H40" s="68">
        <v>2.2603204725954056</v>
      </c>
      <c r="I40" s="68">
        <f>C40+H40</f>
        <v>2.2603204725954056</v>
      </c>
      <c r="J40" s="67">
        <f>分析係数表!G43</f>
        <v>0.41766166778106789</v>
      </c>
      <c r="K40" s="69">
        <f>I40*J40</f>
        <v>0.94404921830388866</v>
      </c>
      <c r="L40" s="70"/>
      <c r="M40" s="71"/>
      <c r="N40" s="72">
        <f>分析係数表!H43</f>
        <v>1.4132820192685171E-2</v>
      </c>
      <c r="O40" s="73">
        <f t="shared" si="3"/>
        <v>0.50691523900737812</v>
      </c>
      <c r="P40" s="67">
        <f>分析係数表!C43</f>
        <v>0.52430911701784721</v>
      </c>
      <c r="Q40" s="73">
        <f>O40*P40</f>
        <v>0.26578028136684939</v>
      </c>
      <c r="R40" s="74">
        <v>0.5930414236735666</v>
      </c>
      <c r="S40" s="75">
        <f>I40+R40</f>
        <v>2.8533618962689724</v>
      </c>
      <c r="T40" s="76">
        <f>分析係数表!F43</f>
        <v>0.73416754226764736</v>
      </c>
      <c r="U40" s="77">
        <f t="shared" si="6"/>
        <v>2.0948456905839454</v>
      </c>
      <c r="V40" s="78">
        <f>分析係数表!D43</f>
        <v>0.15354857197440061</v>
      </c>
      <c r="W40" s="158">
        <f t="shared" si="7"/>
        <v>0</v>
      </c>
      <c r="X40" s="67">
        <f>分析係数表!E43</f>
        <v>0.11343012704174228</v>
      </c>
      <c r="Y40" s="157">
        <f t="shared" si="8"/>
        <v>0</v>
      </c>
    </row>
    <row r="41" spans="1:25" x14ac:dyDescent="0.2">
      <c r="A41" s="6" t="s">
        <v>337</v>
      </c>
      <c r="B41" s="5" t="s">
        <v>342</v>
      </c>
      <c r="C41" s="81"/>
      <c r="D41" s="67">
        <f>投入係数表!C41</f>
        <v>7.9484937604323974E-5</v>
      </c>
      <c r="E41" s="68">
        <f>$C$5*D41</f>
        <v>2.1472934052774312E-2</v>
      </c>
      <c r="F41" s="67">
        <f>分析係数表!C44</f>
        <v>0.64452330330238461</v>
      </c>
      <c r="G41" s="68">
        <f>E41*F41</f>
        <v>1.3839806387288361E-2</v>
      </c>
      <c r="H41" s="68">
        <v>1.9172149689432857E-2</v>
      </c>
      <c r="I41" s="68">
        <f>C41+H41</f>
        <v>1.9172149689432857E-2</v>
      </c>
      <c r="J41" s="67">
        <f>分析係数表!G44</f>
        <v>0.3824712118442698</v>
      </c>
      <c r="K41" s="69">
        <f>I41*J41</f>
        <v>7.3327953253771259E-3</v>
      </c>
      <c r="L41" s="70"/>
      <c r="M41" s="71"/>
      <c r="N41" s="72">
        <f>分析係数表!H44</f>
        <v>0.16476384160429391</v>
      </c>
      <c r="O41" s="73">
        <f t="shared" si="3"/>
        <v>5.9097406609505425</v>
      </c>
      <c r="P41" s="67">
        <f>分析係数表!C44</f>
        <v>0.64452330330238461</v>
      </c>
      <c r="Q41" s="73">
        <f>O41*P41</f>
        <v>3.8089655724562612</v>
      </c>
      <c r="R41" s="74">
        <v>3.8538445888304715</v>
      </c>
      <c r="S41" s="75">
        <f>I41+R41</f>
        <v>3.8730167385199046</v>
      </c>
      <c r="T41" s="76">
        <f>分析係数表!F44</f>
        <v>0.64581429354779751</v>
      </c>
      <c r="U41" s="77">
        <f t="shared" si="6"/>
        <v>2.5012495688860268</v>
      </c>
      <c r="V41" s="78">
        <f>分析係数表!D44</f>
        <v>0.16185340888320235</v>
      </c>
      <c r="W41" s="158">
        <f t="shared" si="7"/>
        <v>1</v>
      </c>
      <c r="X41" s="67">
        <f>分析係数表!E44</f>
        <v>0.10822214098580393</v>
      </c>
      <c r="Y41" s="157">
        <f t="shared" si="8"/>
        <v>0</v>
      </c>
    </row>
    <row r="42" spans="1:25" x14ac:dyDescent="0.2">
      <c r="A42" s="6" t="s">
        <v>338</v>
      </c>
      <c r="B42" s="5" t="s">
        <v>276</v>
      </c>
      <c r="C42" s="81"/>
      <c r="D42" s="67">
        <f>投入係数表!C42</f>
        <v>5.7626579763134884E-4</v>
      </c>
      <c r="E42" s="68">
        <f>$C$5*D42</f>
        <v>0.15567877188261378</v>
      </c>
      <c r="F42" s="67">
        <f>分析係数表!C45</f>
        <v>1</v>
      </c>
      <c r="G42" s="68">
        <f>E42*F42</f>
        <v>0.15567877188261378</v>
      </c>
      <c r="H42" s="68">
        <v>0.18012941558688297</v>
      </c>
      <c r="I42" s="68">
        <f>C42+H42</f>
        <v>0.18012941558688297</v>
      </c>
      <c r="J42" s="67">
        <f>分析係数表!G45</f>
        <v>0</v>
      </c>
      <c r="K42" s="69">
        <f>I42*J42</f>
        <v>0</v>
      </c>
      <c r="L42" s="70"/>
      <c r="M42" s="71"/>
      <c r="N42" s="72">
        <f>分析係数表!H45</f>
        <v>0</v>
      </c>
      <c r="O42" s="73">
        <f t="shared" si="3"/>
        <v>0</v>
      </c>
      <c r="P42" s="67">
        <f>分析係数表!C45</f>
        <v>1</v>
      </c>
      <c r="Q42" s="73">
        <f>O42*P42</f>
        <v>0</v>
      </c>
      <c r="R42" s="74">
        <v>1.8722290327748914E-2</v>
      </c>
      <c r="S42" s="75">
        <f>I42+R42</f>
        <v>0.19885170591463189</v>
      </c>
      <c r="T42" s="76">
        <f>分析係数表!F45</f>
        <v>0</v>
      </c>
      <c r="U42" s="77">
        <f t="shared" si="6"/>
        <v>0</v>
      </c>
      <c r="V42" s="78">
        <f>分析係数表!D45</f>
        <v>0</v>
      </c>
      <c r="W42" s="158">
        <f t="shared" si="7"/>
        <v>0</v>
      </c>
      <c r="X42" s="67">
        <f>分析係数表!E45</f>
        <v>0</v>
      </c>
      <c r="Y42" s="157">
        <f t="shared" si="8"/>
        <v>0</v>
      </c>
    </row>
    <row r="43" spans="1:25" x14ac:dyDescent="0.2">
      <c r="A43" s="6" t="s">
        <v>339</v>
      </c>
      <c r="B43" s="5" t="s">
        <v>277</v>
      </c>
      <c r="C43" s="81"/>
      <c r="D43" s="67">
        <f>投入係数表!C43</f>
        <v>5.9613703203242982E-4</v>
      </c>
      <c r="E43" s="68">
        <f>$C$5*D43</f>
        <v>0.16104700539580735</v>
      </c>
      <c r="F43" s="67">
        <f>分析係数表!C46</f>
        <v>0.94132029339853296</v>
      </c>
      <c r="G43" s="68">
        <f>E43*F43</f>
        <v>0.1515968143701365</v>
      </c>
      <c r="H43" s="68">
        <v>0.17860496833711353</v>
      </c>
      <c r="I43" s="68">
        <f>C43+H43</f>
        <v>0.17860496833711353</v>
      </c>
      <c r="J43" s="67">
        <f>分析係数表!G46</f>
        <v>1.8134715025906734E-2</v>
      </c>
      <c r="K43" s="69">
        <f>I43*J43</f>
        <v>3.2389502030046491E-3</v>
      </c>
      <c r="L43" s="70"/>
      <c r="M43" s="71"/>
      <c r="N43" s="72">
        <f>分析係数表!H46</f>
        <v>5.1485683762058915E-5</v>
      </c>
      <c r="O43" s="73">
        <f t="shared" si="3"/>
        <v>1.8466857523037454E-3</v>
      </c>
      <c r="P43" s="67">
        <f>分析係数表!C46</f>
        <v>0.94132029339853296</v>
      </c>
      <c r="Q43" s="73">
        <f>O43*P43</f>
        <v>1.7383227741734522E-3</v>
      </c>
      <c r="R43" s="74">
        <v>1.6928952512260086E-2</v>
      </c>
      <c r="S43" s="75">
        <f>I43+R43</f>
        <v>0.19553392084937363</v>
      </c>
      <c r="T43" s="76">
        <f>分析係数表!F46</f>
        <v>0.59196891191709844</v>
      </c>
      <c r="U43" s="77">
        <f t="shared" si="6"/>
        <v>0.11575000236808776</v>
      </c>
      <c r="V43" s="78">
        <f>分析係数表!D46</f>
        <v>1.4248704663212436E-2</v>
      </c>
      <c r="W43" s="158">
        <f t="shared" si="7"/>
        <v>0</v>
      </c>
      <c r="X43" s="67">
        <f>分析係数表!E46</f>
        <v>4.5336787564766841E-2</v>
      </c>
      <c r="Y43" s="157">
        <f t="shared" si="8"/>
        <v>0</v>
      </c>
    </row>
    <row r="44" spans="1:25" x14ac:dyDescent="0.2">
      <c r="A44" s="183">
        <v>40</v>
      </c>
      <c r="B44" s="12" t="s">
        <v>148</v>
      </c>
      <c r="C44" s="187">
        <f>SUM(C5:C43)</f>
        <v>270.15098331795366</v>
      </c>
      <c r="D44" s="83">
        <f>投入係数表!C44</f>
        <v>0.33828789444400287</v>
      </c>
      <c r="E44" s="82">
        <f>SUM(E5:E43)</f>
        <v>91.388807328607498</v>
      </c>
      <c r="F44" s="83">
        <f>分析係数表!C47</f>
        <v>0.4419098025262409</v>
      </c>
      <c r="G44" s="82">
        <f>SUM(G5:G43)</f>
        <v>29.535525627194236</v>
      </c>
      <c r="H44" s="82">
        <f>SUM(H5:H43)</f>
        <v>32.998353927315414</v>
      </c>
      <c r="I44" s="82">
        <f>SUM(I5:I43)</f>
        <v>303.14933724526918</v>
      </c>
      <c r="J44" s="83">
        <f>分析係数表!G47</f>
        <v>0.35884105327113486</v>
      </c>
      <c r="K44" s="84">
        <f>SUM(K5:K43)</f>
        <v>55.551801545601364</v>
      </c>
      <c r="L44" s="85">
        <f>最終需要_まとめ!$L$34</f>
        <v>0.64566666666666661</v>
      </c>
      <c r="M44" s="82">
        <f>K44*L44</f>
        <v>35.867946531276608</v>
      </c>
      <c r="N44" s="86">
        <f>分析係数表!H47</f>
        <v>1</v>
      </c>
      <c r="O44" s="87">
        <f>SUM(O5:O43)</f>
        <v>35.867946531276608</v>
      </c>
      <c r="P44" s="83">
        <f>分析係数表!C47</f>
        <v>0.4419098025262409</v>
      </c>
      <c r="Q44" s="87">
        <f>SUM(Q5:Q43)</f>
        <v>17.343157053009101</v>
      </c>
      <c r="R44" s="82">
        <f>SUM(R5:R43)</f>
        <v>19.048432056526885</v>
      </c>
      <c r="S44" s="88">
        <f>SUM(S5:S43)</f>
        <v>322.19776930179586</v>
      </c>
      <c r="T44" s="89">
        <f>分析係数表!F47</f>
        <v>0.66817976617860531</v>
      </c>
      <c r="U44" s="90">
        <f>SUM(U5:U43)</f>
        <v>213.48336351062596</v>
      </c>
      <c r="V44" s="91">
        <f>分析係数表!D47</f>
        <v>8.5096007521748923E-2</v>
      </c>
      <c r="W44" s="155">
        <f>SUM(W5:W43)</f>
        <v>71</v>
      </c>
      <c r="X44" s="83">
        <f>分析係数表!E47</f>
        <v>6.3205093246831712E-2</v>
      </c>
      <c r="Y44" s="156">
        <f>SUM(Y5:Y43)</f>
        <v>40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F1" sqref="F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263</v>
      </c>
      <c r="S2" s="3" t="s">
        <v>150</v>
      </c>
      <c r="U2" s="55" t="s">
        <v>207</v>
      </c>
      <c r="W2" s="3" t="s">
        <v>127</v>
      </c>
      <c r="Y2" s="3" t="s">
        <v>151</v>
      </c>
    </row>
    <row r="3" spans="1:25" ht="44" x14ac:dyDescent="0.2">
      <c r="B3" s="56"/>
      <c r="C3" s="57" t="s">
        <v>225</v>
      </c>
      <c r="D3" s="57" t="s">
        <v>305</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投入係数表!D5</f>
        <v>0</v>
      </c>
      <c r="E5" s="68">
        <f t="shared" ref="E5:E38" si="0">$C$6*D5</f>
        <v>0</v>
      </c>
      <c r="F5" s="67">
        <f>分析係数表!C8</f>
        <v>0.62618397816663984</v>
      </c>
      <c r="G5" s="68">
        <f t="shared" ref="G5:G38" si="1">E5*F5</f>
        <v>0</v>
      </c>
      <c r="H5" s="68">
        <f t="array" ref="H5:H43">MMULT(逆行列係数!C5:AO43,'2'!G5:G43)</f>
        <v>0</v>
      </c>
      <c r="I5" s="68">
        <f t="shared" ref="I5:I38" si="2">C5+H5</f>
        <v>0</v>
      </c>
      <c r="J5" s="67">
        <f>分析係数表!G8</f>
        <v>0.17367458866544791</v>
      </c>
      <c r="K5" s="69">
        <f t="shared" ref="K5:K38" si="3">I5*J5</f>
        <v>0</v>
      </c>
      <c r="L5" s="70" t="s">
        <v>179</v>
      </c>
      <c r="M5" s="71" t="s">
        <v>179</v>
      </c>
      <c r="N5" s="72">
        <f>分析係数表!H8</f>
        <v>9.6857442577373328E-3</v>
      </c>
      <c r="O5" s="73">
        <f t="shared" ref="O5:O43" si="4">$M$44*N5</f>
        <v>0</v>
      </c>
      <c r="P5" s="67">
        <f>分析係数表!C8</f>
        <v>0.62618397816663984</v>
      </c>
      <c r="Q5" s="73">
        <f t="shared" ref="Q5:Q38" si="5">O5*P5</f>
        <v>0</v>
      </c>
      <c r="R5" s="74">
        <f t="array" ref="R5:R43">MMULT(逆行列係数!C5:AO43,'2'!Q5:Q43)</f>
        <v>0</v>
      </c>
      <c r="S5" s="75">
        <f t="shared" ref="S5:S38" si="6">I5+R5</f>
        <v>0</v>
      </c>
      <c r="T5" s="76">
        <f>分析係数表!F8</f>
        <v>0.6565853270805182</v>
      </c>
      <c r="U5" s="77">
        <f t="shared" ref="U5:U43" si="7">S5*T5</f>
        <v>0</v>
      </c>
      <c r="V5" s="78">
        <f>分析係数表!D8</f>
        <v>0.236507431841666</v>
      </c>
      <c r="W5" s="158">
        <f t="shared" ref="W5:W43" si="8">ROUND(S5*V5,0)</f>
        <v>0</v>
      </c>
      <c r="X5" s="67">
        <f>分析係数表!E8</f>
        <v>0.13752881328988156</v>
      </c>
      <c r="Y5" s="157">
        <f t="shared" ref="Y5:Y43" si="9">ROUND(S5*X5,0)</f>
        <v>0</v>
      </c>
    </row>
    <row r="6" spans="1:25" x14ac:dyDescent="0.2">
      <c r="A6" s="6" t="s">
        <v>217</v>
      </c>
      <c r="B6" s="5" t="s">
        <v>263</v>
      </c>
      <c r="C6" s="66">
        <f>最終需要_まとめ!$C$7</f>
        <v>0</v>
      </c>
      <c r="D6" s="67">
        <f>投入係数表!D6</f>
        <v>0.10270270270270271</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158">
        <f t="shared" si="8"/>
        <v>0</v>
      </c>
      <c r="X6" s="67">
        <f>分析係数表!E9</f>
        <v>0</v>
      </c>
      <c r="Y6" s="157">
        <f t="shared" si="9"/>
        <v>0</v>
      </c>
    </row>
    <row r="7" spans="1:25" x14ac:dyDescent="0.2">
      <c r="A7" s="6" t="s">
        <v>218</v>
      </c>
      <c r="B7" s="5" t="s">
        <v>264</v>
      </c>
      <c r="C7" s="81"/>
      <c r="D7" s="67">
        <f>投入係数表!D7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158">
        <f t="shared" si="8"/>
        <v>0</v>
      </c>
      <c r="X7" s="67">
        <f>分析係数表!E10</f>
        <v>7.6632215780186544E-2</v>
      </c>
      <c r="Y7" s="157">
        <f t="shared" si="9"/>
        <v>0</v>
      </c>
    </row>
    <row r="8" spans="1:25" x14ac:dyDescent="0.2">
      <c r="A8" s="6" t="s">
        <v>219</v>
      </c>
      <c r="B8" s="5" t="s">
        <v>27</v>
      </c>
      <c r="C8" s="81"/>
      <c r="D8" s="67">
        <f>投入係数表!D8</f>
        <v>0</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158">
        <f t="shared" si="8"/>
        <v>0</v>
      </c>
      <c r="X8" s="67">
        <f>分析係数表!E11</f>
        <v>4.6728971962616821E-2</v>
      </c>
      <c r="Y8" s="157">
        <f t="shared" si="9"/>
        <v>0</v>
      </c>
    </row>
    <row r="9" spans="1:25" x14ac:dyDescent="0.2">
      <c r="A9" s="6" t="s">
        <v>220</v>
      </c>
      <c r="B9" s="5" t="s">
        <v>188</v>
      </c>
      <c r="C9" s="81"/>
      <c r="D9" s="67">
        <f>投入係数表!D9</f>
        <v>1.6216216216216217E-2</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158">
        <f t="shared" si="8"/>
        <v>0</v>
      </c>
      <c r="X9" s="67">
        <f>分析係数表!E12</f>
        <v>5.3151628694023088E-2</v>
      </c>
      <c r="Y9" s="157">
        <f t="shared" si="9"/>
        <v>0</v>
      </c>
    </row>
    <row r="10" spans="1:25" x14ac:dyDescent="0.2">
      <c r="A10" s="6" t="s">
        <v>221</v>
      </c>
      <c r="B10" s="5" t="s">
        <v>28</v>
      </c>
      <c r="C10" s="81"/>
      <c r="D10" s="67">
        <f>投入係数表!D10</f>
        <v>0</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158">
        <f t="shared" si="8"/>
        <v>0</v>
      </c>
      <c r="X10" s="67">
        <f>分析係数表!E13</f>
        <v>0.16666666666666666</v>
      </c>
      <c r="Y10" s="157">
        <f t="shared" si="9"/>
        <v>0</v>
      </c>
    </row>
    <row r="11" spans="1:25" x14ac:dyDescent="0.2">
      <c r="A11" s="6" t="s">
        <v>222</v>
      </c>
      <c r="B11" s="5" t="s">
        <v>265</v>
      </c>
      <c r="C11" s="81"/>
      <c r="D11" s="67">
        <f>投入係数表!D11</f>
        <v>0</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投入係数表!D12</f>
        <v>0</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投入係数表!D13</f>
        <v>5.4054054054054057E-3</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158">
        <f t="shared" si="8"/>
        <v>0</v>
      </c>
      <c r="X13" s="67">
        <f>分析係数表!E16</f>
        <v>1.8512804689910522E-3</v>
      </c>
      <c r="Y13" s="157">
        <f t="shared" si="9"/>
        <v>0</v>
      </c>
    </row>
    <row r="14" spans="1:25" x14ac:dyDescent="0.2">
      <c r="A14" s="6" t="s">
        <v>2</v>
      </c>
      <c r="B14" s="5" t="s">
        <v>360</v>
      </c>
      <c r="C14" s="81"/>
      <c r="D14" s="67">
        <f>投入係数表!D14</f>
        <v>1.0810810810810811E-2</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158">
        <f t="shared" si="8"/>
        <v>0</v>
      </c>
      <c r="X14" s="67">
        <f>分析係数表!E17</f>
        <v>7.5451647183846976E-2</v>
      </c>
      <c r="Y14" s="157">
        <f t="shared" si="9"/>
        <v>0</v>
      </c>
    </row>
    <row r="15" spans="1:25" x14ac:dyDescent="0.2">
      <c r="A15" s="6" t="s">
        <v>3</v>
      </c>
      <c r="B15" s="5" t="s">
        <v>31</v>
      </c>
      <c r="C15" s="81"/>
      <c r="D15" s="67">
        <f>投入係数表!D15</f>
        <v>0</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158">
        <f t="shared" si="8"/>
        <v>0</v>
      </c>
      <c r="X15" s="67">
        <f>分析係数表!E18</f>
        <v>8.1401085347804644E-2</v>
      </c>
      <c r="Y15" s="157">
        <f t="shared" si="9"/>
        <v>0</v>
      </c>
    </row>
    <row r="16" spans="1:25" x14ac:dyDescent="0.2">
      <c r="A16" s="6" t="s">
        <v>4</v>
      </c>
      <c r="B16" s="5" t="s">
        <v>32</v>
      </c>
      <c r="C16" s="81"/>
      <c r="D16" s="67">
        <f>投入係数表!D16</f>
        <v>0</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158">
        <f t="shared" si="8"/>
        <v>0</v>
      </c>
      <c r="X16" s="67">
        <f>分析係数表!E19</f>
        <v>1.9239793524167059E-2</v>
      </c>
      <c r="Y16" s="157">
        <f t="shared" si="9"/>
        <v>0</v>
      </c>
    </row>
    <row r="17" spans="1:25" x14ac:dyDescent="0.2">
      <c r="A17" s="6" t="s">
        <v>5</v>
      </c>
      <c r="B17" s="5" t="s">
        <v>33</v>
      </c>
      <c r="C17" s="81"/>
      <c r="D17" s="67">
        <f>投入係数表!D17</f>
        <v>0</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投入係数表!D18</f>
        <v>0</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158">
        <f t="shared" si="8"/>
        <v>0</v>
      </c>
      <c r="X18" s="67">
        <f>分析係数表!E21</f>
        <v>3.4821058449633825E-2</v>
      </c>
      <c r="Y18" s="157">
        <f t="shared" si="9"/>
        <v>0</v>
      </c>
    </row>
    <row r="19" spans="1:25" x14ac:dyDescent="0.2">
      <c r="A19" s="6" t="s">
        <v>7</v>
      </c>
      <c r="B19" s="5" t="s">
        <v>266</v>
      </c>
      <c r="C19" s="81"/>
      <c r="D19" s="67">
        <f>投入係数表!D19</f>
        <v>0</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67">
        <f>投入係数表!D20</f>
        <v>0</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投入係数表!D21</f>
        <v>0</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158">
        <f t="shared" si="8"/>
        <v>0</v>
      </c>
      <c r="X21" s="67">
        <f>分析係数表!E24</f>
        <v>2.691272587466359E-2</v>
      </c>
      <c r="Y21" s="157">
        <f t="shared" si="9"/>
        <v>0</v>
      </c>
    </row>
    <row r="22" spans="1:25" x14ac:dyDescent="0.2">
      <c r="A22" s="6" t="s">
        <v>10</v>
      </c>
      <c r="B22" s="5" t="s">
        <v>269</v>
      </c>
      <c r="C22" s="81"/>
      <c r="D22" s="67">
        <f>投入係数表!D22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67">
        <f>投入係数表!D23</f>
        <v>0</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投入係数表!D24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67">
        <f>投入係数表!D25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投入係数表!D26</f>
        <v>0</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158">
        <f t="shared" si="8"/>
        <v>0</v>
      </c>
      <c r="X26" s="67">
        <f>分析係数表!E29</f>
        <v>4.6349241257972289E-2</v>
      </c>
      <c r="Y26" s="157">
        <f t="shared" si="9"/>
        <v>0</v>
      </c>
    </row>
    <row r="27" spans="1:25" x14ac:dyDescent="0.2">
      <c r="A27" s="6" t="s">
        <v>15</v>
      </c>
      <c r="B27" s="5" t="s">
        <v>36</v>
      </c>
      <c r="C27" s="81"/>
      <c r="D27" s="67">
        <f>投入係数表!D27</f>
        <v>0</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158">
        <f t="shared" si="8"/>
        <v>0</v>
      </c>
      <c r="X27" s="67">
        <f>分析係数表!E30</f>
        <v>7.4296086791337757E-2</v>
      </c>
      <c r="Y27" s="157">
        <f t="shared" si="9"/>
        <v>0</v>
      </c>
    </row>
    <row r="28" spans="1:25" x14ac:dyDescent="0.2">
      <c r="A28" s="6" t="s">
        <v>16</v>
      </c>
      <c r="B28" s="5" t="s">
        <v>190</v>
      </c>
      <c r="C28" s="81"/>
      <c r="D28" s="67">
        <f>投入係数表!D28</f>
        <v>0</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158">
        <f t="shared" si="8"/>
        <v>0</v>
      </c>
      <c r="X28" s="67">
        <f>分析係数表!E31</f>
        <v>1.0462489596956366E-2</v>
      </c>
      <c r="Y28" s="157">
        <f t="shared" si="9"/>
        <v>0</v>
      </c>
    </row>
    <row r="29" spans="1:25" x14ac:dyDescent="0.2">
      <c r="A29" s="6" t="s">
        <v>17</v>
      </c>
      <c r="B29" s="5" t="s">
        <v>270</v>
      </c>
      <c r="C29" s="81"/>
      <c r="D29" s="67">
        <f>投入係数表!D29</f>
        <v>0</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投入係数表!D30</f>
        <v>0</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投入係数表!D31</f>
        <v>2.1621621621621623E-2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158">
        <f t="shared" si="8"/>
        <v>0</v>
      </c>
      <c r="X31" s="67">
        <f>分析係数表!E34</f>
        <v>0.16618856377892521</v>
      </c>
      <c r="Y31" s="157">
        <f t="shared" si="9"/>
        <v>0</v>
      </c>
    </row>
    <row r="32" spans="1:25" x14ac:dyDescent="0.2">
      <c r="A32" s="6" t="s">
        <v>20</v>
      </c>
      <c r="B32" s="5" t="s">
        <v>37</v>
      </c>
      <c r="C32" s="81"/>
      <c r="D32" s="67">
        <f>投入係数表!D32</f>
        <v>5.4054054054054057E-3</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投入係数表!D33</f>
        <v>0</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投入係数表!D34</f>
        <v>2.1621621621621623E-2</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投入係数表!D35</f>
        <v>0</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投入係数表!D36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投入係数表!D37</f>
        <v>0</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投入係数表!D38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投入係数表!D39</f>
        <v>0</v>
      </c>
      <c r="E39" s="68">
        <f>$C$6*D39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 t="shared" si="7"/>
        <v>0</v>
      </c>
      <c r="V39" s="78">
        <f>分析係数表!D42</f>
        <v>0.3683083511777302</v>
      </c>
      <c r="W39" s="158">
        <f t="shared" si="8"/>
        <v>0</v>
      </c>
      <c r="X39" s="67">
        <f>分析係数表!E42</f>
        <v>0.32058733557662894</v>
      </c>
      <c r="Y39" s="157">
        <f t="shared" si="9"/>
        <v>0</v>
      </c>
    </row>
    <row r="40" spans="1:25" x14ac:dyDescent="0.2">
      <c r="A40" s="6" t="s">
        <v>192</v>
      </c>
      <c r="B40" s="5" t="s">
        <v>41</v>
      </c>
      <c r="C40" s="81"/>
      <c r="D40" s="67">
        <f>投入係数表!D40</f>
        <v>1.0810810810810811E-2</v>
      </c>
      <c r="E40" s="68">
        <f>$C$6*D40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 t="shared" si="7"/>
        <v>0</v>
      </c>
      <c r="V40" s="78">
        <f>分析係数表!D43</f>
        <v>0.15354857197440061</v>
      </c>
      <c r="W40" s="158">
        <f t="shared" si="8"/>
        <v>0</v>
      </c>
      <c r="X40" s="67">
        <f>分析係数表!E43</f>
        <v>0.11343012704174228</v>
      </c>
      <c r="Y40" s="157">
        <f t="shared" si="9"/>
        <v>0</v>
      </c>
    </row>
    <row r="41" spans="1:25" x14ac:dyDescent="0.2">
      <c r="A41" s="6" t="s">
        <v>337</v>
      </c>
      <c r="B41" s="5" t="s">
        <v>42</v>
      </c>
      <c r="C41" s="81"/>
      <c r="D41" s="67">
        <f>投入係数表!D41</f>
        <v>0</v>
      </c>
      <c r="E41" s="68">
        <f>$C$6*D41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 t="shared" si="7"/>
        <v>0</v>
      </c>
      <c r="V41" s="78">
        <f>分析係数表!D44</f>
        <v>0.16185340888320235</v>
      </c>
      <c r="W41" s="158">
        <f t="shared" si="8"/>
        <v>0</v>
      </c>
      <c r="X41" s="67">
        <f>分析係数表!E44</f>
        <v>0.10822214098580393</v>
      </c>
      <c r="Y41" s="157">
        <f t="shared" si="9"/>
        <v>0</v>
      </c>
    </row>
    <row r="42" spans="1:25" x14ac:dyDescent="0.2">
      <c r="A42" s="6" t="s">
        <v>338</v>
      </c>
      <c r="B42" s="5" t="s">
        <v>276</v>
      </c>
      <c r="C42" s="81"/>
      <c r="D42" s="67">
        <f>投入係数表!D42</f>
        <v>0</v>
      </c>
      <c r="E42" s="68">
        <f>$C$6*D42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 t="shared" si="7"/>
        <v>0</v>
      </c>
      <c r="V42" s="78">
        <f>分析係数表!D45</f>
        <v>0</v>
      </c>
      <c r="W42" s="158">
        <f t="shared" si="8"/>
        <v>0</v>
      </c>
      <c r="X42" s="67">
        <f>分析係数表!E45</f>
        <v>0</v>
      </c>
      <c r="Y42" s="157">
        <f t="shared" si="9"/>
        <v>0</v>
      </c>
    </row>
    <row r="43" spans="1:25" x14ac:dyDescent="0.2">
      <c r="A43" s="6" t="s">
        <v>339</v>
      </c>
      <c r="B43" s="5" t="s">
        <v>277</v>
      </c>
      <c r="C43" s="81"/>
      <c r="D43" s="67">
        <f>投入係数表!D43</f>
        <v>0</v>
      </c>
      <c r="E43" s="68">
        <f>$C$6*D43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 t="shared" si="7"/>
        <v>0</v>
      </c>
      <c r="V43" s="78">
        <f>分析係数表!D46</f>
        <v>1.4248704663212436E-2</v>
      </c>
      <c r="W43" s="158">
        <f t="shared" si="8"/>
        <v>0</v>
      </c>
      <c r="X43" s="67">
        <f>分析係数表!E46</f>
        <v>4.5336787564766841E-2</v>
      </c>
      <c r="Y43" s="157">
        <f t="shared" si="9"/>
        <v>0</v>
      </c>
    </row>
    <row r="44" spans="1:25" x14ac:dyDescent="0.2">
      <c r="A44" s="183">
        <v>40</v>
      </c>
      <c r="B44" s="12" t="s">
        <v>148</v>
      </c>
      <c r="C44" s="187">
        <f>SUM(C5:C43)</f>
        <v>0</v>
      </c>
      <c r="D44" s="83">
        <f>投入係数表!D44</f>
        <v>0.19459459459459461</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247</v>
      </c>
      <c r="S2" s="3" t="s">
        <v>150</v>
      </c>
      <c r="U2" s="55" t="s">
        <v>207</v>
      </c>
      <c r="W2" s="3" t="s">
        <v>127</v>
      </c>
      <c r="Y2" s="3" t="s">
        <v>151</v>
      </c>
    </row>
    <row r="3" spans="1:25" ht="44" x14ac:dyDescent="0.2">
      <c r="B3" s="56"/>
      <c r="C3" s="57" t="s">
        <v>225</v>
      </c>
      <c r="D3" s="57" t="s">
        <v>248</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投入係数表!E5</f>
        <v>0</v>
      </c>
      <c r="E5" s="68">
        <f t="shared" ref="E5:E38" si="0">$C$7*D5</f>
        <v>0</v>
      </c>
      <c r="F5" s="67">
        <f>分析係数表!C8</f>
        <v>0.62618397816663984</v>
      </c>
      <c r="G5" s="68">
        <f t="shared" ref="G5:G38" si="1">E5*F5</f>
        <v>0</v>
      </c>
      <c r="H5" s="68">
        <f t="array" ref="H5:H43">MMULT(逆行列係数!C5:AO43,'3'!G5:G43)</f>
        <v>0</v>
      </c>
      <c r="I5" s="68">
        <f t="shared" ref="I5:I38" si="2">C5+H5</f>
        <v>0</v>
      </c>
      <c r="J5" s="67">
        <f>分析係数表!G8</f>
        <v>0.17367458866544791</v>
      </c>
      <c r="K5" s="69">
        <f t="shared" ref="K5:K38" si="3">I5*J5</f>
        <v>0</v>
      </c>
      <c r="L5" s="70" t="s">
        <v>179</v>
      </c>
      <c r="M5" s="71" t="s">
        <v>179</v>
      </c>
      <c r="N5" s="72">
        <f>分析係数表!H8</f>
        <v>9.6857442577373328E-3</v>
      </c>
      <c r="O5" s="73">
        <f t="shared" ref="O5:O44" si="4">$M$44*N5</f>
        <v>0</v>
      </c>
      <c r="P5" s="67">
        <f>分析係数表!C8</f>
        <v>0.62618397816663984</v>
      </c>
      <c r="Q5" s="73">
        <f t="shared" ref="Q5:Q38" si="5">O5*P5</f>
        <v>0</v>
      </c>
      <c r="R5" s="74">
        <f t="array" ref="R5:R43">MMULT(逆行列係数!C5:AO43,'3'!Q5:Q43)</f>
        <v>0</v>
      </c>
      <c r="S5" s="75">
        <f t="shared" ref="S5:S38" si="6">I5+R5</f>
        <v>0</v>
      </c>
      <c r="T5" s="76">
        <f>分析係数表!F8</f>
        <v>0.6565853270805182</v>
      </c>
      <c r="U5" s="77">
        <f t="shared" ref="U5:U38" si="7">S5*T5</f>
        <v>0</v>
      </c>
      <c r="V5" s="78">
        <f>分析係数表!D8</f>
        <v>0.236507431841666</v>
      </c>
      <c r="W5" s="158">
        <f t="shared" ref="W5:W43" si="8">ROUND(S5*V5,0)</f>
        <v>0</v>
      </c>
      <c r="X5" s="67">
        <f>分析係数表!E8</f>
        <v>0.13752881328988156</v>
      </c>
      <c r="Y5" s="157">
        <f t="shared" ref="Y5:Y43" si="9">ROUND(S5*X5,0)</f>
        <v>0</v>
      </c>
    </row>
    <row r="6" spans="1:25" x14ac:dyDescent="0.2">
      <c r="A6" s="6" t="s">
        <v>217</v>
      </c>
      <c r="B6" s="5" t="s">
        <v>263</v>
      </c>
      <c r="C6" s="81"/>
      <c r="D6" s="67">
        <f>投入係数表!E6</f>
        <v>1.5124779430299975E-4</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158">
        <f t="shared" si="8"/>
        <v>0</v>
      </c>
      <c r="X6" s="67">
        <f>分析係数表!E9</f>
        <v>0</v>
      </c>
      <c r="Y6" s="157">
        <f t="shared" si="9"/>
        <v>0</v>
      </c>
    </row>
    <row r="7" spans="1:25" x14ac:dyDescent="0.2">
      <c r="A7" s="6" t="s">
        <v>218</v>
      </c>
      <c r="B7" s="5" t="s">
        <v>264</v>
      </c>
      <c r="C7" s="66">
        <f>最終需要_まとめ!$C$8</f>
        <v>0</v>
      </c>
      <c r="D7" s="67">
        <f>投入係数表!E7</f>
        <v>2.8333753466095287E-2</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158">
        <f t="shared" si="8"/>
        <v>0</v>
      </c>
      <c r="X7" s="67">
        <f>分析係数表!E10</f>
        <v>7.6632215780186544E-2</v>
      </c>
      <c r="Y7" s="157">
        <f t="shared" si="9"/>
        <v>0</v>
      </c>
    </row>
    <row r="8" spans="1:25" x14ac:dyDescent="0.2">
      <c r="A8" s="6" t="s">
        <v>219</v>
      </c>
      <c r="B8" s="5" t="s">
        <v>27</v>
      </c>
      <c r="C8" s="81"/>
      <c r="D8" s="67">
        <f>投入係数表!E8</f>
        <v>0</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158">
        <f t="shared" si="8"/>
        <v>0</v>
      </c>
      <c r="X8" s="67">
        <f>分析係数表!E11</f>
        <v>4.6728971962616821E-2</v>
      </c>
      <c r="Y8" s="157">
        <f t="shared" si="9"/>
        <v>0</v>
      </c>
    </row>
    <row r="9" spans="1:25" x14ac:dyDescent="0.2">
      <c r="A9" s="6" t="s">
        <v>220</v>
      </c>
      <c r="B9" s="5" t="s">
        <v>188</v>
      </c>
      <c r="C9" s="81"/>
      <c r="D9" s="67">
        <f>投入係数表!E9</f>
        <v>6.8364003024955891E-2</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158">
        <f t="shared" si="8"/>
        <v>0</v>
      </c>
      <c r="X9" s="67">
        <f>分析係数表!E12</f>
        <v>5.3151628694023088E-2</v>
      </c>
      <c r="Y9" s="157">
        <f t="shared" si="9"/>
        <v>0</v>
      </c>
    </row>
    <row r="10" spans="1:25" x14ac:dyDescent="0.2">
      <c r="A10" s="6" t="s">
        <v>221</v>
      </c>
      <c r="B10" s="5" t="s">
        <v>28</v>
      </c>
      <c r="C10" s="81"/>
      <c r="D10" s="67">
        <f>投入係数表!E10</f>
        <v>1.4217292664481976E-2</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158">
        <f t="shared" si="8"/>
        <v>0</v>
      </c>
      <c r="X10" s="67">
        <f>分析係数表!E13</f>
        <v>0.16666666666666666</v>
      </c>
      <c r="Y10" s="157">
        <f t="shared" si="9"/>
        <v>0</v>
      </c>
    </row>
    <row r="11" spans="1:25" x14ac:dyDescent="0.2">
      <c r="A11" s="6" t="s">
        <v>222</v>
      </c>
      <c r="B11" s="5" t="s">
        <v>265</v>
      </c>
      <c r="C11" s="81"/>
      <c r="D11" s="67">
        <f>投入係数表!E11</f>
        <v>2.3191328459793293E-3</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投入係数表!E12</f>
        <v>7.4615578522813208E-3</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投入係数表!E13</f>
        <v>3.534156793546761E-2</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158">
        <f t="shared" si="8"/>
        <v>0</v>
      </c>
      <c r="X13" s="67">
        <f>分析係数表!E16</f>
        <v>1.8512804689910522E-3</v>
      </c>
      <c r="Y13" s="157">
        <f t="shared" si="9"/>
        <v>0</v>
      </c>
    </row>
    <row r="14" spans="1:25" x14ac:dyDescent="0.2">
      <c r="A14" s="6" t="s">
        <v>2</v>
      </c>
      <c r="B14" s="5" t="s">
        <v>360</v>
      </c>
      <c r="C14" s="81"/>
      <c r="D14" s="67">
        <f>投入係数表!E14</f>
        <v>1.1141920846987648E-2</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158">
        <f t="shared" si="8"/>
        <v>0</v>
      </c>
      <c r="X14" s="67">
        <f>分析係数表!E17</f>
        <v>7.5451647183846976E-2</v>
      </c>
      <c r="Y14" s="157">
        <f t="shared" si="9"/>
        <v>0</v>
      </c>
    </row>
    <row r="15" spans="1:25" x14ac:dyDescent="0.2">
      <c r="A15" s="6" t="s">
        <v>3</v>
      </c>
      <c r="B15" s="5" t="s">
        <v>31</v>
      </c>
      <c r="C15" s="81"/>
      <c r="D15" s="67">
        <f>投入係数表!E15</f>
        <v>5.0415931434333251E-5</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158">
        <f t="shared" si="8"/>
        <v>0</v>
      </c>
      <c r="X15" s="67">
        <f>分析係数表!E18</f>
        <v>8.1401085347804644E-2</v>
      </c>
      <c r="Y15" s="157">
        <f t="shared" si="9"/>
        <v>0</v>
      </c>
    </row>
    <row r="16" spans="1:25" x14ac:dyDescent="0.2">
      <c r="A16" s="6" t="s">
        <v>4</v>
      </c>
      <c r="B16" s="5" t="s">
        <v>32</v>
      </c>
      <c r="C16" s="81"/>
      <c r="D16" s="67">
        <f>投入係数表!E16</f>
        <v>1.5124779430299975E-4</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158">
        <f t="shared" si="8"/>
        <v>0</v>
      </c>
      <c r="X16" s="67">
        <f>分析係数表!E19</f>
        <v>1.9239793524167059E-2</v>
      </c>
      <c r="Y16" s="157">
        <f t="shared" si="9"/>
        <v>0</v>
      </c>
    </row>
    <row r="17" spans="1:25" x14ac:dyDescent="0.2">
      <c r="A17" s="6" t="s">
        <v>5</v>
      </c>
      <c r="B17" s="5" t="s">
        <v>33</v>
      </c>
      <c r="C17" s="81"/>
      <c r="D17" s="67">
        <f>投入係数表!E17</f>
        <v>0</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投入係数表!E18</f>
        <v>1.0587345601209982E-3</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158">
        <f t="shared" si="8"/>
        <v>0</v>
      </c>
      <c r="X18" s="67">
        <f>分析係数表!E21</f>
        <v>3.4821058449633825E-2</v>
      </c>
      <c r="Y18" s="157">
        <f t="shared" si="9"/>
        <v>0</v>
      </c>
    </row>
    <row r="19" spans="1:25" x14ac:dyDescent="0.2">
      <c r="A19" s="6" t="s">
        <v>7</v>
      </c>
      <c r="B19" s="5" t="s">
        <v>266</v>
      </c>
      <c r="C19" s="81"/>
      <c r="D19" s="67">
        <f>投入係数表!E19</f>
        <v>0</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67">
        <f>投入係数表!E20</f>
        <v>0</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投入係数表!E21</f>
        <v>0</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158">
        <f t="shared" si="8"/>
        <v>0</v>
      </c>
      <c r="X21" s="67">
        <f>分析係数表!E24</f>
        <v>2.691272587466359E-2</v>
      </c>
      <c r="Y21" s="157">
        <f t="shared" si="9"/>
        <v>0</v>
      </c>
    </row>
    <row r="22" spans="1:25" x14ac:dyDescent="0.2">
      <c r="A22" s="6" t="s">
        <v>10</v>
      </c>
      <c r="B22" s="5" t="s">
        <v>269</v>
      </c>
      <c r="C22" s="81"/>
      <c r="D22" s="67">
        <f>投入係数表!E22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67">
        <f>投入係数表!E23</f>
        <v>1.0587345601209982E-3</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投入係数表!E24</f>
        <v>5.0415931434333251E-5</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67">
        <f>投入係数表!E25</f>
        <v>3.1913284597932946E-2</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投入係数表!E26</f>
        <v>4.7390975548273259E-3</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158">
        <f t="shared" si="8"/>
        <v>0</v>
      </c>
      <c r="X26" s="67">
        <f>分析係数表!E29</f>
        <v>4.6349241257972289E-2</v>
      </c>
      <c r="Y26" s="157">
        <f t="shared" si="9"/>
        <v>0</v>
      </c>
    </row>
    <row r="27" spans="1:25" x14ac:dyDescent="0.2">
      <c r="A27" s="6" t="s">
        <v>15</v>
      </c>
      <c r="B27" s="5" t="s">
        <v>36</v>
      </c>
      <c r="C27" s="81"/>
      <c r="D27" s="67">
        <f>投入係数表!E27</f>
        <v>5.5457524577766577E-4</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158">
        <f t="shared" si="8"/>
        <v>0</v>
      </c>
      <c r="X27" s="67">
        <f>分析係数表!E30</f>
        <v>7.4296086791337757E-2</v>
      </c>
      <c r="Y27" s="157">
        <f t="shared" si="9"/>
        <v>0</v>
      </c>
    </row>
    <row r="28" spans="1:25" x14ac:dyDescent="0.2">
      <c r="A28" s="6" t="s">
        <v>16</v>
      </c>
      <c r="B28" s="5" t="s">
        <v>190</v>
      </c>
      <c r="C28" s="81"/>
      <c r="D28" s="67">
        <f>投入係数表!E28</f>
        <v>4.6382656919586587E-3</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158">
        <f t="shared" si="8"/>
        <v>0</v>
      </c>
      <c r="X28" s="67">
        <f>分析係数表!E31</f>
        <v>1.0462489596956366E-2</v>
      </c>
      <c r="Y28" s="157">
        <f t="shared" si="9"/>
        <v>0</v>
      </c>
    </row>
    <row r="29" spans="1:25" x14ac:dyDescent="0.2">
      <c r="A29" s="6" t="s">
        <v>17</v>
      </c>
      <c r="B29" s="5" t="s">
        <v>270</v>
      </c>
      <c r="C29" s="81"/>
      <c r="D29" s="67">
        <f>投入係数表!E29</f>
        <v>5.0415931434333251E-5</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投入係数表!E30</f>
        <v>0</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投入係数表!E31</f>
        <v>4.1139400050415935E-2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158">
        <f t="shared" si="8"/>
        <v>0</v>
      </c>
      <c r="X31" s="67">
        <f>分析係数表!E34</f>
        <v>0.16618856377892521</v>
      </c>
      <c r="Y31" s="157">
        <f t="shared" si="9"/>
        <v>0</v>
      </c>
    </row>
    <row r="32" spans="1:25" x14ac:dyDescent="0.2">
      <c r="A32" s="6" t="s">
        <v>20</v>
      </c>
      <c r="B32" s="5" t="s">
        <v>37</v>
      </c>
      <c r="C32" s="81"/>
      <c r="D32" s="67">
        <f>投入係数表!E32</f>
        <v>5.8482480463826567E-3</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投入係数表!E33</f>
        <v>5.0415931434333251E-4</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投入係数表!E34</f>
        <v>1.3360221830098312E-2</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投入係数表!E35</f>
        <v>2.8737080917569952E-3</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投入係数表!E36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投入係数表!E37</f>
        <v>0</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投入係数表!E38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投入係数表!E39</f>
        <v>4.9911772119989916E-3</v>
      </c>
      <c r="E39" s="68">
        <f>$C$7*D39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S39*T39</f>
        <v>0</v>
      </c>
      <c r="V39" s="78">
        <f>分析係数表!D42</f>
        <v>0.3683083511777302</v>
      </c>
      <c r="W39" s="158">
        <f t="shared" si="8"/>
        <v>0</v>
      </c>
      <c r="X39" s="67">
        <f>分析係数表!E42</f>
        <v>0.32058733557662894</v>
      </c>
      <c r="Y39" s="157">
        <f t="shared" si="9"/>
        <v>0</v>
      </c>
    </row>
    <row r="40" spans="1:25" x14ac:dyDescent="0.2">
      <c r="A40" s="6" t="s">
        <v>192</v>
      </c>
      <c r="B40" s="5" t="s">
        <v>41</v>
      </c>
      <c r="C40" s="81"/>
      <c r="D40" s="67">
        <f>投入係数表!E40</f>
        <v>6.5540710864633225E-3</v>
      </c>
      <c r="E40" s="68">
        <f>$C$7*D40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S40*T40</f>
        <v>0</v>
      </c>
      <c r="V40" s="78">
        <f>分析係数表!D43</f>
        <v>0.15354857197440061</v>
      </c>
      <c r="W40" s="158">
        <f t="shared" si="8"/>
        <v>0</v>
      </c>
      <c r="X40" s="67">
        <f>分析係数表!E43</f>
        <v>0.11343012704174228</v>
      </c>
      <c r="Y40" s="157">
        <f t="shared" si="9"/>
        <v>0</v>
      </c>
    </row>
    <row r="41" spans="1:25" x14ac:dyDescent="0.2">
      <c r="A41" s="6" t="s">
        <v>337</v>
      </c>
      <c r="B41" s="5" t="s">
        <v>42</v>
      </c>
      <c r="C41" s="81"/>
      <c r="D41" s="67">
        <f>投入係数表!E41</f>
        <v>6.0499117721199902E-4</v>
      </c>
      <c r="E41" s="68">
        <f>$C$7*D41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S41*T41</f>
        <v>0</v>
      </c>
      <c r="V41" s="78">
        <f>分析係数表!D44</f>
        <v>0.16185340888320235</v>
      </c>
      <c r="W41" s="158">
        <f t="shared" si="8"/>
        <v>0</v>
      </c>
      <c r="X41" s="67">
        <f>分析係数表!E44</f>
        <v>0.10822214098580393</v>
      </c>
      <c r="Y41" s="157">
        <f t="shared" si="9"/>
        <v>0</v>
      </c>
    </row>
    <row r="42" spans="1:25" x14ac:dyDescent="0.2">
      <c r="A42" s="6" t="s">
        <v>338</v>
      </c>
      <c r="B42" s="5" t="s">
        <v>276</v>
      </c>
      <c r="C42" s="81"/>
      <c r="D42" s="67">
        <f>投入係数表!E42</f>
        <v>8.0665490294933202E-4</v>
      </c>
      <c r="E42" s="68">
        <f>$C$7*D42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S42*T42</f>
        <v>0</v>
      </c>
      <c r="V42" s="78">
        <f>分析係数表!D45</f>
        <v>0</v>
      </c>
      <c r="W42" s="158">
        <f t="shared" si="8"/>
        <v>0</v>
      </c>
      <c r="X42" s="67">
        <f>分析係数表!E45</f>
        <v>0</v>
      </c>
      <c r="Y42" s="157">
        <f t="shared" si="9"/>
        <v>0</v>
      </c>
    </row>
    <row r="43" spans="1:25" x14ac:dyDescent="0.2">
      <c r="A43" s="6" t="s">
        <v>339</v>
      </c>
      <c r="B43" s="5" t="s">
        <v>277</v>
      </c>
      <c r="C43" s="81"/>
      <c r="D43" s="67">
        <f>投入係数表!E43</f>
        <v>1.5124779430299975E-3</v>
      </c>
      <c r="E43" s="68">
        <f>$C$7*D43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S43*T43</f>
        <v>0</v>
      </c>
      <c r="V43" s="78">
        <f>分析係数表!D46</f>
        <v>1.4248704663212436E-2</v>
      </c>
      <c r="W43" s="158">
        <f t="shared" si="8"/>
        <v>0</v>
      </c>
      <c r="X43" s="67">
        <f>分析係数表!E46</f>
        <v>4.5336787564766841E-2</v>
      </c>
      <c r="Y43" s="157">
        <f t="shared" si="9"/>
        <v>0</v>
      </c>
    </row>
    <row r="44" spans="1:25" x14ac:dyDescent="0.2">
      <c r="A44" s="183">
        <v>40</v>
      </c>
      <c r="B44" s="12" t="s">
        <v>148</v>
      </c>
      <c r="C44" s="187">
        <f>SUM(C5:C43)</f>
        <v>0</v>
      </c>
      <c r="D44" s="83">
        <f>投入係数表!E44</f>
        <v>0.28979077388454749</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100">
        <f t="shared" si="4"/>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302</v>
      </c>
      <c r="S2" s="3" t="s">
        <v>150</v>
      </c>
      <c r="U2" s="55" t="s">
        <v>207</v>
      </c>
      <c r="W2" s="3" t="s">
        <v>127</v>
      </c>
      <c r="Y2" s="3" t="s">
        <v>151</v>
      </c>
    </row>
    <row r="3" spans="1:25" ht="44" x14ac:dyDescent="0.2">
      <c r="B3" s="56"/>
      <c r="C3" s="57" t="s">
        <v>225</v>
      </c>
      <c r="D3" s="57" t="s">
        <v>246</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投入係数表!F5</f>
        <v>0</v>
      </c>
      <c r="E5" s="68">
        <f t="shared" ref="E5:E38" si="0">$C$8*D5</f>
        <v>0</v>
      </c>
      <c r="F5" s="67">
        <f>分析係数表!C8</f>
        <v>0.62618397816663984</v>
      </c>
      <c r="G5" s="68">
        <f t="shared" ref="G5:G38" si="1">E5*F5</f>
        <v>0</v>
      </c>
      <c r="H5" s="68">
        <f t="array" ref="H5:H43">MMULT(逆行列係数!C5:AO43,'4'!G5:G43)</f>
        <v>0</v>
      </c>
      <c r="I5" s="68">
        <f t="shared" ref="I5:I38" si="2">C5+H5</f>
        <v>0</v>
      </c>
      <c r="J5" s="67">
        <f>分析係数表!G8</f>
        <v>0.17367458866544791</v>
      </c>
      <c r="K5" s="69">
        <f t="shared" ref="K5:K38" si="3">I5*J5</f>
        <v>0</v>
      </c>
      <c r="L5" s="70" t="s">
        <v>178</v>
      </c>
      <c r="M5" s="71" t="s">
        <v>178</v>
      </c>
      <c r="N5" s="72">
        <f>分析係数表!H8</f>
        <v>9.6857442577373328E-3</v>
      </c>
      <c r="O5" s="73">
        <f t="shared" ref="O5:O43" si="4">$M$44*N5</f>
        <v>0</v>
      </c>
      <c r="P5" s="67">
        <f>分析係数表!C8</f>
        <v>0.62618397816663984</v>
      </c>
      <c r="Q5" s="73">
        <f t="shared" ref="Q5:Q38" si="5">O5*P5</f>
        <v>0</v>
      </c>
      <c r="R5" s="74">
        <f t="array" ref="R5:R43">MMULT(逆行列係数!C5:AO43,'4'!Q5:Q43)</f>
        <v>0</v>
      </c>
      <c r="S5" s="75">
        <f t="shared" ref="S5:S38" si="6">I5+R5</f>
        <v>0</v>
      </c>
      <c r="T5" s="76">
        <f>分析係数表!F8</f>
        <v>0.6565853270805182</v>
      </c>
      <c r="U5" s="77">
        <f t="shared" ref="U5:U43" si="7">S5*T5</f>
        <v>0</v>
      </c>
      <c r="V5" s="78">
        <f>分析係数表!D8</f>
        <v>0.236507431841666</v>
      </c>
      <c r="W5" s="158">
        <f t="shared" ref="W5:W43" si="8">ROUND(S5*V5,0)</f>
        <v>0</v>
      </c>
      <c r="X5" s="67">
        <f>分析係数表!E8</f>
        <v>0.13752881328988156</v>
      </c>
      <c r="Y5" s="157">
        <f t="shared" ref="Y5:Y43" si="9">ROUND(S5*X5,0)</f>
        <v>0</v>
      </c>
    </row>
    <row r="6" spans="1:25" x14ac:dyDescent="0.2">
      <c r="A6" s="6" t="s">
        <v>217</v>
      </c>
      <c r="B6" s="5" t="s">
        <v>263</v>
      </c>
      <c r="C6" s="81"/>
      <c r="D6" s="67">
        <f>投入係数表!F6</f>
        <v>0</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158">
        <f t="shared" si="8"/>
        <v>0</v>
      </c>
      <c r="X6" s="67">
        <f>分析係数表!E9</f>
        <v>0</v>
      </c>
      <c r="Y6" s="157">
        <f t="shared" si="9"/>
        <v>0</v>
      </c>
    </row>
    <row r="7" spans="1:25" x14ac:dyDescent="0.2">
      <c r="A7" s="6" t="s">
        <v>218</v>
      </c>
      <c r="B7" s="5" t="s">
        <v>264</v>
      </c>
      <c r="C7" s="81"/>
      <c r="D7" s="67">
        <f>投入係数表!F7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158">
        <f t="shared" si="8"/>
        <v>0</v>
      </c>
      <c r="X7" s="67">
        <f>分析係数表!E10</f>
        <v>7.6632215780186544E-2</v>
      </c>
      <c r="Y7" s="157">
        <f t="shared" si="9"/>
        <v>0</v>
      </c>
    </row>
    <row r="8" spans="1:25" x14ac:dyDescent="0.2">
      <c r="A8" s="6" t="s">
        <v>219</v>
      </c>
      <c r="B8" s="5" t="s">
        <v>27</v>
      </c>
      <c r="C8" s="66">
        <f>最終需要_まとめ!C9</f>
        <v>0</v>
      </c>
      <c r="D8" s="67">
        <f>投入係数表!F8</f>
        <v>0</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158">
        <f t="shared" si="8"/>
        <v>0</v>
      </c>
      <c r="X8" s="67">
        <f>分析係数表!E11</f>
        <v>4.6728971962616821E-2</v>
      </c>
      <c r="Y8" s="157">
        <f t="shared" si="9"/>
        <v>0</v>
      </c>
    </row>
    <row r="9" spans="1:25" x14ac:dyDescent="0.2">
      <c r="A9" s="6" t="s">
        <v>220</v>
      </c>
      <c r="B9" s="5" t="s">
        <v>188</v>
      </c>
      <c r="C9" s="81"/>
      <c r="D9" s="67">
        <f>投入係数表!F9</f>
        <v>0</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158">
        <f t="shared" si="8"/>
        <v>0</v>
      </c>
      <c r="X9" s="67">
        <f>分析係数表!E12</f>
        <v>5.3151628694023088E-2</v>
      </c>
      <c r="Y9" s="157">
        <f t="shared" si="9"/>
        <v>0</v>
      </c>
    </row>
    <row r="10" spans="1:25" x14ac:dyDescent="0.2">
      <c r="A10" s="6" t="s">
        <v>221</v>
      </c>
      <c r="B10" s="5" t="s">
        <v>28</v>
      </c>
      <c r="C10" s="81"/>
      <c r="D10" s="67">
        <f>投入係数表!F10</f>
        <v>0</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158">
        <f t="shared" si="8"/>
        <v>0</v>
      </c>
      <c r="X10" s="67">
        <f>分析係数表!E13</f>
        <v>0.16666666666666666</v>
      </c>
      <c r="Y10" s="157">
        <f t="shared" si="9"/>
        <v>0</v>
      </c>
    </row>
    <row r="11" spans="1:25" x14ac:dyDescent="0.2">
      <c r="A11" s="6" t="s">
        <v>222</v>
      </c>
      <c r="B11" s="5" t="s">
        <v>265</v>
      </c>
      <c r="C11" s="81"/>
      <c r="D11" s="67">
        <f>投入係数表!F11</f>
        <v>0</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投入係数表!F12</f>
        <v>9.3457943925233638E-3</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投入係数表!F13</f>
        <v>9.3457943925233638E-3</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158">
        <f t="shared" si="8"/>
        <v>0</v>
      </c>
      <c r="X13" s="67">
        <f>分析係数表!E16</f>
        <v>1.8512804689910522E-3</v>
      </c>
      <c r="Y13" s="157">
        <f t="shared" si="9"/>
        <v>0</v>
      </c>
    </row>
    <row r="14" spans="1:25" x14ac:dyDescent="0.2">
      <c r="A14" s="6" t="s">
        <v>2</v>
      </c>
      <c r="B14" s="5" t="s">
        <v>360</v>
      </c>
      <c r="C14" s="81"/>
      <c r="D14" s="67">
        <f>投入係数表!F14</f>
        <v>0</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158">
        <f t="shared" si="8"/>
        <v>0</v>
      </c>
      <c r="X14" s="67">
        <f>分析係数表!E17</f>
        <v>7.5451647183846976E-2</v>
      </c>
      <c r="Y14" s="157">
        <f t="shared" si="9"/>
        <v>0</v>
      </c>
    </row>
    <row r="15" spans="1:25" x14ac:dyDescent="0.2">
      <c r="A15" s="6" t="s">
        <v>3</v>
      </c>
      <c r="B15" s="5" t="s">
        <v>31</v>
      </c>
      <c r="C15" s="81"/>
      <c r="D15" s="67">
        <f>投入係数表!F15</f>
        <v>0</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158">
        <f t="shared" si="8"/>
        <v>0</v>
      </c>
      <c r="X15" s="67">
        <f>分析係数表!E18</f>
        <v>8.1401085347804644E-2</v>
      </c>
      <c r="Y15" s="157">
        <f t="shared" si="9"/>
        <v>0</v>
      </c>
    </row>
    <row r="16" spans="1:25" x14ac:dyDescent="0.2">
      <c r="A16" s="6" t="s">
        <v>4</v>
      </c>
      <c r="B16" s="5" t="s">
        <v>32</v>
      </c>
      <c r="C16" s="81"/>
      <c r="D16" s="67">
        <f>投入係数表!F16</f>
        <v>0</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158">
        <f t="shared" si="8"/>
        <v>0</v>
      </c>
      <c r="X16" s="67">
        <f>分析係数表!E19</f>
        <v>1.9239793524167059E-2</v>
      </c>
      <c r="Y16" s="157">
        <f t="shared" si="9"/>
        <v>0</v>
      </c>
    </row>
    <row r="17" spans="1:25" x14ac:dyDescent="0.2">
      <c r="A17" s="6" t="s">
        <v>5</v>
      </c>
      <c r="B17" s="5" t="s">
        <v>33</v>
      </c>
      <c r="C17" s="81"/>
      <c r="D17" s="67">
        <f>投入係数表!F17</f>
        <v>0</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投入係数表!F18</f>
        <v>9.3457943925233638E-3</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158">
        <f t="shared" si="8"/>
        <v>0</v>
      </c>
      <c r="X18" s="67">
        <f>分析係数表!E21</f>
        <v>3.4821058449633825E-2</v>
      </c>
      <c r="Y18" s="157">
        <f t="shared" si="9"/>
        <v>0</v>
      </c>
    </row>
    <row r="19" spans="1:25" x14ac:dyDescent="0.2">
      <c r="A19" s="6" t="s">
        <v>7</v>
      </c>
      <c r="B19" s="5" t="s">
        <v>266</v>
      </c>
      <c r="C19" s="81"/>
      <c r="D19" s="67">
        <f>投入係数表!F19</f>
        <v>0</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67">
        <f>投入係数表!F20</f>
        <v>0</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投入係数表!F21</f>
        <v>0</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158">
        <f t="shared" si="8"/>
        <v>0</v>
      </c>
      <c r="X21" s="67">
        <f>分析係数表!E24</f>
        <v>2.691272587466359E-2</v>
      </c>
      <c r="Y21" s="157">
        <f t="shared" si="9"/>
        <v>0</v>
      </c>
    </row>
    <row r="22" spans="1:25" x14ac:dyDescent="0.2">
      <c r="A22" s="6" t="s">
        <v>10</v>
      </c>
      <c r="B22" s="5" t="s">
        <v>269</v>
      </c>
      <c r="C22" s="81"/>
      <c r="D22" s="67">
        <f>投入係数表!F22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67">
        <f>投入係数表!F23</f>
        <v>0</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投入係数表!F24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67">
        <f>投入係数表!F25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投入係数表!F26</f>
        <v>0</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158">
        <f t="shared" si="8"/>
        <v>0</v>
      </c>
      <c r="X26" s="67">
        <f>分析係数表!E29</f>
        <v>4.6349241257972289E-2</v>
      </c>
      <c r="Y26" s="157">
        <f t="shared" si="9"/>
        <v>0</v>
      </c>
    </row>
    <row r="27" spans="1:25" x14ac:dyDescent="0.2">
      <c r="A27" s="6" t="s">
        <v>15</v>
      </c>
      <c r="B27" s="5" t="s">
        <v>36</v>
      </c>
      <c r="C27" s="81"/>
      <c r="D27" s="67">
        <f>投入係数表!F27</f>
        <v>0</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158">
        <f t="shared" si="8"/>
        <v>0</v>
      </c>
      <c r="X27" s="67">
        <f>分析係数表!E30</f>
        <v>7.4296086791337757E-2</v>
      </c>
      <c r="Y27" s="157">
        <f t="shared" si="9"/>
        <v>0</v>
      </c>
    </row>
    <row r="28" spans="1:25" x14ac:dyDescent="0.2">
      <c r="A28" s="6" t="s">
        <v>16</v>
      </c>
      <c r="B28" s="5" t="s">
        <v>190</v>
      </c>
      <c r="C28" s="81"/>
      <c r="D28" s="67">
        <f>投入係数表!F28</f>
        <v>2.8037383177570093E-2</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158">
        <f t="shared" si="8"/>
        <v>0</v>
      </c>
      <c r="X28" s="67">
        <f>分析係数表!E31</f>
        <v>1.0462489596956366E-2</v>
      </c>
      <c r="Y28" s="157">
        <f t="shared" si="9"/>
        <v>0</v>
      </c>
    </row>
    <row r="29" spans="1:25" x14ac:dyDescent="0.2">
      <c r="A29" s="6" t="s">
        <v>17</v>
      </c>
      <c r="B29" s="5" t="s">
        <v>270</v>
      </c>
      <c r="C29" s="81"/>
      <c r="D29" s="67">
        <f>投入係数表!F29</f>
        <v>0</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投入係数表!F30</f>
        <v>0</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投入係数表!F31</f>
        <v>9.3457943925233638E-3</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158">
        <f t="shared" si="8"/>
        <v>0</v>
      </c>
      <c r="X31" s="67">
        <f>分析係数表!E34</f>
        <v>0.16618856377892521</v>
      </c>
      <c r="Y31" s="157">
        <f t="shared" si="9"/>
        <v>0</v>
      </c>
    </row>
    <row r="32" spans="1:25" x14ac:dyDescent="0.2">
      <c r="A32" s="6" t="s">
        <v>20</v>
      </c>
      <c r="B32" s="5" t="s">
        <v>37</v>
      </c>
      <c r="C32" s="81"/>
      <c r="D32" s="67">
        <f>投入係数表!F32</f>
        <v>2.8037383177570093E-2</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投入係数表!F33</f>
        <v>0</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投入係数表!F34</f>
        <v>9.3457943925233638E-3</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投入係数表!F35</f>
        <v>0</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投入係数表!F36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投入係数表!F37</f>
        <v>0</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投入係数表!F38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投入係数表!F39</f>
        <v>0</v>
      </c>
      <c r="E39" s="68">
        <f>$C$8*D39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 t="shared" si="7"/>
        <v>0</v>
      </c>
      <c r="V39" s="78">
        <f>分析係数表!D42</f>
        <v>0.3683083511777302</v>
      </c>
      <c r="W39" s="158">
        <f t="shared" si="8"/>
        <v>0</v>
      </c>
      <c r="X39" s="67">
        <f>分析係数表!E42</f>
        <v>0.32058733557662894</v>
      </c>
      <c r="Y39" s="157">
        <f t="shared" si="9"/>
        <v>0</v>
      </c>
    </row>
    <row r="40" spans="1:25" x14ac:dyDescent="0.2">
      <c r="A40" s="6" t="s">
        <v>192</v>
      </c>
      <c r="B40" s="5" t="s">
        <v>41</v>
      </c>
      <c r="C40" s="81"/>
      <c r="D40" s="67">
        <f>投入係数表!F40</f>
        <v>2.8037383177570093E-2</v>
      </c>
      <c r="E40" s="68">
        <f>$C$8*D40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 t="shared" si="7"/>
        <v>0</v>
      </c>
      <c r="V40" s="78">
        <f>分析係数表!D43</f>
        <v>0.15354857197440061</v>
      </c>
      <c r="W40" s="158">
        <f t="shared" si="8"/>
        <v>0</v>
      </c>
      <c r="X40" s="67">
        <f>分析係数表!E43</f>
        <v>0.11343012704174228</v>
      </c>
      <c r="Y40" s="157">
        <f t="shared" si="9"/>
        <v>0</v>
      </c>
    </row>
    <row r="41" spans="1:25" x14ac:dyDescent="0.2">
      <c r="A41" s="6" t="s">
        <v>337</v>
      </c>
      <c r="B41" s="5" t="s">
        <v>42</v>
      </c>
      <c r="C41" s="81"/>
      <c r="D41" s="67">
        <f>投入係数表!F41</f>
        <v>0</v>
      </c>
      <c r="E41" s="68">
        <f>$C$8*D41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 t="shared" si="7"/>
        <v>0</v>
      </c>
      <c r="V41" s="78">
        <f>分析係数表!D44</f>
        <v>0.16185340888320235</v>
      </c>
      <c r="W41" s="158">
        <f t="shared" si="8"/>
        <v>0</v>
      </c>
      <c r="X41" s="67">
        <f>分析係数表!E44</f>
        <v>0.10822214098580393</v>
      </c>
      <c r="Y41" s="157">
        <f t="shared" si="9"/>
        <v>0</v>
      </c>
    </row>
    <row r="42" spans="1:25" x14ac:dyDescent="0.2">
      <c r="A42" s="6" t="s">
        <v>338</v>
      </c>
      <c r="B42" s="5" t="s">
        <v>276</v>
      </c>
      <c r="C42" s="81"/>
      <c r="D42" s="67">
        <f>投入係数表!F42</f>
        <v>0</v>
      </c>
      <c r="E42" s="68">
        <f>$C$8*D42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 t="shared" si="7"/>
        <v>0</v>
      </c>
      <c r="V42" s="78">
        <f>分析係数表!D45</f>
        <v>0</v>
      </c>
      <c r="W42" s="158">
        <f t="shared" si="8"/>
        <v>0</v>
      </c>
      <c r="X42" s="67">
        <f>分析係数表!E45</f>
        <v>0</v>
      </c>
      <c r="Y42" s="157">
        <f t="shared" si="9"/>
        <v>0</v>
      </c>
    </row>
    <row r="43" spans="1:25" x14ac:dyDescent="0.2">
      <c r="A43" s="6" t="s">
        <v>339</v>
      </c>
      <c r="B43" s="5" t="s">
        <v>277</v>
      </c>
      <c r="C43" s="81"/>
      <c r="D43" s="67">
        <f>投入係数表!F43</f>
        <v>0</v>
      </c>
      <c r="E43" s="68">
        <f>$C$8*D43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 t="shared" si="7"/>
        <v>0</v>
      </c>
      <c r="V43" s="78">
        <f>分析係数表!D46</f>
        <v>1.4248704663212436E-2</v>
      </c>
      <c r="W43" s="158">
        <f t="shared" si="8"/>
        <v>0</v>
      </c>
      <c r="X43" s="67">
        <f>分析係数表!E46</f>
        <v>4.5336787564766841E-2</v>
      </c>
      <c r="Y43" s="157">
        <f t="shared" si="9"/>
        <v>0</v>
      </c>
    </row>
    <row r="44" spans="1:25" x14ac:dyDescent="0.2">
      <c r="A44" s="183">
        <v>40</v>
      </c>
      <c r="B44" s="12" t="s">
        <v>148</v>
      </c>
      <c r="C44" s="187">
        <f>SUM(C5:C43)</f>
        <v>0</v>
      </c>
      <c r="D44" s="83">
        <f>投入係数表!F44</f>
        <v>0.13084112149532709</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245</v>
      </c>
      <c r="S2" s="3" t="s">
        <v>150</v>
      </c>
      <c r="U2" s="55" t="s">
        <v>207</v>
      </c>
      <c r="W2" s="3" t="s">
        <v>127</v>
      </c>
      <c r="Y2" s="3" t="s">
        <v>151</v>
      </c>
    </row>
    <row r="3" spans="1:25" ht="44" x14ac:dyDescent="0.2">
      <c r="B3" s="56"/>
      <c r="C3" s="57" t="s">
        <v>225</v>
      </c>
      <c r="D3" s="57" t="s">
        <v>306</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投入係数表!G5</f>
        <v>0.11292077113676195</v>
      </c>
      <c r="E5" s="68">
        <f t="shared" ref="E5:E38" si="0">$C$9*D5</f>
        <v>27.238204245850881</v>
      </c>
      <c r="F5" s="67">
        <f>分析係数表!C8</f>
        <v>0.62618397816663984</v>
      </c>
      <c r="G5" s="68">
        <f t="shared" ref="G5:G38" si="1">E5*F5</f>
        <v>17.056127092782365</v>
      </c>
      <c r="H5" s="68">
        <f t="array" ref="H5:H43">MMULT(逆行列係数!C5:AO43,'5'!G5:G43)</f>
        <v>18.495876243613438</v>
      </c>
      <c r="I5" s="68">
        <f t="shared" ref="I5:I38" si="2">C5+H5</f>
        <v>18.495876243613438</v>
      </c>
      <c r="J5" s="67">
        <f>分析係数表!G8</f>
        <v>0.17367458866544791</v>
      </c>
      <c r="K5" s="69">
        <f t="shared" ref="K5:K38" si="3">I5*J5</f>
        <v>3.2122636986165936</v>
      </c>
      <c r="L5" s="70" t="s">
        <v>178</v>
      </c>
      <c r="M5" s="71" t="s">
        <v>178</v>
      </c>
      <c r="N5" s="72">
        <f>分析係数表!H8</f>
        <v>9.6857442577373328E-3</v>
      </c>
      <c r="O5" s="73">
        <f t="shared" ref="O5:O43" si="4">$M$44*N5</f>
        <v>0.48479144518778006</v>
      </c>
      <c r="P5" s="67">
        <f>分析係数表!C8</f>
        <v>0.62618397816663984</v>
      </c>
      <c r="Q5" s="73">
        <f t="shared" ref="Q5:Q38" si="5">O5*P5</f>
        <v>0.30356863572883863</v>
      </c>
      <c r="R5" s="74">
        <f t="array" ref="R5:R43">MMULT(逆行列係数!C5:AO43,'5'!Q5:Q43)</f>
        <v>0.44213714091355955</v>
      </c>
      <c r="S5" s="75">
        <f t="shared" ref="S5:S38" si="6">I5+R5</f>
        <v>18.938013384526997</v>
      </c>
      <c r="T5" s="76">
        <f>分析係数表!F8</f>
        <v>0.6565853270805182</v>
      </c>
      <c r="U5" s="77">
        <f t="shared" ref="U5:U43" si="7">S5*T5</f>
        <v>12.43442171233489</v>
      </c>
      <c r="V5" s="78">
        <f>分析係数表!D8</f>
        <v>0.236507431841666</v>
      </c>
      <c r="W5" s="158">
        <f t="shared" ref="W5:W43" si="8">ROUND(S5*V5,0)</f>
        <v>4</v>
      </c>
      <c r="X5" s="67">
        <f>分析係数表!E8</f>
        <v>0.13752881328988156</v>
      </c>
      <c r="Y5" s="157">
        <f t="shared" ref="Y5:Y43" si="9">ROUND(S5*X5,0)</f>
        <v>3</v>
      </c>
    </row>
    <row r="6" spans="1:25" x14ac:dyDescent="0.2">
      <c r="A6" s="6" t="s">
        <v>217</v>
      </c>
      <c r="B6" s="5" t="s">
        <v>263</v>
      </c>
      <c r="C6" s="81"/>
      <c r="D6" s="67">
        <f>投入係数表!G6</f>
        <v>2.7195261981023753E-4</v>
      </c>
      <c r="E6" s="68">
        <f t="shared" si="0"/>
        <v>6.559910040477869E-2</v>
      </c>
      <c r="F6" s="67">
        <f>分析係数表!C9</f>
        <v>0.44414168937329701</v>
      </c>
      <c r="G6" s="68">
        <f t="shared" si="1"/>
        <v>2.9135295275146939E-2</v>
      </c>
      <c r="H6" s="68">
        <v>3.3182267158420958E-2</v>
      </c>
      <c r="I6" s="68">
        <f t="shared" si="2"/>
        <v>3.3182267158420958E-2</v>
      </c>
      <c r="J6" s="67">
        <f>分析係数表!G9</f>
        <v>0.2864864864864865</v>
      </c>
      <c r="K6" s="69">
        <f t="shared" si="3"/>
        <v>9.506271131871951E-3</v>
      </c>
      <c r="L6" s="70"/>
      <c r="M6" s="71"/>
      <c r="N6" s="72">
        <f>分析係数表!H9</f>
        <v>4.9876756144494577E-4</v>
      </c>
      <c r="O6" s="73">
        <f t="shared" si="4"/>
        <v>2.4964343522958777E-2</v>
      </c>
      <c r="P6" s="67">
        <f>分析係数表!C9</f>
        <v>0.44414168937329701</v>
      </c>
      <c r="Q6" s="73">
        <f t="shared" si="5"/>
        <v>1.1087705706382235E-2</v>
      </c>
      <c r="R6" s="74">
        <v>1.3900330091396117E-2</v>
      </c>
      <c r="S6" s="75">
        <f t="shared" si="6"/>
        <v>4.7082597249817074E-2</v>
      </c>
      <c r="T6" s="76">
        <f>分析係数表!F9</f>
        <v>0.8</v>
      </c>
      <c r="U6" s="77">
        <f t="shared" si="7"/>
        <v>3.7666077799853662E-2</v>
      </c>
      <c r="V6" s="78">
        <f>分析係数表!D9</f>
        <v>0.15675675675675677</v>
      </c>
      <c r="W6" s="158">
        <f t="shared" si="8"/>
        <v>0</v>
      </c>
      <c r="X6" s="67">
        <f>分析係数表!E9</f>
        <v>0</v>
      </c>
      <c r="Y6" s="157">
        <f t="shared" si="9"/>
        <v>0</v>
      </c>
    </row>
    <row r="7" spans="1:25" x14ac:dyDescent="0.2">
      <c r="A7" s="6" t="s">
        <v>218</v>
      </c>
      <c r="B7" s="5" t="s">
        <v>264</v>
      </c>
      <c r="C7" s="81"/>
      <c r="D7" s="67">
        <f>投入係数表!G7</f>
        <v>2.0547531274551278E-2</v>
      </c>
      <c r="E7" s="68">
        <f t="shared" si="0"/>
        <v>4.9563764750277226</v>
      </c>
      <c r="F7" s="67">
        <f>分析係数表!C10</f>
        <v>0.59922367782629793</v>
      </c>
      <c r="G7" s="68">
        <f t="shared" si="1"/>
        <v>2.9699781400578544</v>
      </c>
      <c r="H7" s="68">
        <v>3.0962622612167721</v>
      </c>
      <c r="I7" s="68">
        <f t="shared" si="2"/>
        <v>3.0962622612167721</v>
      </c>
      <c r="J7" s="67">
        <f>分析係数表!G10</f>
        <v>0.23161078900932694</v>
      </c>
      <c r="K7" s="69">
        <f t="shared" si="3"/>
        <v>0.71712774530021928</v>
      </c>
      <c r="L7" s="70"/>
      <c r="M7" s="71"/>
      <c r="N7" s="72">
        <f>分析係数表!H10</f>
        <v>1.1359028980004247E-3</v>
      </c>
      <c r="O7" s="73">
        <f t="shared" si="4"/>
        <v>5.6854279120028689E-2</v>
      </c>
      <c r="P7" s="67">
        <f>分析係数表!C10</f>
        <v>0.59922367782629793</v>
      </c>
      <c r="Q7" s="73">
        <f t="shared" si="5"/>
        <v>3.4068430234466492E-2</v>
      </c>
      <c r="R7" s="74">
        <v>5.7135384146584096E-2</v>
      </c>
      <c r="S7" s="75">
        <f t="shared" si="6"/>
        <v>3.1533976453633561</v>
      </c>
      <c r="T7" s="76">
        <f>分析係数表!F10</f>
        <v>0.67411141920846984</v>
      </c>
      <c r="U7" s="77">
        <f t="shared" si="7"/>
        <v>2.1257413620445389</v>
      </c>
      <c r="V7" s="78">
        <f>分析係数表!D10</f>
        <v>9.7403579531131837E-2</v>
      </c>
      <c r="W7" s="158">
        <f t="shared" si="8"/>
        <v>0</v>
      </c>
      <c r="X7" s="67">
        <f>分析係数表!E10</f>
        <v>7.6632215780186544E-2</v>
      </c>
      <c r="Y7" s="157">
        <f t="shared" si="9"/>
        <v>0</v>
      </c>
    </row>
    <row r="8" spans="1:25" x14ac:dyDescent="0.2">
      <c r="A8" s="6" t="s">
        <v>219</v>
      </c>
      <c r="B8" s="5" t="s">
        <v>27</v>
      </c>
      <c r="C8" s="81"/>
      <c r="D8" s="67">
        <f>投入係数表!G8</f>
        <v>2.1151870429685139E-4</v>
      </c>
      <c r="E8" s="68">
        <f t="shared" si="0"/>
        <v>5.1021522537050085E-2</v>
      </c>
      <c r="F8" s="67">
        <f>分析係数表!C11</f>
        <v>1.1237811931912089E-2</v>
      </c>
      <c r="G8" s="68">
        <f t="shared" si="1"/>
        <v>5.7337027475118298E-4</v>
      </c>
      <c r="H8" s="68">
        <v>5.9953464156536716E-3</v>
      </c>
      <c r="I8" s="68">
        <f t="shared" si="2"/>
        <v>5.9953464156536716E-3</v>
      </c>
      <c r="J8" s="67">
        <f>分析係数表!G11</f>
        <v>0.45794392523364486</v>
      </c>
      <c r="K8" s="69">
        <f t="shared" si="3"/>
        <v>2.7455324707199055E-3</v>
      </c>
      <c r="L8" s="70"/>
      <c r="M8" s="71"/>
      <c r="N8" s="72">
        <f>分析係数表!H11</f>
        <v>-1.9307131410772092E-5</v>
      </c>
      <c r="O8" s="73">
        <f t="shared" si="4"/>
        <v>-9.6636168475969448E-4</v>
      </c>
      <c r="P8" s="67">
        <f>分析係数表!C11</f>
        <v>1.1237811931912089E-2</v>
      </c>
      <c r="Q8" s="73">
        <f t="shared" si="5"/>
        <v>-1.0859790871535164E-5</v>
      </c>
      <c r="R8" s="74">
        <v>5.0244497815290874E-3</v>
      </c>
      <c r="S8" s="75">
        <f t="shared" si="6"/>
        <v>1.1019796197182758E-2</v>
      </c>
      <c r="T8" s="76">
        <f>分析係数表!F11</f>
        <v>0.77570093457943923</v>
      </c>
      <c r="U8" s="77">
        <f t="shared" si="7"/>
        <v>8.5480662090296165E-3</v>
      </c>
      <c r="V8" s="78">
        <f>分析係数表!D11</f>
        <v>0.16822429906542055</v>
      </c>
      <c r="W8" s="158">
        <f t="shared" si="8"/>
        <v>0</v>
      </c>
      <c r="X8" s="67">
        <f>分析係数表!E11</f>
        <v>4.6728971962616821E-2</v>
      </c>
      <c r="Y8" s="157">
        <f t="shared" si="9"/>
        <v>0</v>
      </c>
    </row>
    <row r="9" spans="1:25" x14ac:dyDescent="0.2">
      <c r="A9" s="6" t="s">
        <v>220</v>
      </c>
      <c r="B9" s="5" t="s">
        <v>188</v>
      </c>
      <c r="C9" s="66">
        <f>最終需要_まとめ!C10</f>
        <v>241.21518097730507</v>
      </c>
      <c r="D9" s="67">
        <f>投入係数表!G9</f>
        <v>0.11802743699764308</v>
      </c>
      <c r="E9" s="68">
        <f t="shared" si="0"/>
        <v>28.470009575673949</v>
      </c>
      <c r="F9" s="67">
        <f>分析係数表!C12</f>
        <v>0.19220955176696397</v>
      </c>
      <c r="G9" s="68">
        <f t="shared" si="1"/>
        <v>5.4722077793414616</v>
      </c>
      <c r="H9" s="68">
        <v>5.9408776295609549</v>
      </c>
      <c r="I9" s="68">
        <f t="shared" si="2"/>
        <v>247.15605860686603</v>
      </c>
      <c r="J9" s="67">
        <f>分析係数表!G12</f>
        <v>0.28074575451743516</v>
      </c>
      <c r="K9" s="69">
        <f t="shared" si="3"/>
        <v>69.388014157140034</v>
      </c>
      <c r="L9" s="70"/>
      <c r="M9" s="71"/>
      <c r="N9" s="72">
        <f>分析係数表!H12</f>
        <v>8.6946448453176992E-2</v>
      </c>
      <c r="O9" s="73">
        <f t="shared" si="4"/>
        <v>4.3518487870344913</v>
      </c>
      <c r="P9" s="67">
        <f>分析係数表!C12</f>
        <v>0.19220955176696397</v>
      </c>
      <c r="Q9" s="73">
        <f t="shared" si="5"/>
        <v>0.83646690471350538</v>
      </c>
      <c r="R9" s="74">
        <v>0.9664603159807057</v>
      </c>
      <c r="S9" s="75">
        <f t="shared" si="6"/>
        <v>248.12251892284672</v>
      </c>
      <c r="T9" s="76">
        <f>分析係数表!F12</f>
        <v>0.59388408775004531</v>
      </c>
      <c r="U9" s="77">
        <f t="shared" si="7"/>
        <v>147.35601580073819</v>
      </c>
      <c r="V9" s="78">
        <f>分析係数表!D12</f>
        <v>6.3636913035595571E-2</v>
      </c>
      <c r="W9" s="158">
        <f t="shared" si="8"/>
        <v>16</v>
      </c>
      <c r="X9" s="67">
        <f>分析係数表!E12</f>
        <v>5.3151628694023088E-2</v>
      </c>
      <c r="Y9" s="157">
        <f t="shared" si="9"/>
        <v>13</v>
      </c>
    </row>
    <row r="10" spans="1:25" x14ac:dyDescent="0.2">
      <c r="A10" s="6" t="s">
        <v>221</v>
      </c>
      <c r="B10" s="5" t="s">
        <v>28</v>
      </c>
      <c r="C10" s="81"/>
      <c r="D10" s="67">
        <f>投入係数表!G10</f>
        <v>6.6477307064724729E-4</v>
      </c>
      <c r="E10" s="68">
        <f t="shared" si="0"/>
        <v>0.16035335654501456</v>
      </c>
      <c r="F10" s="67">
        <f>分析係数表!C13</f>
        <v>5.5763110557631057E-2</v>
      </c>
      <c r="G10" s="68">
        <f t="shared" si="1"/>
        <v>8.9418019493068789E-3</v>
      </c>
      <c r="H10" s="68">
        <v>1.6035749804131243E-2</v>
      </c>
      <c r="I10" s="68">
        <f t="shared" si="2"/>
        <v>1.6035749804131243E-2</v>
      </c>
      <c r="J10" s="67">
        <f>分析係数表!G13</f>
        <v>0.39274924471299094</v>
      </c>
      <c r="K10" s="69">
        <f t="shared" si="3"/>
        <v>6.2980286239790384E-3</v>
      </c>
      <c r="L10" s="70"/>
      <c r="M10" s="71"/>
      <c r="N10" s="72">
        <f>分析係数表!H13</f>
        <v>1.4850401910118868E-2</v>
      </c>
      <c r="O10" s="73">
        <f t="shared" si="4"/>
        <v>0.7432931958609984</v>
      </c>
      <c r="P10" s="67">
        <f>分析係数表!C13</f>
        <v>5.5763110557631057E-2</v>
      </c>
      <c r="Q10" s="73">
        <f t="shared" si="5"/>
        <v>4.1448340657531772E-2</v>
      </c>
      <c r="R10" s="74">
        <v>4.4516184300682181E-2</v>
      </c>
      <c r="S10" s="75">
        <f t="shared" si="6"/>
        <v>6.0551934104813424E-2</v>
      </c>
      <c r="T10" s="76">
        <f>分析係数表!F13</f>
        <v>0.61581067472306139</v>
      </c>
      <c r="U10" s="77">
        <f t="shared" si="7"/>
        <v>3.728852739687151E-2</v>
      </c>
      <c r="V10" s="78">
        <f>分析係数表!D13</f>
        <v>0.18177240684793555</v>
      </c>
      <c r="W10" s="158">
        <f t="shared" si="8"/>
        <v>0</v>
      </c>
      <c r="X10" s="67">
        <f>分析係数表!E13</f>
        <v>0.16666666666666666</v>
      </c>
      <c r="Y10" s="157">
        <f t="shared" si="9"/>
        <v>0</v>
      </c>
    </row>
    <row r="11" spans="1:25" x14ac:dyDescent="0.2">
      <c r="A11" s="6" t="s">
        <v>222</v>
      </c>
      <c r="B11" s="5" t="s">
        <v>265</v>
      </c>
      <c r="C11" s="81"/>
      <c r="D11" s="67">
        <f>投入係数表!G11</f>
        <v>9.669426482141778E-3</v>
      </c>
      <c r="E11" s="68">
        <f t="shared" si="0"/>
        <v>2.3324124588365751</v>
      </c>
      <c r="F11" s="67">
        <f>分析係数表!C14</f>
        <v>7.9371641174038832E-2</v>
      </c>
      <c r="G11" s="68">
        <f t="shared" si="1"/>
        <v>0.18512740475263426</v>
      </c>
      <c r="H11" s="68">
        <v>0.22663866068400768</v>
      </c>
      <c r="I11" s="68">
        <f t="shared" si="2"/>
        <v>0.22663866068400768</v>
      </c>
      <c r="J11" s="67">
        <f>分析係数表!G14</f>
        <v>0.31032278683285397</v>
      </c>
      <c r="K11" s="69">
        <f t="shared" si="3"/>
        <v>7.0331140787526836E-2</v>
      </c>
      <c r="L11" s="70"/>
      <c r="M11" s="71"/>
      <c r="N11" s="72">
        <f>分析係数表!H14</f>
        <v>9.8788155718450548E-4</v>
      </c>
      <c r="O11" s="73">
        <f t="shared" si="4"/>
        <v>4.9445506203537708E-2</v>
      </c>
      <c r="P11" s="67">
        <f>分析係数表!C14</f>
        <v>7.9371641174038832E-2</v>
      </c>
      <c r="Q11" s="73">
        <f t="shared" si="5"/>
        <v>3.9245709760559059E-3</v>
      </c>
      <c r="R11" s="74">
        <v>1.1971336248100999E-2</v>
      </c>
      <c r="S11" s="75">
        <f t="shared" si="6"/>
        <v>0.23860999693210869</v>
      </c>
      <c r="T11" s="76">
        <f>分析係数表!F14</f>
        <v>0.57270693512304249</v>
      </c>
      <c r="U11" s="77">
        <f t="shared" si="7"/>
        <v>0.13665360003270655</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投入係数表!G12</f>
        <v>6.1038254668519974E-3</v>
      </c>
      <c r="E12" s="68">
        <f t="shared" si="0"/>
        <v>1.4723353646405881</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0.35159459297173551</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投入係数表!G13</f>
        <v>2.5986583670756028E-3</v>
      </c>
      <c r="E13" s="68">
        <f t="shared" si="0"/>
        <v>0.62683584831232964</v>
      </c>
      <c r="F13" s="67">
        <f>分析係数表!C16</f>
        <v>0.25019220208676551</v>
      </c>
      <c r="G13" s="68">
        <f t="shared" si="1"/>
        <v>0.15682944123618747</v>
      </c>
      <c r="H13" s="68">
        <v>0.23101802627318863</v>
      </c>
      <c r="I13" s="68">
        <f t="shared" si="2"/>
        <v>0.23101802627318863</v>
      </c>
      <c r="J13" s="67">
        <f>分析係数表!G16</f>
        <v>6.6029003394014199E-2</v>
      </c>
      <c r="K13" s="69">
        <f t="shared" si="3"/>
        <v>1.5253890040870834E-2</v>
      </c>
      <c r="L13" s="70"/>
      <c r="M13" s="71"/>
      <c r="N13" s="72">
        <f>分析係数表!H16</f>
        <v>1.5056344645167103E-2</v>
      </c>
      <c r="O13" s="73">
        <f t="shared" si="4"/>
        <v>0.75360105383176834</v>
      </c>
      <c r="P13" s="67">
        <f>分析係数表!C16</f>
        <v>0.25019220208676551</v>
      </c>
      <c r="Q13" s="73">
        <f t="shared" si="5"/>
        <v>0.18854510715307723</v>
      </c>
      <c r="R13" s="74">
        <v>0.21842605186856942</v>
      </c>
      <c r="S13" s="75">
        <f t="shared" si="6"/>
        <v>0.44944407814175802</v>
      </c>
      <c r="T13" s="76">
        <f>分析係数表!F16</f>
        <v>0.57081147793890774</v>
      </c>
      <c r="U13" s="77">
        <f t="shared" si="7"/>
        <v>0.25654783849498686</v>
      </c>
      <c r="V13" s="78">
        <f>分析係数表!D16</f>
        <v>2.776920703486578E-3</v>
      </c>
      <c r="W13" s="158">
        <f t="shared" si="8"/>
        <v>0</v>
      </c>
      <c r="X13" s="67">
        <f>分析係数表!E16</f>
        <v>1.8512804689910522E-3</v>
      </c>
      <c r="Y13" s="157">
        <f t="shared" si="9"/>
        <v>0</v>
      </c>
    </row>
    <row r="14" spans="1:25" x14ac:dyDescent="0.2">
      <c r="A14" s="6" t="s">
        <v>2</v>
      </c>
      <c r="B14" s="5" t="s">
        <v>360</v>
      </c>
      <c r="C14" s="81"/>
      <c r="D14" s="67">
        <f>投入係数表!G14</f>
        <v>1.0636369130355957E-2</v>
      </c>
      <c r="E14" s="68">
        <f t="shared" si="0"/>
        <v>2.565653704720233</v>
      </c>
      <c r="F14" s="67">
        <f>分析係数表!C17</f>
        <v>1.3407344150298872E-2</v>
      </c>
      <c r="G14" s="68">
        <f t="shared" si="1"/>
        <v>3.4398602189673444E-2</v>
      </c>
      <c r="H14" s="68">
        <v>3.7869547419556691E-2</v>
      </c>
      <c r="I14" s="68">
        <f t="shared" si="2"/>
        <v>3.7869547419556691E-2</v>
      </c>
      <c r="J14" s="67">
        <f>分析係数表!G17</f>
        <v>0.3831030818278427</v>
      </c>
      <c r="K14" s="69">
        <f t="shared" si="3"/>
        <v>1.4507940323857797E-2</v>
      </c>
      <c r="L14" s="70"/>
      <c r="M14" s="71"/>
      <c r="N14" s="72">
        <f>分析係数表!H17</f>
        <v>6.2973426951468308E-3</v>
      </c>
      <c r="O14" s="73">
        <f t="shared" si="4"/>
        <v>0.31519496951245368</v>
      </c>
      <c r="P14" s="67">
        <f>分析係数表!C17</f>
        <v>1.3407344150298872E-2</v>
      </c>
      <c r="Q14" s="73">
        <f t="shared" si="5"/>
        <v>4.2259274306964273E-3</v>
      </c>
      <c r="R14" s="74">
        <v>5.2599407719570212E-3</v>
      </c>
      <c r="S14" s="75">
        <f t="shared" si="6"/>
        <v>4.3129488191513715E-2</v>
      </c>
      <c r="T14" s="76">
        <f>分析係数表!F17</f>
        <v>0.58501594048884165</v>
      </c>
      <c r="U14" s="77">
        <f t="shared" si="7"/>
        <v>2.5231438097160785E-2</v>
      </c>
      <c r="V14" s="78">
        <f>分析係数表!D17</f>
        <v>8.5547290116896921E-2</v>
      </c>
      <c r="W14" s="158">
        <f t="shared" si="8"/>
        <v>0</v>
      </c>
      <c r="X14" s="67">
        <f>分析係数表!E17</f>
        <v>7.5451647183846976E-2</v>
      </c>
      <c r="Y14" s="157">
        <f t="shared" si="9"/>
        <v>0</v>
      </c>
    </row>
    <row r="15" spans="1:25" x14ac:dyDescent="0.2">
      <c r="A15" s="6" t="s">
        <v>3</v>
      </c>
      <c r="B15" s="5" t="s">
        <v>31</v>
      </c>
      <c r="C15" s="81"/>
      <c r="D15" s="67">
        <f>投入係数表!G15</f>
        <v>1.0878104792409501E-3</v>
      </c>
      <c r="E15" s="68">
        <f t="shared" si="0"/>
        <v>0.26239640161911476</v>
      </c>
      <c r="F15" s="67">
        <f>分析係数表!C18</f>
        <v>0.50011828720132478</v>
      </c>
      <c r="G15" s="68">
        <f t="shared" si="1"/>
        <v>0.13122923894554259</v>
      </c>
      <c r="H15" s="68">
        <v>0.16075766601605823</v>
      </c>
      <c r="I15" s="68">
        <f t="shared" si="2"/>
        <v>0.16075766601605823</v>
      </c>
      <c r="J15" s="67">
        <f>分析係数表!G18</f>
        <v>0.30389738529847066</v>
      </c>
      <c r="K15" s="69">
        <f t="shared" si="3"/>
        <v>4.8853834368964913E-2</v>
      </c>
      <c r="L15" s="70"/>
      <c r="M15" s="71"/>
      <c r="N15" s="72">
        <f>分析係数表!H18</f>
        <v>4.7302471956391627E-4</v>
      </c>
      <c r="O15" s="73">
        <f t="shared" si="4"/>
        <v>2.3675861276612514E-2</v>
      </c>
      <c r="P15" s="67">
        <f>分析係数表!C18</f>
        <v>0.50011828720132478</v>
      </c>
      <c r="Q15" s="73">
        <f t="shared" si="5"/>
        <v>1.1840731189675621E-2</v>
      </c>
      <c r="R15" s="74">
        <v>2.1921397162796855E-2</v>
      </c>
      <c r="S15" s="75">
        <f t="shared" si="6"/>
        <v>0.18267906317885507</v>
      </c>
      <c r="T15" s="76">
        <f>分析係数表!F18</f>
        <v>0.65120868278243715</v>
      </c>
      <c r="U15" s="77">
        <f t="shared" si="7"/>
        <v>0.11896219210463183</v>
      </c>
      <c r="V15" s="78">
        <f>分析係数表!D18</f>
        <v>0.1002466699555994</v>
      </c>
      <c r="W15" s="158">
        <f t="shared" si="8"/>
        <v>0</v>
      </c>
      <c r="X15" s="67">
        <f>分析係数表!E18</f>
        <v>8.1401085347804644E-2</v>
      </c>
      <c r="Y15" s="157">
        <f t="shared" si="9"/>
        <v>0</v>
      </c>
    </row>
    <row r="16" spans="1:25" x14ac:dyDescent="0.2">
      <c r="A16" s="6" t="s">
        <v>4</v>
      </c>
      <c r="B16" s="5" t="s">
        <v>32</v>
      </c>
      <c r="C16" s="81"/>
      <c r="D16" s="67">
        <f>投入係数表!G16</f>
        <v>0</v>
      </c>
      <c r="E16" s="68">
        <f t="shared" si="0"/>
        <v>0</v>
      </c>
      <c r="F16" s="67">
        <f>分析係数表!C19</f>
        <v>2.4613726194753882E-2</v>
      </c>
      <c r="G16" s="68">
        <f t="shared" si="1"/>
        <v>0</v>
      </c>
      <c r="H16" s="68">
        <v>5.0319671481065655E-4</v>
      </c>
      <c r="I16" s="68">
        <f t="shared" si="2"/>
        <v>5.0319671481065655E-4</v>
      </c>
      <c r="J16" s="67">
        <f>分析係数表!G19</f>
        <v>0.13374002815579539</v>
      </c>
      <c r="K16" s="69">
        <f t="shared" si="3"/>
        <v>6.7297542806680954E-5</v>
      </c>
      <c r="L16" s="70"/>
      <c r="M16" s="71"/>
      <c r="N16" s="72">
        <f>分析係数表!H19</f>
        <v>-1.0940707799437519E-4</v>
      </c>
      <c r="O16" s="73">
        <f t="shared" si="4"/>
        <v>-5.4760495469716019E-3</v>
      </c>
      <c r="P16" s="67">
        <f>分析係数表!C19</f>
        <v>2.4613726194753882E-2</v>
      </c>
      <c r="Q16" s="73">
        <f t="shared" si="5"/>
        <v>-1.3478598417806506E-4</v>
      </c>
      <c r="R16" s="74">
        <v>-4.3527709136531518E-5</v>
      </c>
      <c r="S16" s="75">
        <f t="shared" si="6"/>
        <v>4.5966900567412502E-4</v>
      </c>
      <c r="T16" s="76">
        <f>分析係数表!F19</f>
        <v>0.55983106522759263</v>
      </c>
      <c r="U16" s="77">
        <f t="shared" si="7"/>
        <v>2.5733698909865372E-4</v>
      </c>
      <c r="V16" s="78">
        <f>分析係数表!D19</f>
        <v>2.7686532144533083E-2</v>
      </c>
      <c r="W16" s="158">
        <f t="shared" si="8"/>
        <v>0</v>
      </c>
      <c r="X16" s="67">
        <f>分析係数表!E19</f>
        <v>1.9239793524167059E-2</v>
      </c>
      <c r="Y16" s="157">
        <f t="shared" si="9"/>
        <v>0</v>
      </c>
    </row>
    <row r="17" spans="1:25" x14ac:dyDescent="0.2">
      <c r="A17" s="6" t="s">
        <v>5</v>
      </c>
      <c r="B17" s="5" t="s">
        <v>33</v>
      </c>
      <c r="C17" s="81"/>
      <c r="D17" s="67">
        <f>投入係数表!G17</f>
        <v>9.0650873270079174E-4</v>
      </c>
      <c r="E17" s="68">
        <f t="shared" si="0"/>
        <v>0.21866366801592893</v>
      </c>
      <c r="F17" s="67">
        <f>分析係数表!C20</f>
        <v>5.0947443689667304E-3</v>
      </c>
      <c r="G17" s="68">
        <f t="shared" si="1"/>
        <v>1.1140354913217645E-3</v>
      </c>
      <c r="H17" s="68">
        <v>1.1918547603304312E-3</v>
      </c>
      <c r="I17" s="68">
        <f t="shared" si="2"/>
        <v>1.1918547603304312E-3</v>
      </c>
      <c r="J17" s="67">
        <f>分析係数表!G20</f>
        <v>0.2516025641025641</v>
      </c>
      <c r="K17" s="69">
        <f t="shared" si="3"/>
        <v>2.998737137369835E-4</v>
      </c>
      <c r="L17" s="70"/>
      <c r="M17" s="71"/>
      <c r="N17" s="72">
        <f>分析係数表!H20</f>
        <v>5.3416396903136116E-4</v>
      </c>
      <c r="O17" s="73">
        <f t="shared" si="4"/>
        <v>2.6736006611684876E-2</v>
      </c>
      <c r="P17" s="67">
        <f>分析係数表!C20</f>
        <v>5.0947443689667304E-3</v>
      </c>
      <c r="Q17" s="73">
        <f t="shared" si="5"/>
        <v>1.362131191335388E-4</v>
      </c>
      <c r="R17" s="74">
        <v>1.7454241348262997E-4</v>
      </c>
      <c r="S17" s="75">
        <f t="shared" si="6"/>
        <v>1.3663971738130613E-3</v>
      </c>
      <c r="T17" s="76">
        <f>分析係数表!F20</f>
        <v>0.55448717948717952</v>
      </c>
      <c r="U17" s="77">
        <f t="shared" si="7"/>
        <v>7.5764971496685774E-4</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投入係数表!G18</f>
        <v>4.774279325557503E-3</v>
      </c>
      <c r="E18" s="68">
        <f t="shared" si="0"/>
        <v>1.1516286515505592</v>
      </c>
      <c r="F18" s="67">
        <f>分析係数表!C21</f>
        <v>7.706243934001944E-2</v>
      </c>
      <c r="G18" s="68">
        <f t="shared" si="1"/>
        <v>8.874731310234335E-2</v>
      </c>
      <c r="H18" s="68">
        <v>9.4967013676228534E-2</v>
      </c>
      <c r="I18" s="68">
        <f t="shared" si="2"/>
        <v>9.4967013676228534E-2</v>
      </c>
      <c r="J18" s="67">
        <f>分析係数表!G21</f>
        <v>0.42185988669338126</v>
      </c>
      <c r="K18" s="69">
        <f t="shared" si="3"/>
        <v>4.0062773629062555E-2</v>
      </c>
      <c r="L18" s="70"/>
      <c r="M18" s="71"/>
      <c r="N18" s="72">
        <f>分析係数表!H21</f>
        <v>9.0743517630628831E-4</v>
      </c>
      <c r="O18" s="73">
        <f t="shared" si="4"/>
        <v>4.5418999183705636E-2</v>
      </c>
      <c r="P18" s="67">
        <f>分析係数表!C21</f>
        <v>7.706243934001944E-2</v>
      </c>
      <c r="Q18" s="73">
        <f t="shared" si="5"/>
        <v>3.5000988694787079E-3</v>
      </c>
      <c r="R18" s="74">
        <v>6.201061490171582E-3</v>
      </c>
      <c r="S18" s="75">
        <f t="shared" si="6"/>
        <v>0.10116807516640011</v>
      </c>
      <c r="T18" s="76">
        <f>分析係数表!F21</f>
        <v>0.63189166781815664</v>
      </c>
      <c r="U18" s="77">
        <f t="shared" si="7"/>
        <v>6.3927263746849206E-2</v>
      </c>
      <c r="V18" s="78">
        <f>分析係数表!D21</f>
        <v>4.7948044769932294E-2</v>
      </c>
      <c r="W18" s="158">
        <f t="shared" si="8"/>
        <v>0</v>
      </c>
      <c r="X18" s="67">
        <f>分析係数表!E21</f>
        <v>3.4821058449633825E-2</v>
      </c>
      <c r="Y18" s="157">
        <f t="shared" si="9"/>
        <v>0</v>
      </c>
    </row>
    <row r="19" spans="1:25" x14ac:dyDescent="0.2">
      <c r="A19" s="6" t="s">
        <v>7</v>
      </c>
      <c r="B19" s="5" t="s">
        <v>266</v>
      </c>
      <c r="C19" s="81"/>
      <c r="D19" s="67">
        <f>投入係数表!G19</f>
        <v>0</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2.0937836503126714E-3</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67">
        <f>投入係数表!G20</f>
        <v>0</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1.1274219655529767E-3</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投入係数表!G21</f>
        <v>0</v>
      </c>
      <c r="E21" s="68">
        <f t="shared" si="0"/>
        <v>0</v>
      </c>
      <c r="F21" s="67">
        <f>分析係数表!C24</f>
        <v>0.23422687152664268</v>
      </c>
      <c r="G21" s="68">
        <f t="shared" si="1"/>
        <v>0</v>
      </c>
      <c r="H21" s="68">
        <v>4.7144597001130472E-3</v>
      </c>
      <c r="I21" s="68">
        <f t="shared" si="2"/>
        <v>4.7144597001130472E-3</v>
      </c>
      <c r="J21" s="67">
        <f>分析係数表!G24</f>
        <v>0.32602845059592467</v>
      </c>
      <c r="K21" s="69">
        <f t="shared" si="3"/>
        <v>1.5370479914247844E-3</v>
      </c>
      <c r="L21" s="70"/>
      <c r="M21" s="71"/>
      <c r="N21" s="72">
        <f>分析係数表!H24</f>
        <v>9.8788155718450548E-4</v>
      </c>
      <c r="O21" s="73">
        <f t="shared" si="4"/>
        <v>4.9445506203537708E-2</v>
      </c>
      <c r="P21" s="67">
        <f>分析係数表!C24</f>
        <v>0.23422687152664268</v>
      </c>
      <c r="Q21" s="73">
        <f t="shared" si="5"/>
        <v>1.1581466229105841E-2</v>
      </c>
      <c r="R21" s="74">
        <v>1.7608554583695479E-2</v>
      </c>
      <c r="S21" s="75">
        <f t="shared" si="6"/>
        <v>2.2323014283808527E-2</v>
      </c>
      <c r="T21" s="76">
        <f>分析係数表!F24</f>
        <v>0.61668589004229146</v>
      </c>
      <c r="U21" s="77">
        <f t="shared" si="7"/>
        <v>1.3766287932037248E-2</v>
      </c>
      <c r="V21" s="78">
        <f>分析係数表!D24</f>
        <v>2.6528258362168398E-2</v>
      </c>
      <c r="W21" s="158">
        <f t="shared" si="8"/>
        <v>0</v>
      </c>
      <c r="X21" s="67">
        <f>分析係数表!E24</f>
        <v>2.691272587466359E-2</v>
      </c>
      <c r="Y21" s="157">
        <f t="shared" si="9"/>
        <v>0</v>
      </c>
    </row>
    <row r="22" spans="1:25" x14ac:dyDescent="0.2">
      <c r="A22" s="6" t="s">
        <v>10</v>
      </c>
      <c r="B22" s="5" t="s">
        <v>269</v>
      </c>
      <c r="C22" s="81"/>
      <c r="D22" s="67">
        <f>投入係数表!G22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0.17877691168054347</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67">
        <f>投入係数表!G23</f>
        <v>0</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0.4723898035666973</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投入係数表!G24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0.4411441090928005</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67">
        <f>投入係数表!G25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0.65116671524724079</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投入係数表!G26</f>
        <v>5.5297032694748291E-3</v>
      </c>
      <c r="E26" s="68">
        <f t="shared" si="0"/>
        <v>1.3338483748971663</v>
      </c>
      <c r="F26" s="67">
        <f>分析係数表!C29</f>
        <v>9.5730027548209362E-2</v>
      </c>
      <c r="G26" s="68">
        <f t="shared" si="1"/>
        <v>0.12768934167404003</v>
      </c>
      <c r="H26" s="68">
        <v>0.14362970984950518</v>
      </c>
      <c r="I26" s="68">
        <f t="shared" si="2"/>
        <v>0.14362970984950518</v>
      </c>
      <c r="J26" s="67">
        <f>分析係数表!G29</f>
        <v>0.41725313393446228</v>
      </c>
      <c r="K26" s="69">
        <f t="shared" si="3"/>
        <v>5.992994656080354E-2</v>
      </c>
      <c r="L26" s="70"/>
      <c r="M26" s="71"/>
      <c r="N26" s="72">
        <f>分析係数表!H29</f>
        <v>1.1001847048904964E-2</v>
      </c>
      <c r="O26" s="73">
        <f t="shared" si="4"/>
        <v>0.55066510003223257</v>
      </c>
      <c r="P26" s="67">
        <f>分析係数表!C29</f>
        <v>9.5730027548209362E-2</v>
      </c>
      <c r="Q26" s="73">
        <f t="shared" si="5"/>
        <v>5.2715185195923088E-2</v>
      </c>
      <c r="R26" s="74">
        <v>6.4194355775823359E-2</v>
      </c>
      <c r="S26" s="75">
        <f t="shared" si="6"/>
        <v>0.20782406562532854</v>
      </c>
      <c r="T26" s="76">
        <f>分析係数表!F29</f>
        <v>0.61183197712777659</v>
      </c>
      <c r="U26" s="77">
        <f t="shared" si="7"/>
        <v>0.12715340896627755</v>
      </c>
      <c r="V26" s="78">
        <f>分析係数表!D29</f>
        <v>6.9331427314712993E-2</v>
      </c>
      <c r="W26" s="158">
        <f t="shared" si="8"/>
        <v>0</v>
      </c>
      <c r="X26" s="67">
        <f>分析係数表!E29</f>
        <v>4.6349241257972289E-2</v>
      </c>
      <c r="Y26" s="157">
        <f t="shared" si="9"/>
        <v>0</v>
      </c>
    </row>
    <row r="27" spans="1:25" x14ac:dyDescent="0.2">
      <c r="A27" s="6" t="s">
        <v>15</v>
      </c>
      <c r="B27" s="5" t="s">
        <v>36</v>
      </c>
      <c r="C27" s="81"/>
      <c r="D27" s="67">
        <f>投入係数表!G27</f>
        <v>3.0216957756693056E-4</v>
      </c>
      <c r="E27" s="68">
        <f t="shared" si="0"/>
        <v>7.2887889338642972E-2</v>
      </c>
      <c r="F27" s="67">
        <f>分析係数表!C30</f>
        <v>1</v>
      </c>
      <c r="G27" s="68">
        <f t="shared" si="1"/>
        <v>7.2887889338642972E-2</v>
      </c>
      <c r="H27" s="68">
        <v>0.15512506014750083</v>
      </c>
      <c r="I27" s="68">
        <f t="shared" si="2"/>
        <v>0.15512506014750083</v>
      </c>
      <c r="J27" s="67">
        <f>分析係数表!G30</f>
        <v>0.49552534931824899</v>
      </c>
      <c r="K27" s="69">
        <f t="shared" si="3"/>
        <v>7.6868399617604735E-2</v>
      </c>
      <c r="L27" s="70"/>
      <c r="M27" s="71"/>
      <c r="N27" s="72">
        <f>分析係数表!H30</f>
        <v>0</v>
      </c>
      <c r="O27" s="73">
        <f t="shared" si="4"/>
        <v>0</v>
      </c>
      <c r="P27" s="67">
        <f>分析係数表!C30</f>
        <v>1</v>
      </c>
      <c r="Q27" s="73">
        <f t="shared" si="5"/>
        <v>0</v>
      </c>
      <c r="R27" s="74">
        <v>0.12209282713238631</v>
      </c>
      <c r="S27" s="75">
        <f t="shared" si="6"/>
        <v>0.27721788727988717</v>
      </c>
      <c r="T27" s="76">
        <f>分析係数表!F30</f>
        <v>0.64042382540419607</v>
      </c>
      <c r="U27" s="77">
        <f t="shared" si="7"/>
        <v>0.17753693984225458</v>
      </c>
      <c r="V27" s="78">
        <f>分析係数表!D30</f>
        <v>0.10939676643167714</v>
      </c>
      <c r="W27" s="158">
        <f t="shared" si="8"/>
        <v>0</v>
      </c>
      <c r="X27" s="67">
        <f>分析係数表!E30</f>
        <v>7.4296086791337757E-2</v>
      </c>
      <c r="Y27" s="157">
        <f t="shared" si="9"/>
        <v>0</v>
      </c>
    </row>
    <row r="28" spans="1:25" x14ac:dyDescent="0.2">
      <c r="A28" s="6" t="s">
        <v>16</v>
      </c>
      <c r="B28" s="5" t="s">
        <v>190</v>
      </c>
      <c r="C28" s="81"/>
      <c r="D28" s="67">
        <f>投入係数表!G28</f>
        <v>8.2794464253338976E-3</v>
      </c>
      <c r="E28" s="68">
        <f t="shared" si="0"/>
        <v>1.9971281678788175</v>
      </c>
      <c r="F28" s="67">
        <f>分析係数表!C31</f>
        <v>0.68487081196793942</v>
      </c>
      <c r="G28" s="68">
        <f t="shared" si="1"/>
        <v>1.367774789939209</v>
      </c>
      <c r="H28" s="68">
        <v>1.5921796532137733</v>
      </c>
      <c r="I28" s="68">
        <f t="shared" si="2"/>
        <v>1.5921796532137733</v>
      </c>
      <c r="J28" s="67">
        <f>分析係数表!G31</f>
        <v>0.16454642729758651</v>
      </c>
      <c r="K28" s="69">
        <f t="shared" si="3"/>
        <v>0.26198747355223667</v>
      </c>
      <c r="L28" s="70"/>
      <c r="M28" s="71"/>
      <c r="N28" s="72">
        <f>分析係数表!H31</f>
        <v>3.7433309950251958E-2</v>
      </c>
      <c r="O28" s="73">
        <f t="shared" si="4"/>
        <v>1.8736142464682544</v>
      </c>
      <c r="P28" s="67">
        <f>分析係数表!C31</f>
        <v>0.68487081196793942</v>
      </c>
      <c r="Q28" s="73">
        <f t="shared" si="5"/>
        <v>1.2831837102934123</v>
      </c>
      <c r="R28" s="74">
        <v>1.5029371260160074</v>
      </c>
      <c r="S28" s="75">
        <f t="shared" si="6"/>
        <v>3.0951167792297807</v>
      </c>
      <c r="T28" s="76">
        <f>分析係数表!F31</f>
        <v>0.58346213292117466</v>
      </c>
      <c r="U28" s="77">
        <f t="shared" si="7"/>
        <v>1.8058834376495243</v>
      </c>
      <c r="V28" s="78">
        <f>分析係数表!D31</f>
        <v>1.2424206396385685E-2</v>
      </c>
      <c r="W28" s="158">
        <f t="shared" si="8"/>
        <v>0</v>
      </c>
      <c r="X28" s="67">
        <f>分析係数表!E31</f>
        <v>1.0462489596956366E-2</v>
      </c>
      <c r="Y28" s="157">
        <f t="shared" si="9"/>
        <v>0</v>
      </c>
    </row>
    <row r="29" spans="1:25" x14ac:dyDescent="0.2">
      <c r="A29" s="6" t="s">
        <v>17</v>
      </c>
      <c r="B29" s="5" t="s">
        <v>270</v>
      </c>
      <c r="C29" s="81"/>
      <c r="D29" s="67">
        <f>投入係数表!G29</f>
        <v>1.1180274369976431E-3</v>
      </c>
      <c r="E29" s="68">
        <f t="shared" si="0"/>
        <v>0.26968519055297901</v>
      </c>
      <c r="F29" s="67">
        <f>分析係数表!C32</f>
        <v>0.99951183793019283</v>
      </c>
      <c r="G29" s="68">
        <f t="shared" si="1"/>
        <v>0.26955354047216235</v>
      </c>
      <c r="H29" s="68">
        <v>0.31600534694223614</v>
      </c>
      <c r="I29" s="68">
        <f t="shared" si="2"/>
        <v>0.31600534694223614</v>
      </c>
      <c r="J29" s="67">
        <f>分析係数表!G32</f>
        <v>0.19001687967205208</v>
      </c>
      <c r="K29" s="69">
        <f t="shared" si="3"/>
        <v>6.0046349985647958E-2</v>
      </c>
      <c r="L29" s="70"/>
      <c r="M29" s="71"/>
      <c r="N29" s="72">
        <f>分析係数表!H32</f>
        <v>7.9094881679463002E-3</v>
      </c>
      <c r="O29" s="73">
        <f t="shared" si="4"/>
        <v>0.39588617018988814</v>
      </c>
      <c r="P29" s="67">
        <f>分析係数表!C32</f>
        <v>0.99951183793019283</v>
      </c>
      <c r="Q29" s="73">
        <f t="shared" si="5"/>
        <v>0.39569291357764019</v>
      </c>
      <c r="R29" s="74">
        <v>0.48816049270075396</v>
      </c>
      <c r="S29" s="75">
        <f t="shared" si="6"/>
        <v>0.80416583964299004</v>
      </c>
      <c r="T29" s="76">
        <f>分析係数表!F32</f>
        <v>0.65686038099831201</v>
      </c>
      <c r="U29" s="77">
        <f t="shared" si="7"/>
        <v>0.5282246798137219</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投入係数表!G30</f>
        <v>5.1368828186378198E-4</v>
      </c>
      <c r="E30" s="68">
        <f t="shared" si="0"/>
        <v>0.12390941187569307</v>
      </c>
      <c r="F30" s="67">
        <f>分析係数表!C33</f>
        <v>0.77438340807174888</v>
      </c>
      <c r="G30" s="68">
        <f t="shared" si="1"/>
        <v>9.5953392660465237E-2</v>
      </c>
      <c r="H30" s="68">
        <v>0.11252871164287687</v>
      </c>
      <c r="I30" s="68">
        <f t="shared" si="2"/>
        <v>0.11252871164287687</v>
      </c>
      <c r="J30" s="67">
        <f>分析係数表!G33</f>
        <v>0.576631806707537</v>
      </c>
      <c r="K30" s="69">
        <f t="shared" si="3"/>
        <v>6.4887634301103544E-2</v>
      </c>
      <c r="L30" s="70"/>
      <c r="M30" s="71"/>
      <c r="N30" s="72">
        <f>分析係数表!H33</f>
        <v>9.4283158389270381E-4</v>
      </c>
      <c r="O30" s="73">
        <f t="shared" si="4"/>
        <v>4.7190662272431745E-2</v>
      </c>
      <c r="P30" s="67">
        <f>分析係数表!C33</f>
        <v>0.77438340807174888</v>
      </c>
      <c r="Q30" s="73">
        <f t="shared" si="5"/>
        <v>3.6543665879688596E-2</v>
      </c>
      <c r="R30" s="74">
        <v>0.12965741362020988</v>
      </c>
      <c r="S30" s="75">
        <f t="shared" si="6"/>
        <v>0.24218612526308675</v>
      </c>
      <c r="T30" s="76">
        <f>分析係数表!F33</f>
        <v>0.7461233321312658</v>
      </c>
      <c r="U30" s="77">
        <f t="shared" si="7"/>
        <v>0.18070071877725441</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投入係数表!G31</f>
        <v>4.6080860578956911E-2</v>
      </c>
      <c r="E31" s="68">
        <f t="shared" si="0"/>
        <v>11.115403124143054</v>
      </c>
      <c r="F31" s="67">
        <f>分析係数表!C34</f>
        <v>0.30551441128621037</v>
      </c>
      <c r="G31" s="68">
        <f t="shared" si="1"/>
        <v>3.3959158416814685</v>
      </c>
      <c r="H31" s="68">
        <v>3.8327897973334211</v>
      </c>
      <c r="I31" s="68">
        <f t="shared" si="2"/>
        <v>3.8327897973334211</v>
      </c>
      <c r="J31" s="67">
        <f>分析係数表!G34</f>
        <v>0.46684090860797689</v>
      </c>
      <c r="K31" s="69">
        <f t="shared" si="3"/>
        <v>1.7893030714905178</v>
      </c>
      <c r="L31" s="70"/>
      <c r="M31" s="71"/>
      <c r="N31" s="72">
        <f>分析係数表!H34</f>
        <v>0.15249094173751312</v>
      </c>
      <c r="O31" s="73">
        <f t="shared" si="4"/>
        <v>7.632485646512861</v>
      </c>
      <c r="P31" s="67">
        <f>分析係数表!C34</f>
        <v>0.30551441128621037</v>
      </c>
      <c r="Q31" s="73">
        <f t="shared" si="5"/>
        <v>2.3318343589448274</v>
      </c>
      <c r="R31" s="74">
        <v>2.5080085565234929</v>
      </c>
      <c r="S31" s="75">
        <f t="shared" si="6"/>
        <v>6.3407983538569139</v>
      </c>
      <c r="T31" s="76">
        <f>分析係数表!F34</f>
        <v>0.77261426659017018</v>
      </c>
      <c r="U31" s="77">
        <f t="shared" si="7"/>
        <v>4.8989912697613178</v>
      </c>
      <c r="V31" s="78">
        <f>分析係数表!D34</f>
        <v>0.26310533137842373</v>
      </c>
      <c r="W31" s="158">
        <f t="shared" si="8"/>
        <v>2</v>
      </c>
      <c r="X31" s="67">
        <f>分析係数表!E34</f>
        <v>0.16618856377892521</v>
      </c>
      <c r="Y31" s="157">
        <f t="shared" si="9"/>
        <v>1</v>
      </c>
    </row>
    <row r="32" spans="1:25" x14ac:dyDescent="0.2">
      <c r="A32" s="6" t="s">
        <v>20</v>
      </c>
      <c r="B32" s="5" t="s">
        <v>37</v>
      </c>
      <c r="C32" s="81"/>
      <c r="D32" s="67">
        <f>投入係数表!G32</f>
        <v>2.7497431558590681E-3</v>
      </c>
      <c r="E32" s="68">
        <f t="shared" si="0"/>
        <v>0.66327979298165107</v>
      </c>
      <c r="F32" s="67">
        <f>分析係数表!C35</f>
        <v>0.55170107459758322</v>
      </c>
      <c r="G32" s="68">
        <f t="shared" si="1"/>
        <v>0.36593217454683941</v>
      </c>
      <c r="H32" s="68">
        <v>0.4906166413602388</v>
      </c>
      <c r="I32" s="68">
        <f t="shared" si="2"/>
        <v>0.4906166413602388</v>
      </c>
      <c r="J32" s="67">
        <f>分析係数表!G35</f>
        <v>0.35798960138648178</v>
      </c>
      <c r="K32" s="69">
        <f t="shared" si="3"/>
        <v>0.17563565587412638</v>
      </c>
      <c r="L32" s="70"/>
      <c r="M32" s="71"/>
      <c r="N32" s="72">
        <f>分析係数表!H35</f>
        <v>4.4091052431733203E-2</v>
      </c>
      <c r="O32" s="73">
        <f t="shared" si="4"/>
        <v>2.2068479674295558</v>
      </c>
      <c r="P32" s="67">
        <f>分析係数表!C35</f>
        <v>0.55170107459758322</v>
      </c>
      <c r="Q32" s="73">
        <f t="shared" si="5"/>
        <v>1.2175203951043783</v>
      </c>
      <c r="R32" s="74">
        <v>1.5841965361252941</v>
      </c>
      <c r="S32" s="75">
        <f t="shared" si="6"/>
        <v>2.0748131774855327</v>
      </c>
      <c r="T32" s="76">
        <f>分析係数表!F35</f>
        <v>0.73705372616984399</v>
      </c>
      <c r="U32" s="77">
        <f t="shared" si="7"/>
        <v>1.5292487835720057</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投入係数表!G33</f>
        <v>8.4607481718740557E-4</v>
      </c>
      <c r="E33" s="68">
        <f t="shared" si="0"/>
        <v>0.20408609014820034</v>
      </c>
      <c r="F33" s="67">
        <f>分析係数表!C36</f>
        <v>0.78706433438155132</v>
      </c>
      <c r="G33" s="68">
        <f t="shared" si="1"/>
        <v>0.16062888269902659</v>
      </c>
      <c r="H33" s="68">
        <v>0.28008045187875247</v>
      </c>
      <c r="I33" s="68">
        <f t="shared" si="2"/>
        <v>0.28008045187875247</v>
      </c>
      <c r="J33" s="67">
        <f>分析係数表!G36</f>
        <v>2.3082187519442545E-2</v>
      </c>
      <c r="K33" s="69">
        <f t="shared" si="3"/>
        <v>6.4648695107955689E-3</v>
      </c>
      <c r="L33" s="70"/>
      <c r="M33" s="71"/>
      <c r="N33" s="72">
        <f>分析係数表!H36</f>
        <v>0.17399265041864295</v>
      </c>
      <c r="O33" s="73">
        <f t="shared" si="4"/>
        <v>8.7086904427735732</v>
      </c>
      <c r="P33" s="67">
        <f>分析係数表!C36</f>
        <v>0.78706433438155132</v>
      </c>
      <c r="Q33" s="73">
        <f t="shared" si="5"/>
        <v>6.8542996466765596</v>
      </c>
      <c r="R33" s="74">
        <v>7.0593095780729511</v>
      </c>
      <c r="S33" s="75">
        <f t="shared" si="6"/>
        <v>7.3393900299517032</v>
      </c>
      <c r="T33" s="76">
        <f>分析係数表!F36</f>
        <v>0.89591239967647607</v>
      </c>
      <c r="U33" s="77">
        <f t="shared" si="7"/>
        <v>6.5754505338956344</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投入係数表!G34</f>
        <v>1.5591950202453617E-2</v>
      </c>
      <c r="E34" s="68">
        <f t="shared" si="0"/>
        <v>3.7610150898739776</v>
      </c>
      <c r="F34" s="67">
        <f>分析係数表!C37</f>
        <v>0.17806118330777299</v>
      </c>
      <c r="G34" s="68">
        <f t="shared" si="1"/>
        <v>0.66969079734135062</v>
      </c>
      <c r="H34" s="68">
        <v>0.80463312651983088</v>
      </c>
      <c r="I34" s="68">
        <f t="shared" si="2"/>
        <v>0.80463312651983088</v>
      </c>
      <c r="J34" s="67">
        <f>分析係数表!G37</f>
        <v>0.48063241106719368</v>
      </c>
      <c r="K34" s="69">
        <f t="shared" si="3"/>
        <v>0.38673275962376064</v>
      </c>
      <c r="L34" s="70"/>
      <c r="M34" s="71"/>
      <c r="N34" s="72">
        <f>分析係数表!H37</f>
        <v>0.10551990887033974</v>
      </c>
      <c r="O34" s="73">
        <f t="shared" si="4"/>
        <v>5.2814887277733167</v>
      </c>
      <c r="P34" s="67">
        <f>分析係数表!C37</f>
        <v>0.17806118330777299</v>
      </c>
      <c r="Q34" s="73">
        <f t="shared" si="5"/>
        <v>0.94042813249398127</v>
      </c>
      <c r="R34" s="74">
        <v>1.0223498749686657</v>
      </c>
      <c r="S34" s="75">
        <f t="shared" si="6"/>
        <v>1.8269830014884967</v>
      </c>
      <c r="T34" s="76">
        <f>分析係数表!F37</f>
        <v>0.73363448146056842</v>
      </c>
      <c r="U34" s="77">
        <f t="shared" si="7"/>
        <v>1.3403377269342862</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投入係数表!G35</f>
        <v>1.9943192119417415E-3</v>
      </c>
      <c r="E35" s="68">
        <f t="shared" si="0"/>
        <v>0.48106006963504361</v>
      </c>
      <c r="F35" s="67">
        <f>分析係数表!C38</f>
        <v>9.4546815856245581E-2</v>
      </c>
      <c r="G35" s="68">
        <f t="shared" si="1"/>
        <v>4.5482697819577145E-2</v>
      </c>
      <c r="H35" s="68">
        <v>7.2409307149959842E-2</v>
      </c>
      <c r="I35" s="68">
        <f t="shared" si="2"/>
        <v>7.2409307149959842E-2</v>
      </c>
      <c r="J35" s="67">
        <f>分析係数表!G38</f>
        <v>0.30196369025565023</v>
      </c>
      <c r="K35" s="69">
        <f t="shared" si="3"/>
        <v>2.1864981595856713E-2</v>
      </c>
      <c r="L35" s="70"/>
      <c r="M35" s="71"/>
      <c r="N35" s="72">
        <f>分析係数表!H38</f>
        <v>2.7486919418469202E-2</v>
      </c>
      <c r="O35" s="73">
        <f t="shared" si="4"/>
        <v>1.3757769185362183</v>
      </c>
      <c r="P35" s="67">
        <f>分析係数表!C38</f>
        <v>9.4546815856245581E-2</v>
      </c>
      <c r="Q35" s="73">
        <f t="shared" si="5"/>
        <v>0.13007532697611682</v>
      </c>
      <c r="R35" s="74">
        <v>0.16402004365262071</v>
      </c>
      <c r="S35" s="75">
        <f t="shared" si="6"/>
        <v>0.23642935080258054</v>
      </c>
      <c r="T35" s="76">
        <f>分析係数表!F38</f>
        <v>0.6469062615783624</v>
      </c>
      <c r="U35" s="77">
        <f t="shared" si="7"/>
        <v>0.15294762745509657</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投入係数表!G36</f>
        <v>0</v>
      </c>
      <c r="E36" s="68">
        <f t="shared" si="0"/>
        <v>0</v>
      </c>
      <c r="F36" s="67">
        <f>分析係数表!C39</f>
        <v>1</v>
      </c>
      <c r="G36" s="68">
        <f t="shared" si="1"/>
        <v>0</v>
      </c>
      <c r="H36" s="68">
        <v>2.6079116322981568E-2</v>
      </c>
      <c r="I36" s="68">
        <f t="shared" si="2"/>
        <v>2.6079116322981568E-2</v>
      </c>
      <c r="J36" s="67">
        <f>分析係数表!G39</f>
        <v>0.38617340916407339</v>
      </c>
      <c r="K36" s="69">
        <f t="shared" si="3"/>
        <v>1.0071061258432226E-2</v>
      </c>
      <c r="L36" s="70"/>
      <c r="M36" s="71"/>
      <c r="N36" s="72">
        <f>分析係数表!H39</f>
        <v>3.6619192575764402E-3</v>
      </c>
      <c r="O36" s="73">
        <f t="shared" si="4"/>
        <v>0.18328659954275539</v>
      </c>
      <c r="P36" s="67">
        <f>分析係数表!C39</f>
        <v>1</v>
      </c>
      <c r="Q36" s="73">
        <f t="shared" si="5"/>
        <v>0.18328659954275539</v>
      </c>
      <c r="R36" s="74">
        <v>0.18594884120211744</v>
      </c>
      <c r="S36" s="75">
        <f t="shared" si="6"/>
        <v>0.21202795752509901</v>
      </c>
      <c r="T36" s="76">
        <f>分析係数表!F39</f>
        <v>0.76971778087777654</v>
      </c>
      <c r="U36" s="77">
        <f t="shared" si="7"/>
        <v>0.16320168895026668</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投入係数表!G37</f>
        <v>3.0216957756693056E-5</v>
      </c>
      <c r="E37" s="68">
        <f t="shared" si="0"/>
        <v>7.2887889338642976E-3</v>
      </c>
      <c r="F37" s="67">
        <f>分析係数表!C40</f>
        <v>0.92638568129330257</v>
      </c>
      <c r="G37" s="68">
        <f t="shared" si="1"/>
        <v>6.7522297023009615E-3</v>
      </c>
      <c r="H37" s="68">
        <v>7.8856044217225571E-3</v>
      </c>
      <c r="I37" s="68">
        <f t="shared" si="2"/>
        <v>7.8856044217225571E-3</v>
      </c>
      <c r="J37" s="67">
        <f>分析係数表!G40</f>
        <v>0.56637000568074225</v>
      </c>
      <c r="K37" s="69">
        <f t="shared" si="3"/>
        <v>4.4661698211270907E-3</v>
      </c>
      <c r="L37" s="70"/>
      <c r="M37" s="71"/>
      <c r="N37" s="72">
        <f>分析係数表!H40</f>
        <v>2.7911676309506188E-2</v>
      </c>
      <c r="O37" s="73">
        <f t="shared" si="4"/>
        <v>1.3970368756009317</v>
      </c>
      <c r="P37" s="67">
        <f>分析係数表!C40</f>
        <v>0.92638568129330257</v>
      </c>
      <c r="Q37" s="73">
        <f t="shared" si="5"/>
        <v>1.2941949577954359</v>
      </c>
      <c r="R37" s="74">
        <v>1.295647608590154</v>
      </c>
      <c r="S37" s="75">
        <f t="shared" si="6"/>
        <v>1.3035332130118766</v>
      </c>
      <c r="T37" s="76">
        <f>分析係数表!F40</f>
        <v>0.79369437606513915</v>
      </c>
      <c r="U37" s="77">
        <f t="shared" si="7"/>
        <v>1.0346069801816475</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投入係数表!G38</f>
        <v>0</v>
      </c>
      <c r="E38" s="68">
        <f t="shared" si="0"/>
        <v>0</v>
      </c>
      <c r="F38" s="67">
        <f>分析係数表!C41</f>
        <v>0.99990772353972501</v>
      </c>
      <c r="G38" s="68">
        <f t="shared" si="1"/>
        <v>0</v>
      </c>
      <c r="H38" s="68">
        <v>6.4997020184693818E-3</v>
      </c>
      <c r="I38" s="68">
        <f t="shared" si="2"/>
        <v>6.4997020184693818E-3</v>
      </c>
      <c r="J38" s="67">
        <f>分析係数表!G41</f>
        <v>0.5672735653376354</v>
      </c>
      <c r="K38" s="69">
        <f t="shared" si="3"/>
        <v>3.6871091376493516E-3</v>
      </c>
      <c r="L38" s="70"/>
      <c r="M38" s="71"/>
      <c r="N38" s="72">
        <f>分析係数表!H41</f>
        <v>3.8064009576337182E-2</v>
      </c>
      <c r="O38" s="73">
        <f t="shared" si="4"/>
        <v>1.9051820615037378</v>
      </c>
      <c r="P38" s="67">
        <f>分析係数表!C41</f>
        <v>0.99990772353972501</v>
      </c>
      <c r="Q38" s="73">
        <f t="shared" si="5"/>
        <v>1.9050062580469229</v>
      </c>
      <c r="R38" s="74">
        <v>1.931870335227897</v>
      </c>
      <c r="S38" s="75">
        <f t="shared" si="6"/>
        <v>1.9383700372463664</v>
      </c>
      <c r="T38" s="76">
        <f>分析係数表!F41</f>
        <v>0.70340324191441961</v>
      </c>
      <c r="U38" s="77">
        <f t="shared" si="7"/>
        <v>1.3634557682288684</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投入係数表!G39</f>
        <v>3.0216957756693056E-4</v>
      </c>
      <c r="E39" s="68">
        <f>$C$9*D39</f>
        <v>7.2887889338642972E-2</v>
      </c>
      <c r="F39" s="67">
        <f>分析係数表!C42</f>
        <v>0.84220135628586335</v>
      </c>
      <c r="G39" s="68">
        <f>E39*F39</f>
        <v>6.1386279257819032E-2</v>
      </c>
      <c r="H39" s="68">
        <v>8.6747459355162912E-2</v>
      </c>
      <c r="I39" s="68">
        <f>C39+H39</f>
        <v>8.6747459355162912E-2</v>
      </c>
      <c r="J39" s="67">
        <f>分析係数表!G42</f>
        <v>0.59498317528296119</v>
      </c>
      <c r="K39" s="69">
        <f>I39*J39</f>
        <v>5.1613278814864445E-2</v>
      </c>
      <c r="L39" s="70"/>
      <c r="M39" s="71"/>
      <c r="N39" s="72">
        <f>分析係数表!H42</f>
        <v>1.0390454554230514E-2</v>
      </c>
      <c r="O39" s="73">
        <f t="shared" si="4"/>
        <v>0.52006364668150895</v>
      </c>
      <c r="P39" s="67">
        <f>分析係数表!C42</f>
        <v>0.84220135628586335</v>
      </c>
      <c r="Q39" s="73">
        <f>O39*P39</f>
        <v>0.43799830859013889</v>
      </c>
      <c r="R39" s="74">
        <v>0.4569452546684401</v>
      </c>
      <c r="S39" s="75">
        <f>I39+R39</f>
        <v>0.54369271402360297</v>
      </c>
      <c r="T39" s="76">
        <f>分析係数表!F42</f>
        <v>0.68522483940042822</v>
      </c>
      <c r="U39" s="77">
        <f t="shared" si="7"/>
        <v>0.37255175265000628</v>
      </c>
      <c r="V39" s="78">
        <f>分析係数表!D42</f>
        <v>0.3683083511777302</v>
      </c>
      <c r="W39" s="158">
        <f t="shared" si="8"/>
        <v>0</v>
      </c>
      <c r="X39" s="67">
        <f>分析係数表!E42</f>
        <v>0.32058733557662894</v>
      </c>
      <c r="Y39" s="157">
        <f t="shared" si="9"/>
        <v>0</v>
      </c>
    </row>
    <row r="40" spans="1:25" x14ac:dyDescent="0.2">
      <c r="A40" s="6" t="s">
        <v>192</v>
      </c>
      <c r="B40" s="5" t="s">
        <v>41</v>
      </c>
      <c r="C40" s="81"/>
      <c r="D40" s="67">
        <f>投入係数表!G40</f>
        <v>1.4836526258536291E-2</v>
      </c>
      <c r="E40" s="68">
        <f>$C$9*D40</f>
        <v>3.5787953665273702</v>
      </c>
      <c r="F40" s="67">
        <f>分析係数表!C43</f>
        <v>0.52430911701784721</v>
      </c>
      <c r="G40" s="68">
        <f>E40*F40</f>
        <v>1.8763950386115285</v>
      </c>
      <c r="H40" s="68">
        <v>2.4124617118739451</v>
      </c>
      <c r="I40" s="68">
        <f>C40+H40</f>
        <v>2.4124617118739451</v>
      </c>
      <c r="J40" s="67">
        <f>分析係数表!G43</f>
        <v>0.41766166778106789</v>
      </c>
      <c r="K40" s="69">
        <f>I40*J40</f>
        <v>1.0075927820392421</v>
      </c>
      <c r="L40" s="70"/>
      <c r="M40" s="71"/>
      <c r="N40" s="72">
        <f>分析係数表!H43</f>
        <v>1.4132820192685171E-2</v>
      </c>
      <c r="O40" s="73">
        <f t="shared" si="4"/>
        <v>0.70737675324409632</v>
      </c>
      <c r="P40" s="67">
        <f>分析係数表!C43</f>
        <v>0.52430911701784721</v>
      </c>
      <c r="Q40" s="73">
        <f>O40*P40</f>
        <v>0.37088408089236374</v>
      </c>
      <c r="R40" s="74">
        <v>0.82756185755811984</v>
      </c>
      <c r="S40" s="75">
        <f>I40+R40</f>
        <v>3.2400235694320649</v>
      </c>
      <c r="T40" s="76">
        <f>分析係数表!F43</f>
        <v>0.73416754226764736</v>
      </c>
      <c r="U40" s="77">
        <f t="shared" si="7"/>
        <v>2.3787201408591891</v>
      </c>
      <c r="V40" s="78">
        <f>分析係数表!D43</f>
        <v>0.15354857197440061</v>
      </c>
      <c r="W40" s="158">
        <f t="shared" si="8"/>
        <v>0</v>
      </c>
      <c r="X40" s="67">
        <f>分析係数表!E43</f>
        <v>0.11343012704174228</v>
      </c>
      <c r="Y40" s="157">
        <f t="shared" si="9"/>
        <v>0</v>
      </c>
    </row>
    <row r="41" spans="1:25" x14ac:dyDescent="0.2">
      <c r="A41" s="6" t="s">
        <v>337</v>
      </c>
      <c r="B41" s="5" t="s">
        <v>42</v>
      </c>
      <c r="C41" s="81"/>
      <c r="D41" s="67">
        <f>投入係数表!G41</f>
        <v>9.0650873270079168E-5</v>
      </c>
      <c r="E41" s="68">
        <f>$C$9*D41</f>
        <v>2.1866366801592894E-2</v>
      </c>
      <c r="F41" s="67">
        <f>分析係数表!C44</f>
        <v>0.64452330330238461</v>
      </c>
      <c r="G41" s="68">
        <f>E41*F41</f>
        <v>1.409338296218425E-2</v>
      </c>
      <c r="H41" s="68">
        <v>2.026401792797744E-2</v>
      </c>
      <c r="I41" s="68">
        <f>C41+H41</f>
        <v>2.026401792797744E-2</v>
      </c>
      <c r="J41" s="67">
        <f>分析係数表!G44</f>
        <v>0.3824712118442698</v>
      </c>
      <c r="K41" s="69">
        <f>I41*J41</f>
        <v>7.7504034937475406E-3</v>
      </c>
      <c r="L41" s="70"/>
      <c r="M41" s="71"/>
      <c r="N41" s="72">
        <f>分析係数表!H44</f>
        <v>0.16476384160429391</v>
      </c>
      <c r="O41" s="73">
        <f t="shared" si="4"/>
        <v>8.246769557458439</v>
      </c>
      <c r="P41" s="67">
        <f>分析係数表!C44</f>
        <v>0.64452330330238461</v>
      </c>
      <c r="Q41" s="73">
        <f>O41*P41</f>
        <v>5.3152351567466578</v>
      </c>
      <c r="R41" s="74">
        <v>5.3778617468522185</v>
      </c>
      <c r="S41" s="75">
        <f>I41+R41</f>
        <v>5.3981257647801959</v>
      </c>
      <c r="T41" s="76">
        <f>分析係数表!F44</f>
        <v>0.64581429354779751</v>
      </c>
      <c r="U41" s="77">
        <f t="shared" si="7"/>
        <v>3.4861867772636863</v>
      </c>
      <c r="V41" s="78">
        <f>分析係数表!D44</f>
        <v>0.16185340888320235</v>
      </c>
      <c r="W41" s="158">
        <f t="shared" si="8"/>
        <v>1</v>
      </c>
      <c r="X41" s="67">
        <f>分析係数表!E44</f>
        <v>0.10822214098580393</v>
      </c>
      <c r="Y41" s="157">
        <f t="shared" si="9"/>
        <v>1</v>
      </c>
    </row>
    <row r="42" spans="1:25" x14ac:dyDescent="0.2">
      <c r="A42" s="6" t="s">
        <v>338</v>
      </c>
      <c r="B42" s="5" t="s">
        <v>276</v>
      </c>
      <c r="C42" s="81"/>
      <c r="D42" s="67">
        <f>投入係数表!G42</f>
        <v>5.1368828186378198E-4</v>
      </c>
      <c r="E42" s="68">
        <f>$C$9*D42</f>
        <v>0.12390941187569307</v>
      </c>
      <c r="F42" s="67">
        <f>分析係数表!C45</f>
        <v>1</v>
      </c>
      <c r="G42" s="68">
        <f>E42*F42</f>
        <v>0.12390941187569307</v>
      </c>
      <c r="H42" s="68">
        <v>0.15215452154450146</v>
      </c>
      <c r="I42" s="68">
        <f>C42+H42</f>
        <v>0.15215452154450146</v>
      </c>
      <c r="J42" s="67">
        <f>分析係数表!G45</f>
        <v>0</v>
      </c>
      <c r="K42" s="69">
        <f>I42*J42</f>
        <v>0</v>
      </c>
      <c r="L42" s="70"/>
      <c r="M42" s="71"/>
      <c r="N42" s="72">
        <f>分析係数表!H45</f>
        <v>0</v>
      </c>
      <c r="O42" s="73">
        <f t="shared" si="4"/>
        <v>0</v>
      </c>
      <c r="P42" s="67">
        <f>分析係数表!C45</f>
        <v>1</v>
      </c>
      <c r="Q42" s="73">
        <f>O42*P42</f>
        <v>0</v>
      </c>
      <c r="R42" s="74">
        <v>2.6126089583082383E-2</v>
      </c>
      <c r="S42" s="75">
        <f>I42+R42</f>
        <v>0.17828061112758384</v>
      </c>
      <c r="T42" s="76">
        <f>分析係数表!F45</f>
        <v>0</v>
      </c>
      <c r="U42" s="77">
        <f t="shared" si="7"/>
        <v>0</v>
      </c>
      <c r="V42" s="78">
        <f>分析係数表!D45</f>
        <v>0</v>
      </c>
      <c r="W42" s="158">
        <f t="shared" si="8"/>
        <v>0</v>
      </c>
      <c r="X42" s="67">
        <f>分析係数表!E45</f>
        <v>0</v>
      </c>
      <c r="Y42" s="157">
        <f t="shared" si="9"/>
        <v>0</v>
      </c>
    </row>
    <row r="43" spans="1:25" x14ac:dyDescent="0.2">
      <c r="A43" s="6" t="s">
        <v>339</v>
      </c>
      <c r="B43" s="5" t="s">
        <v>277</v>
      </c>
      <c r="C43" s="81"/>
      <c r="D43" s="67">
        <f>投入係数表!G43</f>
        <v>8.7629177494409865E-4</v>
      </c>
      <c r="E43" s="68">
        <f>$C$9*D43</f>
        <v>0.21137487908206465</v>
      </c>
      <c r="F43" s="67">
        <f>分析係数表!C46</f>
        <v>0.94132029339853296</v>
      </c>
      <c r="G43" s="68">
        <f>E43*F43</f>
        <v>0.19897146319460851</v>
      </c>
      <c r="H43" s="68">
        <v>0.23141468737174448</v>
      </c>
      <c r="I43" s="68">
        <f>C43+H43</f>
        <v>0.23141468737174448</v>
      </c>
      <c r="J43" s="67">
        <f>分析係数表!G46</f>
        <v>1.8134715025906734E-2</v>
      </c>
      <c r="K43" s="69">
        <f>I43*J43</f>
        <v>4.1966394082958844E-3</v>
      </c>
      <c r="L43" s="70"/>
      <c r="M43" s="71"/>
      <c r="N43" s="72">
        <f>分析係数表!H46</f>
        <v>5.1485683762058915E-5</v>
      </c>
      <c r="O43" s="73">
        <f t="shared" si="4"/>
        <v>2.5769644926925185E-3</v>
      </c>
      <c r="P43" s="67">
        <f>分析係数表!C46</f>
        <v>0.94132029339853296</v>
      </c>
      <c r="Q43" s="73">
        <f>O43*P43</f>
        <v>2.4257489723389231E-3</v>
      </c>
      <c r="R43" s="74">
        <v>2.3623569666982789E-2</v>
      </c>
      <c r="S43" s="75">
        <f>I43+R43</f>
        <v>0.25503825703872729</v>
      </c>
      <c r="T43" s="76">
        <f>分析係数表!F46</f>
        <v>0.59196891191709844</v>
      </c>
      <c r="U43" s="77">
        <f t="shared" si="7"/>
        <v>0.15097471951644867</v>
      </c>
      <c r="V43" s="78">
        <f>分析係数表!D46</f>
        <v>1.4248704663212436E-2</v>
      </c>
      <c r="W43" s="158">
        <f t="shared" si="8"/>
        <v>0</v>
      </c>
      <c r="X43" s="67">
        <f>分析係数表!E46</f>
        <v>4.5336787564766841E-2</v>
      </c>
      <c r="Y43" s="157">
        <f t="shared" si="9"/>
        <v>0</v>
      </c>
    </row>
    <row r="44" spans="1:25" x14ac:dyDescent="0.2">
      <c r="A44" s="183">
        <v>40</v>
      </c>
      <c r="B44" s="12" t="s">
        <v>148</v>
      </c>
      <c r="C44" s="187">
        <f>SUM(C5:C43)</f>
        <v>241.21518097730507</v>
      </c>
      <c r="D44" s="83">
        <f>投入係数表!G44</f>
        <v>0.38807638846920894</v>
      </c>
      <c r="E44" s="82">
        <f>SUM(E5:E43)</f>
        <v>93.609916277619163</v>
      </c>
      <c r="F44" s="83">
        <f>分析係数表!C47</f>
        <v>0.4419098025262409</v>
      </c>
      <c r="G44" s="82">
        <f>SUM(G5:G43)</f>
        <v>34.987426669175505</v>
      </c>
      <c r="H44" s="82">
        <f>SUM(H5:H43)</f>
        <v>39.089394549888269</v>
      </c>
      <c r="I44" s="82">
        <f>SUM(I5:I43)</f>
        <v>280.30457552719332</v>
      </c>
      <c r="J44" s="83">
        <f>分析係数表!G47</f>
        <v>0.35884105327113486</v>
      </c>
      <c r="K44" s="84">
        <f>SUM(K5:K43)</f>
        <v>77.51996781776748</v>
      </c>
      <c r="L44" s="85">
        <f>最終需要_まとめ!$L$34</f>
        <v>0.64566666666666661</v>
      </c>
      <c r="M44" s="82">
        <f>K44*L44</f>
        <v>50.052059221005202</v>
      </c>
      <c r="N44" s="86">
        <f>分析係数表!H47</f>
        <v>1</v>
      </c>
      <c r="O44" s="87">
        <f>SUM(O5:O43)</f>
        <v>50.052059221005194</v>
      </c>
      <c r="P44" s="83">
        <f>分析係数表!C47</f>
        <v>0.4419098025262409</v>
      </c>
      <c r="Q44" s="87">
        <f>SUM(Q5:Q43)</f>
        <v>24.201572931962037</v>
      </c>
      <c r="R44" s="82">
        <f>SUM(R5:R43)</f>
        <v>26.581205269981314</v>
      </c>
      <c r="S44" s="88">
        <f>SUM(S5:S43)</f>
        <v>306.88578079717468</v>
      </c>
      <c r="T44" s="89">
        <f>分析係数表!F47</f>
        <v>0.66817976617860531</v>
      </c>
      <c r="U44" s="90">
        <f>SUM(U5:U43)</f>
        <v>188.88195810795327</v>
      </c>
      <c r="V44" s="91">
        <f>分析係数表!D47</f>
        <v>8.5096007521748923E-2</v>
      </c>
      <c r="W44" s="155">
        <f>SUM(W5:W43)</f>
        <v>23</v>
      </c>
      <c r="X44" s="83">
        <f>分析係数表!E47</f>
        <v>6.3205093246831712E-2</v>
      </c>
      <c r="Y44" s="156">
        <f>SUM(Y5:Y43)</f>
        <v>18</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301</v>
      </c>
      <c r="S2" s="3" t="s">
        <v>150</v>
      </c>
      <c r="U2" s="55" t="s">
        <v>207</v>
      </c>
      <c r="W2" s="3" t="s">
        <v>127</v>
      </c>
      <c r="Y2" s="3" t="s">
        <v>151</v>
      </c>
    </row>
    <row r="3" spans="1:25" ht="44" x14ac:dyDescent="0.2">
      <c r="B3" s="56"/>
      <c r="C3" s="57" t="s">
        <v>225</v>
      </c>
      <c r="D3" s="57" t="s">
        <v>244</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投入係数表!H5</f>
        <v>5.0352467270896274E-3</v>
      </c>
      <c r="E5" s="68">
        <f t="shared" ref="E5:E38" si="0">$C$10*D5</f>
        <v>0.63850048073386834</v>
      </c>
      <c r="F5" s="67">
        <f>分析係数表!C8</f>
        <v>0.62618397816663984</v>
      </c>
      <c r="G5" s="68">
        <f t="shared" ref="G5:G38" si="1">E5*F5</f>
        <v>0.39981877108724567</v>
      </c>
      <c r="H5" s="68">
        <f t="array" ref="H5:H43">MMULT(逆行列係数!C5:AO43,'6'!G5:G43)</f>
        <v>0.43052266834733044</v>
      </c>
      <c r="I5" s="68">
        <f t="shared" ref="I5:I38" si="2">C5+H5</f>
        <v>0.43052266834733044</v>
      </c>
      <c r="J5" s="67">
        <f>分析係数表!G8</f>
        <v>0.17367458866544791</v>
      </c>
      <c r="K5" s="69">
        <f t="shared" ref="K5:K38" si="3">I5*J5</f>
        <v>7.4770847336373666E-2</v>
      </c>
      <c r="L5" s="70" t="s">
        <v>178</v>
      </c>
      <c r="M5" s="71" t="s">
        <v>178</v>
      </c>
      <c r="N5" s="72">
        <f>分析係数表!H8</f>
        <v>9.6857442577373328E-3</v>
      </c>
      <c r="O5" s="73">
        <f t="shared" ref="O5:O43" si="4">$M$44*N5</f>
        <v>0.33027554478597915</v>
      </c>
      <c r="P5" s="67">
        <f>分析係数表!C8</f>
        <v>0.62618397816663984</v>
      </c>
      <c r="Q5" s="73">
        <f t="shared" ref="Q5:Q38" si="5">O5*P5</f>
        <v>0.20681325452523863</v>
      </c>
      <c r="R5" s="74">
        <f t="array" ref="R5:R43">MMULT(逆行列係数!C5:AO43,'6'!Q5:Q43)</f>
        <v>0.30121629936926536</v>
      </c>
      <c r="S5" s="75">
        <f t="shared" ref="S5:S38" si="6">I5+R5</f>
        <v>0.73173896771659575</v>
      </c>
      <c r="T5" s="76">
        <f>分析係数表!F8</f>
        <v>0.6565853270805182</v>
      </c>
      <c r="U5" s="77">
        <f t="shared" ref="U5:U43" si="7">S5*T5</f>
        <v>0.48044906945576177</v>
      </c>
      <c r="V5" s="78">
        <f>分析係数表!D8</f>
        <v>0.236507431841666</v>
      </c>
      <c r="W5" s="158">
        <f t="shared" ref="W5:W43" si="8">ROUND(S5*V5,0)</f>
        <v>0</v>
      </c>
      <c r="X5" s="67">
        <f>分析係数表!E8</f>
        <v>0.13752881328988156</v>
      </c>
      <c r="Y5" s="157">
        <f t="shared" ref="Y5:Y43" si="9">ROUND(S5*X5,0)</f>
        <v>0</v>
      </c>
    </row>
    <row r="6" spans="1:25" x14ac:dyDescent="0.2">
      <c r="A6" s="6" t="s">
        <v>217</v>
      </c>
      <c r="B6" s="5" t="s">
        <v>263</v>
      </c>
      <c r="C6" s="81"/>
      <c r="D6" s="67">
        <f>投入係数表!H6</f>
        <v>0</v>
      </c>
      <c r="E6" s="68">
        <f t="shared" si="0"/>
        <v>0</v>
      </c>
      <c r="F6" s="67">
        <f>分析係数表!C9</f>
        <v>0.44414168937329701</v>
      </c>
      <c r="G6" s="68">
        <f t="shared" si="1"/>
        <v>0</v>
      </c>
      <c r="H6" s="68">
        <v>1.8666694919491924E-4</v>
      </c>
      <c r="I6" s="68">
        <f t="shared" si="2"/>
        <v>1.8666694919491924E-4</v>
      </c>
      <c r="J6" s="67">
        <f>分析係数表!G9</f>
        <v>0.2864864864864865</v>
      </c>
      <c r="K6" s="69">
        <f t="shared" si="3"/>
        <v>5.3477558418003891E-5</v>
      </c>
      <c r="L6" s="70"/>
      <c r="M6" s="71"/>
      <c r="N6" s="72">
        <f>分析係数表!H9</f>
        <v>4.9876756144494577E-4</v>
      </c>
      <c r="O6" s="73">
        <f t="shared" si="4"/>
        <v>1.700754466505873E-2</v>
      </c>
      <c r="P6" s="67">
        <f>分析係数表!C9</f>
        <v>0.44414168937329701</v>
      </c>
      <c r="Q6" s="73">
        <f t="shared" si="5"/>
        <v>7.553759619630989E-3</v>
      </c>
      <c r="R6" s="74">
        <v>9.4699259634470848E-3</v>
      </c>
      <c r="S6" s="75">
        <f t="shared" si="6"/>
        <v>9.6565929126420039E-3</v>
      </c>
      <c r="T6" s="76">
        <f>分析係数表!F9</f>
        <v>0.8</v>
      </c>
      <c r="U6" s="77">
        <f t="shared" si="7"/>
        <v>7.7252743301136038E-3</v>
      </c>
      <c r="V6" s="78">
        <f>分析係数表!D9</f>
        <v>0.15675675675675677</v>
      </c>
      <c r="W6" s="158">
        <f t="shared" si="8"/>
        <v>0</v>
      </c>
      <c r="X6" s="67">
        <f>分析係数表!E9</f>
        <v>0</v>
      </c>
      <c r="Y6" s="157">
        <f t="shared" si="9"/>
        <v>0</v>
      </c>
    </row>
    <row r="7" spans="1:25" x14ac:dyDescent="0.2">
      <c r="A7" s="6" t="s">
        <v>218</v>
      </c>
      <c r="B7" s="5" t="s">
        <v>264</v>
      </c>
      <c r="C7" s="81"/>
      <c r="D7" s="67">
        <f>投入係数表!H7</f>
        <v>0</v>
      </c>
      <c r="E7" s="68">
        <f t="shared" si="0"/>
        <v>0</v>
      </c>
      <c r="F7" s="67">
        <f>分析係数表!C10</f>
        <v>0.59922367782629793</v>
      </c>
      <c r="G7" s="68">
        <f t="shared" si="1"/>
        <v>0</v>
      </c>
      <c r="H7" s="68">
        <v>1.055297208955039E-3</v>
      </c>
      <c r="I7" s="68">
        <f t="shared" si="2"/>
        <v>1.055297208955039E-3</v>
      </c>
      <c r="J7" s="67">
        <f>分析係数表!G10</f>
        <v>0.23161078900932694</v>
      </c>
      <c r="K7" s="69">
        <f t="shared" si="3"/>
        <v>2.4441821920541715E-4</v>
      </c>
      <c r="L7" s="70"/>
      <c r="M7" s="71"/>
      <c r="N7" s="72">
        <f>分析係数表!H10</f>
        <v>1.1359028980004247E-3</v>
      </c>
      <c r="O7" s="73">
        <f t="shared" si="4"/>
        <v>3.8733311398488582E-2</v>
      </c>
      <c r="P7" s="67">
        <f>分析係数表!C10</f>
        <v>0.59922367782629793</v>
      </c>
      <c r="Q7" s="73">
        <f t="shared" si="5"/>
        <v>2.3209917310593596E-2</v>
      </c>
      <c r="R7" s="74">
        <v>3.8924820792289261E-2</v>
      </c>
      <c r="S7" s="75">
        <f t="shared" si="6"/>
        <v>3.9980118001244298E-2</v>
      </c>
      <c r="T7" s="76">
        <f>分析係数表!F10</f>
        <v>0.67411141920846984</v>
      </c>
      <c r="U7" s="77">
        <f t="shared" si="7"/>
        <v>2.6951054085940885E-2</v>
      </c>
      <c r="V7" s="78">
        <f>分析係数表!D10</f>
        <v>9.7403579531131837E-2</v>
      </c>
      <c r="W7" s="158">
        <f t="shared" si="8"/>
        <v>0</v>
      </c>
      <c r="X7" s="67">
        <f>分析係数表!E10</f>
        <v>7.6632215780186544E-2</v>
      </c>
      <c r="Y7" s="157">
        <f t="shared" si="9"/>
        <v>0</v>
      </c>
    </row>
    <row r="8" spans="1:25" x14ac:dyDescent="0.2">
      <c r="A8" s="6" t="s">
        <v>219</v>
      </c>
      <c r="B8" s="5" t="s">
        <v>27</v>
      </c>
      <c r="C8" s="81"/>
      <c r="D8" s="67">
        <f>投入係数表!H8</f>
        <v>0</v>
      </c>
      <c r="E8" s="68">
        <f t="shared" si="0"/>
        <v>0</v>
      </c>
      <c r="F8" s="67">
        <f>分析係数表!C11</f>
        <v>1.1237811931912089E-2</v>
      </c>
      <c r="G8" s="68">
        <f t="shared" si="1"/>
        <v>0</v>
      </c>
      <c r="H8" s="68">
        <v>5.416753227199725E-3</v>
      </c>
      <c r="I8" s="68">
        <f t="shared" si="2"/>
        <v>5.416753227199725E-3</v>
      </c>
      <c r="J8" s="67">
        <f>分析係数表!G11</f>
        <v>0.45794392523364486</v>
      </c>
      <c r="K8" s="69">
        <f t="shared" si="3"/>
        <v>2.4805692348858553E-3</v>
      </c>
      <c r="L8" s="70"/>
      <c r="M8" s="71"/>
      <c r="N8" s="72">
        <f>分析係数表!H11</f>
        <v>-1.9307131410772092E-5</v>
      </c>
      <c r="O8" s="73">
        <f t="shared" si="4"/>
        <v>-6.5835656767969267E-4</v>
      </c>
      <c r="P8" s="67">
        <f>分析係数表!C11</f>
        <v>1.1237811931912089E-2</v>
      </c>
      <c r="Q8" s="73">
        <f t="shared" si="5"/>
        <v>-7.3984872917235391E-6</v>
      </c>
      <c r="R8" s="74">
        <v>3.4230242825376944E-3</v>
      </c>
      <c r="S8" s="75">
        <f t="shared" si="6"/>
        <v>8.839777509737419E-3</v>
      </c>
      <c r="T8" s="76">
        <f>分析係数表!F11</f>
        <v>0.77570093457943923</v>
      </c>
      <c r="U8" s="77">
        <f t="shared" si="7"/>
        <v>6.8570236757776242E-3</v>
      </c>
      <c r="V8" s="78">
        <f>分析係数表!D11</f>
        <v>0.16822429906542055</v>
      </c>
      <c r="W8" s="158">
        <f t="shared" si="8"/>
        <v>0</v>
      </c>
      <c r="X8" s="67">
        <f>分析係数表!E11</f>
        <v>4.6728971962616821E-2</v>
      </c>
      <c r="Y8" s="157">
        <f t="shared" si="9"/>
        <v>0</v>
      </c>
    </row>
    <row r="9" spans="1:25" x14ac:dyDescent="0.2">
      <c r="A9" s="6" t="s">
        <v>220</v>
      </c>
      <c r="B9" s="5" t="s">
        <v>188</v>
      </c>
      <c r="C9" s="81"/>
      <c r="D9" s="67">
        <f>投入係数表!H9</f>
        <v>1.5105740181268882E-3</v>
      </c>
      <c r="E9" s="68">
        <f t="shared" si="0"/>
        <v>0.19155014422016048</v>
      </c>
      <c r="F9" s="67">
        <f>分析係数表!C12</f>
        <v>0.19220955176696397</v>
      </c>
      <c r="G9" s="68">
        <f t="shared" si="1"/>
        <v>3.6817767361454347E-2</v>
      </c>
      <c r="H9" s="68">
        <v>4.5125710230809309E-2</v>
      </c>
      <c r="I9" s="68">
        <f t="shared" si="2"/>
        <v>4.5125710230809309E-2</v>
      </c>
      <c r="J9" s="67">
        <f>分析係数表!G12</f>
        <v>0.28074575451743516</v>
      </c>
      <c r="K9" s="69">
        <f t="shared" si="3"/>
        <v>1.2668851566883703E-2</v>
      </c>
      <c r="L9" s="70"/>
      <c r="M9" s="71"/>
      <c r="N9" s="72">
        <f>分析係数表!H12</f>
        <v>8.6946448453176992E-2</v>
      </c>
      <c r="O9" s="73">
        <f t="shared" si="4"/>
        <v>2.9647990764508827</v>
      </c>
      <c r="P9" s="67">
        <f>分析係数表!C12</f>
        <v>0.19220955176696397</v>
      </c>
      <c r="Q9" s="73">
        <f t="shared" si="5"/>
        <v>0.56986270156373287</v>
      </c>
      <c r="R9" s="74">
        <v>0.65842376251280232</v>
      </c>
      <c r="S9" s="75">
        <f t="shared" si="6"/>
        <v>0.70354947274361168</v>
      </c>
      <c r="T9" s="76">
        <f>分析係数表!F12</f>
        <v>0.59388408775004531</v>
      </c>
      <c r="U9" s="77">
        <f t="shared" si="7"/>
        <v>0.41782683680736521</v>
      </c>
      <c r="V9" s="78">
        <f>分析係数表!D12</f>
        <v>6.3636913035595571E-2</v>
      </c>
      <c r="W9" s="158">
        <f t="shared" si="8"/>
        <v>0</v>
      </c>
      <c r="X9" s="67">
        <f>分析係数表!E12</f>
        <v>5.3151628694023088E-2</v>
      </c>
      <c r="Y9" s="157">
        <f t="shared" si="9"/>
        <v>0</v>
      </c>
    </row>
    <row r="10" spans="1:25" x14ac:dyDescent="0.2">
      <c r="A10" s="6" t="s">
        <v>221</v>
      </c>
      <c r="B10" s="5" t="s">
        <v>28</v>
      </c>
      <c r="C10" s="66">
        <f>最終需要_まとめ!C11</f>
        <v>126.80619547374624</v>
      </c>
      <c r="D10" s="67">
        <f>投入係数表!H10</f>
        <v>0.14954682779456194</v>
      </c>
      <c r="E10" s="68">
        <f t="shared" si="0"/>
        <v>18.96346427779589</v>
      </c>
      <c r="F10" s="67">
        <f>分析係数表!C13</f>
        <v>5.5763110557631057E-2</v>
      </c>
      <c r="G10" s="68">
        <f t="shared" si="1"/>
        <v>1.0574617550784193</v>
      </c>
      <c r="H10" s="68">
        <v>1.0672696836017037</v>
      </c>
      <c r="I10" s="68">
        <f t="shared" si="2"/>
        <v>127.87346515734795</v>
      </c>
      <c r="J10" s="67">
        <f>分析係数表!G13</f>
        <v>0.39274924471299094</v>
      </c>
      <c r="K10" s="69">
        <f t="shared" si="3"/>
        <v>50.222206859381373</v>
      </c>
      <c r="L10" s="70"/>
      <c r="M10" s="71"/>
      <c r="N10" s="72">
        <f>分析係数表!H13</f>
        <v>1.4850401910118868E-2</v>
      </c>
      <c r="O10" s="73">
        <f t="shared" si="4"/>
        <v>0.50638592664029702</v>
      </c>
      <c r="P10" s="67">
        <f>分析係数表!C13</f>
        <v>5.5763110557631057E-2</v>
      </c>
      <c r="Q10" s="73">
        <f t="shared" si="5"/>
        <v>2.8237654412071333E-2</v>
      </c>
      <c r="R10" s="74">
        <v>3.032769486269693E-2</v>
      </c>
      <c r="S10" s="75">
        <f t="shared" si="6"/>
        <v>127.90379285221064</v>
      </c>
      <c r="T10" s="76">
        <f>分析係数表!F13</f>
        <v>0.61581067472306139</v>
      </c>
      <c r="U10" s="77">
        <f t="shared" si="7"/>
        <v>78.764520975958519</v>
      </c>
      <c r="V10" s="78">
        <f>分析係数表!D13</f>
        <v>0.18177240684793555</v>
      </c>
      <c r="W10" s="158">
        <f t="shared" si="8"/>
        <v>23</v>
      </c>
      <c r="X10" s="67">
        <f>分析係数表!E13</f>
        <v>0.16666666666666666</v>
      </c>
      <c r="Y10" s="157">
        <f t="shared" si="9"/>
        <v>21</v>
      </c>
    </row>
    <row r="11" spans="1:25" x14ac:dyDescent="0.2">
      <c r="A11" s="6" t="s">
        <v>222</v>
      </c>
      <c r="B11" s="5" t="s">
        <v>265</v>
      </c>
      <c r="C11" s="81"/>
      <c r="D11" s="67">
        <f>投入係数表!H11</f>
        <v>3.5246727089627392E-3</v>
      </c>
      <c r="E11" s="68">
        <f t="shared" si="0"/>
        <v>0.4469503365137078</v>
      </c>
      <c r="F11" s="67">
        <f>分析係数表!C14</f>
        <v>7.9371641174038832E-2</v>
      </c>
      <c r="G11" s="68">
        <f t="shared" si="1"/>
        <v>3.547518173238192E-2</v>
      </c>
      <c r="H11" s="68">
        <v>4.1459362630045259E-2</v>
      </c>
      <c r="I11" s="68">
        <f t="shared" si="2"/>
        <v>4.1459362630045259E-2</v>
      </c>
      <c r="J11" s="67">
        <f>分析係数表!G14</f>
        <v>0.31032278683285397</v>
      </c>
      <c r="K11" s="69">
        <f t="shared" si="3"/>
        <v>1.2865784951669526E-2</v>
      </c>
      <c r="L11" s="70"/>
      <c r="M11" s="71"/>
      <c r="N11" s="72">
        <f>分析係数表!H14</f>
        <v>9.8788155718450548E-4</v>
      </c>
      <c r="O11" s="73">
        <f t="shared" si="4"/>
        <v>3.3685911046277613E-2</v>
      </c>
      <c r="P11" s="67">
        <f>分析係数表!C14</f>
        <v>7.9371641174038832E-2</v>
      </c>
      <c r="Q11" s="73">
        <f t="shared" si="5"/>
        <v>2.6737060441857376E-3</v>
      </c>
      <c r="R11" s="74">
        <v>8.1557536553191652E-3</v>
      </c>
      <c r="S11" s="75">
        <f t="shared" si="6"/>
        <v>4.9615116285364427E-2</v>
      </c>
      <c r="T11" s="76">
        <f>分析係数表!F14</f>
        <v>0.57270693512304249</v>
      </c>
      <c r="U11" s="77">
        <f t="shared" si="7"/>
        <v>2.8414921183564413E-2</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投入係数表!H12</f>
        <v>6.9486404833836862E-2</v>
      </c>
      <c r="E12" s="68">
        <f t="shared" si="0"/>
        <v>8.8113066341273836</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0.23953206454079487</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投入係数表!H13</f>
        <v>4.0281973816717019E-3</v>
      </c>
      <c r="E13" s="68">
        <f t="shared" si="0"/>
        <v>0.51080038458709465</v>
      </c>
      <c r="F13" s="67">
        <f>分析係数表!C16</f>
        <v>0.25019220208676551</v>
      </c>
      <c r="G13" s="68">
        <f t="shared" si="1"/>
        <v>0.12779827304661193</v>
      </c>
      <c r="H13" s="68">
        <v>0.14396188094990786</v>
      </c>
      <c r="I13" s="68">
        <f t="shared" si="2"/>
        <v>0.14396188094990786</v>
      </c>
      <c r="J13" s="67">
        <f>分析係数表!G16</f>
        <v>6.6029003394014199E-2</v>
      </c>
      <c r="K13" s="69">
        <f t="shared" si="3"/>
        <v>9.5056595258501339E-3</v>
      </c>
      <c r="L13" s="70"/>
      <c r="M13" s="71"/>
      <c r="N13" s="72">
        <f>分析係数表!H16</f>
        <v>1.5056344645167103E-2</v>
      </c>
      <c r="O13" s="73">
        <f t="shared" si="4"/>
        <v>0.51340839669554705</v>
      </c>
      <c r="P13" s="67">
        <f>分析係数表!C16</f>
        <v>0.25019220208676551</v>
      </c>
      <c r="Q13" s="73">
        <f t="shared" si="5"/>
        <v>0.12845077733909457</v>
      </c>
      <c r="R13" s="74">
        <v>0.14880787190541114</v>
      </c>
      <c r="S13" s="75">
        <f t="shared" si="6"/>
        <v>0.29276975285531903</v>
      </c>
      <c r="T13" s="76">
        <f>分析係数表!F16</f>
        <v>0.57081147793890774</v>
      </c>
      <c r="U13" s="77">
        <f t="shared" si="7"/>
        <v>0.1671163353231534</v>
      </c>
      <c r="V13" s="78">
        <f>分析係数表!D16</f>
        <v>2.776920703486578E-3</v>
      </c>
      <c r="W13" s="158">
        <f t="shared" si="8"/>
        <v>0</v>
      </c>
      <c r="X13" s="67">
        <f>分析係数表!E16</f>
        <v>1.8512804689910522E-3</v>
      </c>
      <c r="Y13" s="157">
        <f t="shared" si="9"/>
        <v>0</v>
      </c>
    </row>
    <row r="14" spans="1:25" x14ac:dyDescent="0.2">
      <c r="A14" s="6" t="s">
        <v>2</v>
      </c>
      <c r="B14" s="5" t="s">
        <v>360</v>
      </c>
      <c r="C14" s="81"/>
      <c r="D14" s="67">
        <f>投入係数表!H14</f>
        <v>6.545820745216516E-3</v>
      </c>
      <c r="E14" s="68">
        <f t="shared" si="0"/>
        <v>0.83005062495402882</v>
      </c>
      <c r="F14" s="67">
        <f>分析係数表!C17</f>
        <v>1.3407344150298872E-2</v>
      </c>
      <c r="G14" s="68">
        <f t="shared" si="1"/>
        <v>1.1128774390929321E-2</v>
      </c>
      <c r="H14" s="68">
        <v>1.1756597439685818E-2</v>
      </c>
      <c r="I14" s="68">
        <f t="shared" si="2"/>
        <v>1.1756597439685818E-2</v>
      </c>
      <c r="J14" s="67">
        <f>分析係数表!G17</f>
        <v>0.3831030818278427</v>
      </c>
      <c r="K14" s="69">
        <f t="shared" si="3"/>
        <v>4.5039887109529619E-3</v>
      </c>
      <c r="L14" s="70"/>
      <c r="M14" s="71"/>
      <c r="N14" s="72">
        <f>分析係数表!H17</f>
        <v>6.2973426951468308E-3</v>
      </c>
      <c r="O14" s="73">
        <f t="shared" si="4"/>
        <v>0.2147339671581931</v>
      </c>
      <c r="P14" s="67">
        <f>分析係数表!C17</f>
        <v>1.3407344150298872E-2</v>
      </c>
      <c r="Q14" s="73">
        <f t="shared" si="5"/>
        <v>2.8790121984488704E-3</v>
      </c>
      <c r="R14" s="74">
        <v>3.5834580441640993E-3</v>
      </c>
      <c r="S14" s="75">
        <f t="shared" si="6"/>
        <v>1.5340055483849917E-2</v>
      </c>
      <c r="T14" s="76">
        <f>分析係数表!F17</f>
        <v>0.58501594048884165</v>
      </c>
      <c r="U14" s="77">
        <f t="shared" si="7"/>
        <v>8.9741769860354724E-3</v>
      </c>
      <c r="V14" s="78">
        <f>分析係数表!D17</f>
        <v>8.5547290116896921E-2</v>
      </c>
      <c r="W14" s="158">
        <f t="shared" si="8"/>
        <v>0</v>
      </c>
      <c r="X14" s="67">
        <f>分析係数表!E17</f>
        <v>7.5451647183846976E-2</v>
      </c>
      <c r="Y14" s="157">
        <f t="shared" si="9"/>
        <v>0</v>
      </c>
    </row>
    <row r="15" spans="1:25" x14ac:dyDescent="0.2">
      <c r="A15" s="6" t="s">
        <v>3</v>
      </c>
      <c r="B15" s="5" t="s">
        <v>31</v>
      </c>
      <c r="C15" s="81"/>
      <c r="D15" s="67">
        <f>投入係数表!H15</f>
        <v>5.0352467270896274E-4</v>
      </c>
      <c r="E15" s="68">
        <f t="shared" si="0"/>
        <v>6.3850048073386831E-2</v>
      </c>
      <c r="F15" s="67">
        <f>分析係数表!C18</f>
        <v>0.50011828720132478</v>
      </c>
      <c r="G15" s="68">
        <f t="shared" si="1"/>
        <v>3.1932576680184468E-2</v>
      </c>
      <c r="H15" s="68">
        <v>3.9661180745023311E-2</v>
      </c>
      <c r="I15" s="68">
        <f t="shared" si="2"/>
        <v>3.9661180745023311E-2</v>
      </c>
      <c r="J15" s="67">
        <f>分析係数表!G18</f>
        <v>0.30389738529847066</v>
      </c>
      <c r="K15" s="69">
        <f t="shared" si="3"/>
        <v>1.2052929126262634E-2</v>
      </c>
      <c r="L15" s="70"/>
      <c r="M15" s="71"/>
      <c r="N15" s="72">
        <f>分析係数表!H18</f>
        <v>4.7302471956391627E-4</v>
      </c>
      <c r="O15" s="73">
        <f t="shared" si="4"/>
        <v>1.6129735908152473E-2</v>
      </c>
      <c r="P15" s="67">
        <f>分析係数表!C18</f>
        <v>0.50011828720132478</v>
      </c>
      <c r="Q15" s="73">
        <f t="shared" si="5"/>
        <v>8.0667758953949197E-3</v>
      </c>
      <c r="R15" s="74">
        <v>1.4934466072535907E-2</v>
      </c>
      <c r="S15" s="75">
        <f t="shared" si="6"/>
        <v>5.4595646817559219E-2</v>
      </c>
      <c r="T15" s="76">
        <f>分析係数表!F18</f>
        <v>0.65120868278243715</v>
      </c>
      <c r="U15" s="77">
        <f t="shared" si="7"/>
        <v>3.5553159249717893E-2</v>
      </c>
      <c r="V15" s="78">
        <f>分析係数表!D18</f>
        <v>0.1002466699555994</v>
      </c>
      <c r="W15" s="158">
        <f t="shared" si="8"/>
        <v>0</v>
      </c>
      <c r="X15" s="67">
        <f>分析係数表!E18</f>
        <v>8.1401085347804644E-2</v>
      </c>
      <c r="Y15" s="157">
        <f t="shared" si="9"/>
        <v>0</v>
      </c>
    </row>
    <row r="16" spans="1:25" x14ac:dyDescent="0.2">
      <c r="A16" s="6" t="s">
        <v>4</v>
      </c>
      <c r="B16" s="5" t="s">
        <v>32</v>
      </c>
      <c r="C16" s="81"/>
      <c r="D16" s="67">
        <f>投入係数表!H16</f>
        <v>0</v>
      </c>
      <c r="E16" s="68">
        <f t="shared" si="0"/>
        <v>0</v>
      </c>
      <c r="F16" s="67">
        <f>分析係数表!C19</f>
        <v>2.4613726194753882E-2</v>
      </c>
      <c r="G16" s="68">
        <f t="shared" si="1"/>
        <v>0</v>
      </c>
      <c r="H16" s="68">
        <v>1.8041193389685308E-4</v>
      </c>
      <c r="I16" s="68">
        <f t="shared" si="2"/>
        <v>1.8041193389685308E-4</v>
      </c>
      <c r="J16" s="67">
        <f>分析係数表!G19</f>
        <v>0.13374002815579539</v>
      </c>
      <c r="K16" s="69">
        <f t="shared" si="3"/>
        <v>2.4128297119006627E-5</v>
      </c>
      <c r="L16" s="70"/>
      <c r="M16" s="71"/>
      <c r="N16" s="72">
        <f>分析係数表!H19</f>
        <v>-1.0940707799437519E-4</v>
      </c>
      <c r="O16" s="73">
        <f t="shared" si="4"/>
        <v>-3.7306872168515921E-3</v>
      </c>
      <c r="P16" s="67">
        <f>分析係数表!C19</f>
        <v>2.4613726194753882E-2</v>
      </c>
      <c r="Q16" s="73">
        <f t="shared" si="5"/>
        <v>-9.1826113673853491E-5</v>
      </c>
      <c r="R16" s="74">
        <v>-2.9654272968420682E-5</v>
      </c>
      <c r="S16" s="75">
        <f t="shared" si="6"/>
        <v>1.5075766092843241E-4</v>
      </c>
      <c r="T16" s="76">
        <f>分析係数表!F19</f>
        <v>0.55983106522759263</v>
      </c>
      <c r="U16" s="77">
        <f t="shared" si="7"/>
        <v>8.4398821908784536E-5</v>
      </c>
      <c r="V16" s="78">
        <f>分析係数表!D19</f>
        <v>2.7686532144533083E-2</v>
      </c>
      <c r="W16" s="158">
        <f t="shared" si="8"/>
        <v>0</v>
      </c>
      <c r="X16" s="67">
        <f>分析係数表!E19</f>
        <v>1.9239793524167059E-2</v>
      </c>
      <c r="Y16" s="157">
        <f t="shared" si="9"/>
        <v>0</v>
      </c>
    </row>
    <row r="17" spans="1:25" x14ac:dyDescent="0.2">
      <c r="A17" s="6" t="s">
        <v>5</v>
      </c>
      <c r="B17" s="5" t="s">
        <v>33</v>
      </c>
      <c r="C17" s="81"/>
      <c r="D17" s="67">
        <f>投入係数表!H17</f>
        <v>0</v>
      </c>
      <c r="E17" s="68">
        <f t="shared" si="0"/>
        <v>0</v>
      </c>
      <c r="F17" s="67">
        <f>分析係数表!C20</f>
        <v>5.0947443689667304E-3</v>
      </c>
      <c r="G17" s="68">
        <f t="shared" si="1"/>
        <v>0</v>
      </c>
      <c r="H17" s="68">
        <v>2.5346515761918523E-5</v>
      </c>
      <c r="I17" s="68">
        <f t="shared" si="2"/>
        <v>2.5346515761918523E-5</v>
      </c>
      <c r="J17" s="67">
        <f>分析係数表!G20</f>
        <v>0.2516025641025641</v>
      </c>
      <c r="K17" s="69">
        <f t="shared" si="3"/>
        <v>6.3772483567647566E-6</v>
      </c>
      <c r="L17" s="70"/>
      <c r="M17" s="71"/>
      <c r="N17" s="72">
        <f>分析係数表!H20</f>
        <v>5.3416396903136116E-4</v>
      </c>
      <c r="O17" s="73">
        <f t="shared" si="4"/>
        <v>1.821453170580483E-2</v>
      </c>
      <c r="P17" s="67">
        <f>分析係数表!C20</f>
        <v>5.0947443689667304E-3</v>
      </c>
      <c r="Q17" s="73">
        <f t="shared" si="5"/>
        <v>9.2798382841515137E-5</v>
      </c>
      <c r="R17" s="74">
        <v>1.1891111378606553E-4</v>
      </c>
      <c r="S17" s="75">
        <f t="shared" si="6"/>
        <v>1.4425762954798407E-4</v>
      </c>
      <c r="T17" s="76">
        <f>分析係数表!F20</f>
        <v>0.55448717948717952</v>
      </c>
      <c r="U17" s="77">
        <f t="shared" si="7"/>
        <v>7.9989006127568094E-5</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投入係数表!H18</f>
        <v>1.5105740181268882E-3</v>
      </c>
      <c r="E18" s="68">
        <f t="shared" si="0"/>
        <v>0.19155014422016048</v>
      </c>
      <c r="F18" s="67">
        <f>分析係数表!C21</f>
        <v>7.706243934001944E-2</v>
      </c>
      <c r="G18" s="68">
        <f t="shared" si="1"/>
        <v>1.4761321369538092E-2</v>
      </c>
      <c r="H18" s="68">
        <v>1.6901587897565448E-2</v>
      </c>
      <c r="I18" s="68">
        <f t="shared" si="2"/>
        <v>1.6901587897565448E-2</v>
      </c>
      <c r="J18" s="67">
        <f>分析係数表!G21</f>
        <v>0.42185988669338126</v>
      </c>
      <c r="K18" s="69">
        <f t="shared" si="3"/>
        <v>7.1301019554051836E-3</v>
      </c>
      <c r="L18" s="70"/>
      <c r="M18" s="71"/>
      <c r="N18" s="72">
        <f>分析係数表!H21</f>
        <v>9.0743517630628831E-4</v>
      </c>
      <c r="O18" s="73">
        <f t="shared" si="4"/>
        <v>3.0942758680945554E-2</v>
      </c>
      <c r="P18" s="67">
        <f>分析係数表!C21</f>
        <v>7.706243934001944E-2</v>
      </c>
      <c r="Q18" s="73">
        <f t="shared" si="5"/>
        <v>2.3845244638632268E-3</v>
      </c>
      <c r="R18" s="74">
        <v>4.2246186112555595E-3</v>
      </c>
      <c r="S18" s="75">
        <f t="shared" si="6"/>
        <v>2.1126206508821008E-2</v>
      </c>
      <c r="T18" s="76">
        <f>分析係数表!F21</f>
        <v>0.63189166781815664</v>
      </c>
      <c r="U18" s="77">
        <f t="shared" si="7"/>
        <v>1.3349473865529702E-2</v>
      </c>
      <c r="V18" s="78">
        <f>分析係数表!D21</f>
        <v>4.7948044769932294E-2</v>
      </c>
      <c r="W18" s="158">
        <f t="shared" si="8"/>
        <v>0</v>
      </c>
      <c r="X18" s="67">
        <f>分析係数表!E21</f>
        <v>3.4821058449633825E-2</v>
      </c>
      <c r="Y18" s="157">
        <f t="shared" si="9"/>
        <v>0</v>
      </c>
    </row>
    <row r="19" spans="1:25" x14ac:dyDescent="0.2">
      <c r="A19" s="6" t="s">
        <v>7</v>
      </c>
      <c r="B19" s="5" t="s">
        <v>266</v>
      </c>
      <c r="C19" s="81"/>
      <c r="D19" s="67">
        <f>投入係数表!H19</f>
        <v>0</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1.4264392299726675E-3</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67">
        <f>投入係数表!H20</f>
        <v>0</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7.6808266229297481E-4</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投入係数表!H21</f>
        <v>0</v>
      </c>
      <c r="E21" s="68">
        <f t="shared" si="0"/>
        <v>0</v>
      </c>
      <c r="F21" s="67">
        <f>分析係数表!C24</f>
        <v>0.23422687152664268</v>
      </c>
      <c r="G21" s="68">
        <f t="shared" si="1"/>
        <v>0</v>
      </c>
      <c r="H21" s="68">
        <v>2.0063824759248023E-3</v>
      </c>
      <c r="I21" s="68">
        <f t="shared" si="2"/>
        <v>2.0063824759248023E-3</v>
      </c>
      <c r="J21" s="67">
        <f>分析係数表!G24</f>
        <v>0.32602845059592467</v>
      </c>
      <c r="K21" s="69">
        <f t="shared" si="3"/>
        <v>6.5413776992857841E-4</v>
      </c>
      <c r="L21" s="70"/>
      <c r="M21" s="71"/>
      <c r="N21" s="72">
        <f>分析係数表!H24</f>
        <v>9.8788155718450548E-4</v>
      </c>
      <c r="O21" s="73">
        <f t="shared" si="4"/>
        <v>3.3685911046277613E-2</v>
      </c>
      <c r="P21" s="67">
        <f>分析係数表!C24</f>
        <v>0.23422687152664268</v>
      </c>
      <c r="Q21" s="73">
        <f t="shared" si="5"/>
        <v>7.8901455588943799E-3</v>
      </c>
      <c r="R21" s="74">
        <v>1.1996240890288437E-2</v>
      </c>
      <c r="S21" s="75">
        <f t="shared" si="6"/>
        <v>1.4002623366213239E-2</v>
      </c>
      <c r="T21" s="76">
        <f>分析係数表!F24</f>
        <v>0.61668589004229146</v>
      </c>
      <c r="U21" s="77">
        <f t="shared" si="7"/>
        <v>8.6352202535201986E-3</v>
      </c>
      <c r="V21" s="78">
        <f>分析係数表!D24</f>
        <v>2.6528258362168398E-2</v>
      </c>
      <c r="W21" s="158">
        <f t="shared" si="8"/>
        <v>0</v>
      </c>
      <c r="X21" s="67">
        <f>分析係数表!E24</f>
        <v>2.691272587466359E-2</v>
      </c>
      <c r="Y21" s="157">
        <f t="shared" si="9"/>
        <v>0</v>
      </c>
    </row>
    <row r="22" spans="1:25" x14ac:dyDescent="0.2">
      <c r="A22" s="6" t="s">
        <v>10</v>
      </c>
      <c r="B22" s="5" t="s">
        <v>269</v>
      </c>
      <c r="C22" s="81"/>
      <c r="D22" s="67">
        <f>投入係数表!H22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0.12179596502074314</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67">
        <f>投入係数表!H23</f>
        <v>0</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0.32182663550075641</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投入係数表!H24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0.30053977314577973</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67">
        <f>投入係数表!H25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0.4436226005214996</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投入係数表!H26</f>
        <v>1.0070493454179255E-2</v>
      </c>
      <c r="E26" s="68">
        <f t="shared" si="0"/>
        <v>1.2770009614677367</v>
      </c>
      <c r="F26" s="67">
        <f>分析係数表!C29</f>
        <v>9.5730027548209362E-2</v>
      </c>
      <c r="G26" s="68">
        <f t="shared" si="1"/>
        <v>0.12224733722039627</v>
      </c>
      <c r="H26" s="68">
        <v>0.12958087213061445</v>
      </c>
      <c r="I26" s="68">
        <f t="shared" si="2"/>
        <v>0.12958087213061445</v>
      </c>
      <c r="J26" s="67">
        <f>分析係数表!G29</f>
        <v>0.41725313393446228</v>
      </c>
      <c r="K26" s="69">
        <f t="shared" si="3"/>
        <v>5.4068024994459701E-2</v>
      </c>
      <c r="L26" s="70"/>
      <c r="M26" s="71"/>
      <c r="N26" s="72">
        <f>分析係数表!H29</f>
        <v>1.1001847048904964E-2</v>
      </c>
      <c r="O26" s="73">
        <f t="shared" si="4"/>
        <v>0.37515351748281156</v>
      </c>
      <c r="P26" s="67">
        <f>分析係数表!C29</f>
        <v>9.5730027548209362E-2</v>
      </c>
      <c r="Q26" s="73">
        <f t="shared" si="5"/>
        <v>3.5913456563437196E-2</v>
      </c>
      <c r="R26" s="74">
        <v>4.3733910811550467E-2</v>
      </c>
      <c r="S26" s="75">
        <f t="shared" si="6"/>
        <v>0.1733147829421649</v>
      </c>
      <c r="T26" s="76">
        <f>分析係数表!F29</f>
        <v>0.61183197712777659</v>
      </c>
      <c r="U26" s="77">
        <f t="shared" si="7"/>
        <v>0.1060395263129762</v>
      </c>
      <c r="V26" s="78">
        <f>分析係数表!D29</f>
        <v>6.9331427314712993E-2</v>
      </c>
      <c r="W26" s="158">
        <f t="shared" si="8"/>
        <v>0</v>
      </c>
      <c r="X26" s="67">
        <f>分析係数表!E29</f>
        <v>4.6349241257972289E-2</v>
      </c>
      <c r="Y26" s="157">
        <f t="shared" si="9"/>
        <v>0</v>
      </c>
    </row>
    <row r="27" spans="1:25" x14ac:dyDescent="0.2">
      <c r="A27" s="6" t="s">
        <v>15</v>
      </c>
      <c r="B27" s="5" t="s">
        <v>36</v>
      </c>
      <c r="C27" s="81"/>
      <c r="D27" s="67">
        <f>投入係数表!H27</f>
        <v>1.5105740181268882E-3</v>
      </c>
      <c r="E27" s="68">
        <f t="shared" si="0"/>
        <v>0.19155014422016048</v>
      </c>
      <c r="F27" s="67">
        <f>分析係数表!C30</f>
        <v>1</v>
      </c>
      <c r="G27" s="68">
        <f t="shared" si="1"/>
        <v>0.19155014422016048</v>
      </c>
      <c r="H27" s="68">
        <v>0.2309973645187258</v>
      </c>
      <c r="I27" s="68">
        <f t="shared" si="2"/>
        <v>0.2309973645187258</v>
      </c>
      <c r="J27" s="67">
        <f>分析係数表!G30</f>
        <v>0.49552534931824899</v>
      </c>
      <c r="K27" s="69">
        <f t="shared" si="3"/>
        <v>0.11446504974473649</v>
      </c>
      <c r="L27" s="70"/>
      <c r="M27" s="71"/>
      <c r="N27" s="72">
        <f>分析係数表!H30</f>
        <v>0</v>
      </c>
      <c r="O27" s="73">
        <f t="shared" si="4"/>
        <v>0</v>
      </c>
      <c r="P27" s="67">
        <f>分析係数表!C30</f>
        <v>1</v>
      </c>
      <c r="Q27" s="73">
        <f t="shared" si="5"/>
        <v>0</v>
      </c>
      <c r="R27" s="74">
        <v>8.317860266694678E-2</v>
      </c>
      <c r="S27" s="75">
        <f t="shared" si="6"/>
        <v>0.31417596718567259</v>
      </c>
      <c r="T27" s="76">
        <f>分析係数表!F30</f>
        <v>0.64042382540419607</v>
      </c>
      <c r="U27" s="77">
        <f t="shared" si="7"/>
        <v>0.20120577475511162</v>
      </c>
      <c r="V27" s="78">
        <f>分析係数表!D30</f>
        <v>0.10939676643167714</v>
      </c>
      <c r="W27" s="158">
        <f t="shared" si="8"/>
        <v>0</v>
      </c>
      <c r="X27" s="67">
        <f>分析係数表!E30</f>
        <v>7.4296086791337757E-2</v>
      </c>
      <c r="Y27" s="157">
        <f t="shared" si="9"/>
        <v>0</v>
      </c>
    </row>
    <row r="28" spans="1:25" x14ac:dyDescent="0.2">
      <c r="A28" s="6" t="s">
        <v>16</v>
      </c>
      <c r="B28" s="5" t="s">
        <v>190</v>
      </c>
      <c r="C28" s="81"/>
      <c r="D28" s="67">
        <f>投入係数表!H28</f>
        <v>1.9133937562940583E-2</v>
      </c>
      <c r="E28" s="68">
        <f t="shared" si="0"/>
        <v>2.4263018267886993</v>
      </c>
      <c r="F28" s="67">
        <f>分析係数表!C31</f>
        <v>0.68487081196793942</v>
      </c>
      <c r="G28" s="68">
        <f t="shared" si="1"/>
        <v>1.6617033021920713</v>
      </c>
      <c r="H28" s="68">
        <v>1.7398359218340202</v>
      </c>
      <c r="I28" s="68">
        <f t="shared" si="2"/>
        <v>1.7398359218340202</v>
      </c>
      <c r="J28" s="67">
        <f>分析係数表!G31</f>
        <v>0.16454642729758651</v>
      </c>
      <c r="K28" s="69">
        <f t="shared" si="3"/>
        <v>0.28628378502179103</v>
      </c>
      <c r="L28" s="70"/>
      <c r="M28" s="71"/>
      <c r="N28" s="72">
        <f>分析係数表!H31</f>
        <v>3.7433309950251958E-2</v>
      </c>
      <c r="O28" s="73">
        <f t="shared" si="4"/>
        <v>1.2764436586363108</v>
      </c>
      <c r="P28" s="67">
        <f>分析係数表!C31</f>
        <v>0.68487081196793942</v>
      </c>
      <c r="Q28" s="73">
        <f t="shared" si="5"/>
        <v>0.87419900492157743</v>
      </c>
      <c r="R28" s="74">
        <v>1.0239111745912524</v>
      </c>
      <c r="S28" s="75">
        <f t="shared" si="6"/>
        <v>2.7637470964252726</v>
      </c>
      <c r="T28" s="76">
        <f>分析係数表!F31</f>
        <v>0.58346213292117466</v>
      </c>
      <c r="U28" s="77">
        <f t="shared" si="7"/>
        <v>1.6125417757349929</v>
      </c>
      <c r="V28" s="78">
        <f>分析係数表!D31</f>
        <v>1.2424206396385685E-2</v>
      </c>
      <c r="W28" s="158">
        <f t="shared" si="8"/>
        <v>0</v>
      </c>
      <c r="X28" s="67">
        <f>分析係数表!E31</f>
        <v>1.0462489596956366E-2</v>
      </c>
      <c r="Y28" s="157">
        <f t="shared" si="9"/>
        <v>0</v>
      </c>
    </row>
    <row r="29" spans="1:25" x14ac:dyDescent="0.2">
      <c r="A29" s="6" t="s">
        <v>17</v>
      </c>
      <c r="B29" s="5" t="s">
        <v>270</v>
      </c>
      <c r="C29" s="81"/>
      <c r="D29" s="67">
        <f>投入係数表!H29</f>
        <v>1.0070493454179255E-3</v>
      </c>
      <c r="E29" s="68">
        <f t="shared" si="0"/>
        <v>0.12770009614677366</v>
      </c>
      <c r="F29" s="67">
        <f>分析係数表!C32</f>
        <v>0.99951183793019283</v>
      </c>
      <c r="G29" s="68">
        <f t="shared" si="1"/>
        <v>0.12763775780352407</v>
      </c>
      <c r="H29" s="68">
        <v>0.14573169354509521</v>
      </c>
      <c r="I29" s="68">
        <f t="shared" si="2"/>
        <v>0.14573169354509521</v>
      </c>
      <c r="J29" s="67">
        <f>分析係数表!G32</f>
        <v>0.19001687967205208</v>
      </c>
      <c r="K29" s="69">
        <f t="shared" si="3"/>
        <v>2.7691481676762726E-2</v>
      </c>
      <c r="L29" s="70"/>
      <c r="M29" s="71"/>
      <c r="N29" s="72">
        <f>分析係数表!H32</f>
        <v>7.9094881679463002E-3</v>
      </c>
      <c r="O29" s="73">
        <f t="shared" si="4"/>
        <v>0.26970674055944743</v>
      </c>
      <c r="P29" s="67">
        <f>分析係数表!C32</f>
        <v>0.99951183793019283</v>
      </c>
      <c r="Q29" s="73">
        <f t="shared" si="5"/>
        <v>0.26957507995873498</v>
      </c>
      <c r="R29" s="74">
        <v>0.33257078743888174</v>
      </c>
      <c r="S29" s="75">
        <f t="shared" si="6"/>
        <v>0.47830248098397699</v>
      </c>
      <c r="T29" s="76">
        <f>分析係数表!F32</f>
        <v>0.65686038099831201</v>
      </c>
      <c r="U29" s="77">
        <f t="shared" si="7"/>
        <v>0.31417794989157299</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投入係数表!H30</f>
        <v>0</v>
      </c>
      <c r="E30" s="68">
        <f t="shared" si="0"/>
        <v>0</v>
      </c>
      <c r="F30" s="67">
        <f>分析係数表!C33</f>
        <v>0.77438340807174888</v>
      </c>
      <c r="G30" s="68">
        <f t="shared" si="1"/>
        <v>0</v>
      </c>
      <c r="H30" s="68">
        <v>6.6267284784259015E-3</v>
      </c>
      <c r="I30" s="68">
        <f t="shared" si="2"/>
        <v>6.6267284784259015E-3</v>
      </c>
      <c r="J30" s="67">
        <f>分析係数表!G33</f>
        <v>0.576631806707537</v>
      </c>
      <c r="K30" s="69">
        <f t="shared" si="3"/>
        <v>3.8211824150750154E-3</v>
      </c>
      <c r="L30" s="70"/>
      <c r="M30" s="71"/>
      <c r="N30" s="72">
        <f>分析係数表!H33</f>
        <v>9.4283158389270381E-4</v>
      </c>
      <c r="O30" s="73">
        <f t="shared" si="4"/>
        <v>3.2149745721691658E-2</v>
      </c>
      <c r="P30" s="67">
        <f>分析係数表!C33</f>
        <v>0.77438340807174888</v>
      </c>
      <c r="Q30" s="73">
        <f t="shared" si="5"/>
        <v>2.4896229660603713E-2</v>
      </c>
      <c r="R30" s="74">
        <v>8.833215466986806E-2</v>
      </c>
      <c r="S30" s="75">
        <f t="shared" si="6"/>
        <v>9.4958883148293954E-2</v>
      </c>
      <c r="T30" s="76">
        <f>分析係数表!F33</f>
        <v>0.7461233321312658</v>
      </c>
      <c r="U30" s="77">
        <f t="shared" si="7"/>
        <v>7.0851038310068587E-2</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投入係数表!H31</f>
        <v>4.632426988922457E-2</v>
      </c>
      <c r="E31" s="68">
        <f t="shared" si="0"/>
        <v>5.8742044227515882</v>
      </c>
      <c r="F31" s="67">
        <f>分析係数表!C34</f>
        <v>0.30551441128621037</v>
      </c>
      <c r="G31" s="68">
        <f t="shared" si="1"/>
        <v>1.7946541059918046</v>
      </c>
      <c r="H31" s="68">
        <v>1.850888166507332</v>
      </c>
      <c r="I31" s="68">
        <f t="shared" si="2"/>
        <v>1.850888166507332</v>
      </c>
      <c r="J31" s="67">
        <f>分析係数表!G34</f>
        <v>0.46684090860797689</v>
      </c>
      <c r="K31" s="69">
        <f t="shared" si="3"/>
        <v>0.86407031338403528</v>
      </c>
      <c r="L31" s="70"/>
      <c r="M31" s="71"/>
      <c r="N31" s="72">
        <f>分析係数表!H34</f>
        <v>0.15249094173751312</v>
      </c>
      <c r="O31" s="73">
        <f t="shared" si="4"/>
        <v>5.1998098976288265</v>
      </c>
      <c r="P31" s="67">
        <f>分析係数表!C34</f>
        <v>0.30551441128621037</v>
      </c>
      <c r="Q31" s="73">
        <f t="shared" si="5"/>
        <v>1.5886168596742807</v>
      </c>
      <c r="R31" s="74">
        <v>1.7086396646558917</v>
      </c>
      <c r="S31" s="75">
        <f t="shared" si="6"/>
        <v>3.5595278311632237</v>
      </c>
      <c r="T31" s="76">
        <f>分析係数表!F34</f>
        <v>0.77261426659017018</v>
      </c>
      <c r="U31" s="77">
        <f t="shared" si="7"/>
        <v>2.750141984681473</v>
      </c>
      <c r="V31" s="78">
        <f>分析係数表!D34</f>
        <v>0.26310533137842373</v>
      </c>
      <c r="W31" s="158">
        <f t="shared" si="8"/>
        <v>1</v>
      </c>
      <c r="X31" s="67">
        <f>分析係数表!E34</f>
        <v>0.16618856377892521</v>
      </c>
      <c r="Y31" s="157">
        <f t="shared" si="9"/>
        <v>1</v>
      </c>
    </row>
    <row r="32" spans="1:25" x14ac:dyDescent="0.2">
      <c r="A32" s="6" t="s">
        <v>20</v>
      </c>
      <c r="B32" s="5" t="s">
        <v>37</v>
      </c>
      <c r="C32" s="81"/>
      <c r="D32" s="67">
        <f>投入係数表!H32</f>
        <v>1.1077542799597181E-2</v>
      </c>
      <c r="E32" s="68">
        <f t="shared" si="0"/>
        <v>1.4047010576145103</v>
      </c>
      <c r="F32" s="67">
        <f>分析係数表!C35</f>
        <v>0.55170107459758322</v>
      </c>
      <c r="G32" s="68">
        <f t="shared" si="1"/>
        <v>0.77497508297428697</v>
      </c>
      <c r="H32" s="68">
        <v>0.83456017833341545</v>
      </c>
      <c r="I32" s="68">
        <f t="shared" si="2"/>
        <v>0.83456017833341545</v>
      </c>
      <c r="J32" s="67">
        <f>分析係数表!G35</f>
        <v>0.35798960138648178</v>
      </c>
      <c r="K32" s="69">
        <f t="shared" si="3"/>
        <v>0.29876386557461054</v>
      </c>
      <c r="L32" s="70"/>
      <c r="M32" s="71"/>
      <c r="N32" s="72">
        <f>分析係数表!H35</f>
        <v>4.4091052431733203E-2</v>
      </c>
      <c r="O32" s="73">
        <f t="shared" si="4"/>
        <v>1.5034669483911915</v>
      </c>
      <c r="P32" s="67">
        <f>分析係数表!C35</f>
        <v>0.55170107459758322</v>
      </c>
      <c r="Q32" s="73">
        <f t="shared" si="5"/>
        <v>0.82946433104936956</v>
      </c>
      <c r="R32" s="74">
        <v>1.0792710539976154</v>
      </c>
      <c r="S32" s="75">
        <f t="shared" si="6"/>
        <v>1.9138312323310309</v>
      </c>
      <c r="T32" s="76">
        <f>分析係数表!F35</f>
        <v>0.73705372616984399</v>
      </c>
      <c r="U32" s="77">
        <f t="shared" si="7"/>
        <v>1.4105964410498106</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投入係数表!H33</f>
        <v>1.5105740181268882E-3</v>
      </c>
      <c r="E33" s="68">
        <f t="shared" si="0"/>
        <v>0.19155014422016048</v>
      </c>
      <c r="F33" s="67">
        <f>分析係数表!C36</f>
        <v>0.78706433438155132</v>
      </c>
      <c r="G33" s="68">
        <f t="shared" si="1"/>
        <v>0.15076228676133077</v>
      </c>
      <c r="H33" s="68">
        <v>0.20627122563893466</v>
      </c>
      <c r="I33" s="68">
        <f t="shared" si="2"/>
        <v>0.20627122563893466</v>
      </c>
      <c r="J33" s="67">
        <f>分析係数表!G36</f>
        <v>2.3082187519442545E-2</v>
      </c>
      <c r="K33" s="69">
        <f t="shared" si="3"/>
        <v>4.7611911100631345E-3</v>
      </c>
      <c r="L33" s="70"/>
      <c r="M33" s="71"/>
      <c r="N33" s="72">
        <f>分析係数表!H36</f>
        <v>0.17399265041864295</v>
      </c>
      <c r="O33" s="73">
        <f t="shared" si="4"/>
        <v>5.9329996618347769</v>
      </c>
      <c r="P33" s="67">
        <f>分析係数表!C36</f>
        <v>0.78706433438155132</v>
      </c>
      <c r="Q33" s="73">
        <f t="shared" si="5"/>
        <v>4.6696524297279574</v>
      </c>
      <c r="R33" s="74">
        <v>4.8093202548321168</v>
      </c>
      <c r="S33" s="75">
        <f t="shared" si="6"/>
        <v>5.0155914804710511</v>
      </c>
      <c r="T33" s="76">
        <f>分析係数表!F36</f>
        <v>0.89591239967647607</v>
      </c>
      <c r="U33" s="77">
        <f t="shared" si="7"/>
        <v>4.4935305990657088</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投入係数表!H34</f>
        <v>1.0070493454179255E-2</v>
      </c>
      <c r="E34" s="68">
        <f t="shared" si="0"/>
        <v>1.2770009614677367</v>
      </c>
      <c r="F34" s="67">
        <f>分析係数表!C37</f>
        <v>0.17806118330777299</v>
      </c>
      <c r="G34" s="68">
        <f t="shared" si="1"/>
        <v>0.227384302284109</v>
      </c>
      <c r="H34" s="68">
        <v>0.26038385115109525</v>
      </c>
      <c r="I34" s="68">
        <f t="shared" si="2"/>
        <v>0.26038385115109525</v>
      </c>
      <c r="J34" s="67">
        <f>分析係数表!G37</f>
        <v>0.48063241106719368</v>
      </c>
      <c r="K34" s="69">
        <f t="shared" si="3"/>
        <v>0.12514891818171217</v>
      </c>
      <c r="L34" s="70"/>
      <c r="M34" s="71"/>
      <c r="N34" s="72">
        <f>分析係数表!H37</f>
        <v>0.10551990887033974</v>
      </c>
      <c r="O34" s="73">
        <f t="shared" si="4"/>
        <v>3.5981380945587471</v>
      </c>
      <c r="P34" s="67">
        <f>分析係数表!C37</f>
        <v>0.17806118330777299</v>
      </c>
      <c r="Q34" s="73">
        <f t="shared" si="5"/>
        <v>0.64068872682190603</v>
      </c>
      <c r="R34" s="74">
        <v>0.69649983568989093</v>
      </c>
      <c r="S34" s="75">
        <f t="shared" si="6"/>
        <v>0.95688368684098624</v>
      </c>
      <c r="T34" s="76">
        <f>分析係数表!F37</f>
        <v>0.73363448146056842</v>
      </c>
      <c r="U34" s="77">
        <f t="shared" si="7"/>
        <v>0.70200286741366391</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投入係数表!H35</f>
        <v>2.5176233635448137E-3</v>
      </c>
      <c r="E35" s="68">
        <f t="shared" si="0"/>
        <v>0.31925024036693417</v>
      </c>
      <c r="F35" s="67">
        <f>分析係数表!C38</f>
        <v>9.4546815856245581E-2</v>
      </c>
      <c r="G35" s="68">
        <f t="shared" si="1"/>
        <v>3.0184093688034666E-2</v>
      </c>
      <c r="H35" s="68">
        <v>4.4055188735285036E-2</v>
      </c>
      <c r="I35" s="68">
        <f t="shared" si="2"/>
        <v>4.4055188735285036E-2</v>
      </c>
      <c r="J35" s="67">
        <f>分析係数表!G38</f>
        <v>0.30196369025565023</v>
      </c>
      <c r="K35" s="69">
        <f t="shared" si="3"/>
        <v>1.3303067365415823E-2</v>
      </c>
      <c r="L35" s="70"/>
      <c r="M35" s="71"/>
      <c r="N35" s="72">
        <f>分析係数表!H38</f>
        <v>2.7486919418469202E-2</v>
      </c>
      <c r="O35" s="73">
        <f t="shared" si="4"/>
        <v>0.93728030018665587</v>
      </c>
      <c r="P35" s="67">
        <f>分析係数表!C38</f>
        <v>9.4546815856245581E-2</v>
      </c>
      <c r="Q35" s="73">
        <f t="shared" si="5"/>
        <v>8.8616867947434327E-2</v>
      </c>
      <c r="R35" s="74">
        <v>0.11174250249446208</v>
      </c>
      <c r="S35" s="75">
        <f t="shared" si="6"/>
        <v>0.15579769122974713</v>
      </c>
      <c r="T35" s="76">
        <f>分析係数表!F38</f>
        <v>0.6469062615783624</v>
      </c>
      <c r="U35" s="77">
        <f t="shared" si="7"/>
        <v>0.10078650199597573</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投入係数表!H36</f>
        <v>0</v>
      </c>
      <c r="E36" s="68">
        <f t="shared" si="0"/>
        <v>0</v>
      </c>
      <c r="F36" s="67">
        <f>分析係数表!C39</f>
        <v>1</v>
      </c>
      <c r="G36" s="68">
        <f t="shared" si="1"/>
        <v>0</v>
      </c>
      <c r="H36" s="68">
        <v>7.6861518123165469E-3</v>
      </c>
      <c r="I36" s="68">
        <f t="shared" si="2"/>
        <v>7.6861518123165469E-3</v>
      </c>
      <c r="J36" s="67">
        <f>分析係数表!G39</f>
        <v>0.38617340916407339</v>
      </c>
      <c r="K36" s="69">
        <f t="shared" si="3"/>
        <v>2.9681874487149022E-3</v>
      </c>
      <c r="L36" s="70"/>
      <c r="M36" s="71"/>
      <c r="N36" s="72">
        <f>分析係数表!H39</f>
        <v>3.6619192575764402E-3</v>
      </c>
      <c r="O36" s="73">
        <f t="shared" si="4"/>
        <v>0.12486829566991504</v>
      </c>
      <c r="P36" s="67">
        <f>分析係数表!C39</f>
        <v>1</v>
      </c>
      <c r="Q36" s="73">
        <f t="shared" si="5"/>
        <v>0.12486829566991504</v>
      </c>
      <c r="R36" s="74">
        <v>0.12668201025404335</v>
      </c>
      <c r="S36" s="75">
        <f t="shared" si="6"/>
        <v>0.1343681620663599</v>
      </c>
      <c r="T36" s="76">
        <f>分析係数表!F39</f>
        <v>0.76971778087777654</v>
      </c>
      <c r="U36" s="77">
        <f t="shared" si="7"/>
        <v>0.10342556352634398</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投入係数表!H37</f>
        <v>0</v>
      </c>
      <c r="E37" s="68">
        <f t="shared" si="0"/>
        <v>0</v>
      </c>
      <c r="F37" s="67">
        <f>分析係数表!C40</f>
        <v>0.92638568129330257</v>
      </c>
      <c r="G37" s="68">
        <f t="shared" si="1"/>
        <v>0</v>
      </c>
      <c r="H37" s="68">
        <v>7.1770003736336646E-4</v>
      </c>
      <c r="I37" s="68">
        <f t="shared" si="2"/>
        <v>7.1770003736336646E-4</v>
      </c>
      <c r="J37" s="67">
        <f>分析係数表!G40</f>
        <v>0.56637000568074225</v>
      </c>
      <c r="K37" s="69">
        <f t="shared" si="3"/>
        <v>4.0648377423855881E-4</v>
      </c>
      <c r="L37" s="70"/>
      <c r="M37" s="71"/>
      <c r="N37" s="72">
        <f>分析係数表!H40</f>
        <v>2.7911676309506188E-2</v>
      </c>
      <c r="O37" s="73">
        <f t="shared" si="4"/>
        <v>0.9517641446756091</v>
      </c>
      <c r="P37" s="67">
        <f>分析係数表!C40</f>
        <v>0.92638568129330257</v>
      </c>
      <c r="Q37" s="73">
        <f t="shared" si="5"/>
        <v>0.88170067559585152</v>
      </c>
      <c r="R37" s="74">
        <v>0.88269032802757619</v>
      </c>
      <c r="S37" s="75">
        <f t="shared" si="6"/>
        <v>0.88340802806493957</v>
      </c>
      <c r="T37" s="76">
        <f>分析係数表!F40</f>
        <v>0.79369437606513915</v>
      </c>
      <c r="U37" s="77">
        <f t="shared" si="7"/>
        <v>0.70115598364593712</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投入係数表!H38</f>
        <v>0</v>
      </c>
      <c r="E38" s="68">
        <f t="shared" si="0"/>
        <v>0</v>
      </c>
      <c r="F38" s="67">
        <f>分析係数表!C41</f>
        <v>0.99990772353972501</v>
      </c>
      <c r="G38" s="68">
        <f t="shared" si="1"/>
        <v>0</v>
      </c>
      <c r="H38" s="68">
        <v>3.62362226180201E-4</v>
      </c>
      <c r="I38" s="68">
        <f t="shared" si="2"/>
        <v>3.62362226180201E-4</v>
      </c>
      <c r="J38" s="67">
        <f>分析係数表!G41</f>
        <v>0.5672735653376354</v>
      </c>
      <c r="K38" s="69">
        <f t="shared" si="3"/>
        <v>2.0555851198892527E-4</v>
      </c>
      <c r="L38" s="70"/>
      <c r="M38" s="71"/>
      <c r="N38" s="72">
        <f>分析係数表!H41</f>
        <v>3.8064009576337182E-2</v>
      </c>
      <c r="O38" s="73">
        <f t="shared" si="4"/>
        <v>1.2979499731805142</v>
      </c>
      <c r="P38" s="67">
        <f>分析係数表!C41</f>
        <v>0.99990772353972501</v>
      </c>
      <c r="Q38" s="73">
        <f t="shared" si="5"/>
        <v>1.2978302029513751</v>
      </c>
      <c r="R38" s="74">
        <v>1.3161319857369231</v>
      </c>
      <c r="S38" s="75">
        <f t="shared" si="6"/>
        <v>1.3164943479631033</v>
      </c>
      <c r="T38" s="76">
        <f>分析係数表!F41</f>
        <v>0.70340324191441961</v>
      </c>
      <c r="U38" s="77">
        <f t="shared" si="7"/>
        <v>0.92602639231925687</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投入係数表!H39</f>
        <v>5.0352467270896274E-4</v>
      </c>
      <c r="E39" s="68">
        <f>$C$10*D39</f>
        <v>6.3850048073386831E-2</v>
      </c>
      <c r="F39" s="67">
        <f>分析係数表!C42</f>
        <v>0.84220135628586335</v>
      </c>
      <c r="G39" s="68">
        <f>E39*F39</f>
        <v>5.3774597086323962E-2</v>
      </c>
      <c r="H39" s="68">
        <v>6.1428106999356108E-2</v>
      </c>
      <c r="I39" s="68">
        <f>C39+H39</f>
        <v>6.1428106999356108E-2</v>
      </c>
      <c r="J39" s="67">
        <f>分析係数表!G42</f>
        <v>0.59498317528296119</v>
      </c>
      <c r="K39" s="69">
        <f>I39*J39</f>
        <v>3.6548690154098389E-2</v>
      </c>
      <c r="L39" s="70"/>
      <c r="M39" s="71"/>
      <c r="N39" s="72">
        <f>分析係数表!H42</f>
        <v>1.0390454554230514E-2</v>
      </c>
      <c r="O39" s="73">
        <f t="shared" si="4"/>
        <v>0.35430555950628795</v>
      </c>
      <c r="P39" s="67">
        <f>分析係数表!C42</f>
        <v>0.84220135628586335</v>
      </c>
      <c r="Q39" s="73">
        <f>O39*P39</f>
        <v>0.29839662275581735</v>
      </c>
      <c r="R39" s="74">
        <v>0.31130467424921293</v>
      </c>
      <c r="S39" s="75">
        <f>I39+R39</f>
        <v>0.37273278124856901</v>
      </c>
      <c r="T39" s="76">
        <f>分析係数表!F42</f>
        <v>0.68522483940042822</v>
      </c>
      <c r="U39" s="77">
        <f t="shared" si="7"/>
        <v>0.25540576017032562</v>
      </c>
      <c r="V39" s="78">
        <f>分析係数表!D42</f>
        <v>0.3683083511777302</v>
      </c>
      <c r="W39" s="158">
        <f t="shared" si="8"/>
        <v>0</v>
      </c>
      <c r="X39" s="67">
        <f>分析係数表!E42</f>
        <v>0.32058733557662894</v>
      </c>
      <c r="Y39" s="157">
        <f t="shared" si="9"/>
        <v>0</v>
      </c>
    </row>
    <row r="40" spans="1:25" x14ac:dyDescent="0.2">
      <c r="A40" s="6" t="s">
        <v>192</v>
      </c>
      <c r="B40" s="5" t="s">
        <v>41</v>
      </c>
      <c r="C40" s="81"/>
      <c r="D40" s="67">
        <f>投入係数表!H40</f>
        <v>1.863041289023162E-2</v>
      </c>
      <c r="E40" s="68">
        <f>$C$10*D40</f>
        <v>2.3624517787153123</v>
      </c>
      <c r="F40" s="67">
        <f>分析係数表!C43</f>
        <v>0.52430911701784721</v>
      </c>
      <c r="G40" s="68">
        <f>E40*F40</f>
        <v>1.238655006095468</v>
      </c>
      <c r="H40" s="68">
        <v>1.4811755273696259</v>
      </c>
      <c r="I40" s="68">
        <f>C40+H40</f>
        <v>1.4811755273696259</v>
      </c>
      <c r="J40" s="67">
        <f>分析係数表!G43</f>
        <v>0.41766166778106789</v>
      </c>
      <c r="K40" s="69">
        <f>I40*J40</f>
        <v>0.6186302410377007</v>
      </c>
      <c r="L40" s="70"/>
      <c r="M40" s="71"/>
      <c r="N40" s="72">
        <f>分析係数表!H43</f>
        <v>1.4132820192685171E-2</v>
      </c>
      <c r="O40" s="73">
        <f t="shared" si="4"/>
        <v>0.48191700754153505</v>
      </c>
      <c r="P40" s="67">
        <f>分析係数表!C43</f>
        <v>0.52430911701784721</v>
      </c>
      <c r="Q40" s="73">
        <f>O40*P40</f>
        <v>0.25267348069998546</v>
      </c>
      <c r="R40" s="74">
        <v>0.56379592928508737</v>
      </c>
      <c r="S40" s="75">
        <f>I40+R40</f>
        <v>2.0449714566547135</v>
      </c>
      <c r="T40" s="76">
        <f>分析係数表!F43</f>
        <v>0.73416754226764736</v>
      </c>
      <c r="U40" s="77">
        <f t="shared" si="7"/>
        <v>1.5013516683396817</v>
      </c>
      <c r="V40" s="78">
        <f>分析係数表!D43</f>
        <v>0.15354857197440061</v>
      </c>
      <c r="W40" s="158">
        <f t="shared" si="8"/>
        <v>0</v>
      </c>
      <c r="X40" s="67">
        <f>分析係数表!E43</f>
        <v>0.11343012704174228</v>
      </c>
      <c r="Y40" s="157">
        <f t="shared" si="9"/>
        <v>0</v>
      </c>
    </row>
    <row r="41" spans="1:25" x14ac:dyDescent="0.2">
      <c r="A41" s="6" t="s">
        <v>337</v>
      </c>
      <c r="B41" s="5" t="s">
        <v>42</v>
      </c>
      <c r="C41" s="81"/>
      <c r="D41" s="67">
        <f>投入係数表!H41</f>
        <v>0</v>
      </c>
      <c r="E41" s="68">
        <f>$C$10*D41</f>
        <v>0</v>
      </c>
      <c r="F41" s="67">
        <f>分析係数表!C44</f>
        <v>0.64452330330238461</v>
      </c>
      <c r="G41" s="68">
        <f>E41*F41</f>
        <v>0</v>
      </c>
      <c r="H41" s="68">
        <v>1.9755687373832764E-3</v>
      </c>
      <c r="I41" s="68">
        <f>C41+H41</f>
        <v>1.9755687373832764E-3</v>
      </c>
      <c r="J41" s="67">
        <f>分析係数表!G44</f>
        <v>0.3824712118442698</v>
      </c>
      <c r="K41" s="69">
        <f>I41*J41</f>
        <v>7.5559816906863573E-4</v>
      </c>
      <c r="L41" s="70"/>
      <c r="M41" s="71"/>
      <c r="N41" s="72">
        <f>分析係数表!H44</f>
        <v>0.16476384160429391</v>
      </c>
      <c r="O41" s="73">
        <f t="shared" si="4"/>
        <v>5.6183052224838841</v>
      </c>
      <c r="P41" s="67">
        <f>分析係数表!C44</f>
        <v>0.64452330330238461</v>
      </c>
      <c r="Q41" s="73">
        <f>O41*P41</f>
        <v>3.6211286409563517</v>
      </c>
      <c r="R41" s="74">
        <v>3.6637944746267266</v>
      </c>
      <c r="S41" s="75">
        <f>I41+R41</f>
        <v>3.6657700433641098</v>
      </c>
      <c r="T41" s="76">
        <f>分析係数表!F44</f>
        <v>0.64581429354779751</v>
      </c>
      <c r="U41" s="77">
        <f t="shared" si="7"/>
        <v>2.3674066908638718</v>
      </c>
      <c r="V41" s="78">
        <f>分析係数表!D44</f>
        <v>0.16185340888320235</v>
      </c>
      <c r="W41" s="158">
        <f t="shared" si="8"/>
        <v>1</v>
      </c>
      <c r="X41" s="67">
        <f>分析係数表!E44</f>
        <v>0.10822214098580393</v>
      </c>
      <c r="Y41" s="157">
        <f t="shared" si="9"/>
        <v>0</v>
      </c>
    </row>
    <row r="42" spans="1:25" x14ac:dyDescent="0.2">
      <c r="A42" s="6" t="s">
        <v>338</v>
      </c>
      <c r="B42" s="5" t="s">
        <v>276</v>
      </c>
      <c r="C42" s="81"/>
      <c r="D42" s="67">
        <f>投入係数表!H42</f>
        <v>5.0352467270896274E-4</v>
      </c>
      <c r="E42" s="68">
        <f>$C$10*D42</f>
        <v>6.3850048073386831E-2</v>
      </c>
      <c r="F42" s="67">
        <f>分析係数表!C45</f>
        <v>1</v>
      </c>
      <c r="G42" s="68">
        <f>E42*F42</f>
        <v>6.3850048073386831E-2</v>
      </c>
      <c r="H42" s="68">
        <v>7.2145895471859928E-2</v>
      </c>
      <c r="I42" s="68">
        <f>C42+H42</f>
        <v>7.2145895471859928E-2</v>
      </c>
      <c r="J42" s="67">
        <f>分析係数表!G45</f>
        <v>0</v>
      </c>
      <c r="K42" s="69">
        <f>I42*J42</f>
        <v>0</v>
      </c>
      <c r="L42" s="70"/>
      <c r="M42" s="71"/>
      <c r="N42" s="72">
        <f>分析係数表!H45</f>
        <v>0</v>
      </c>
      <c r="O42" s="73">
        <f t="shared" si="4"/>
        <v>0</v>
      </c>
      <c r="P42" s="67">
        <f>分析係数表!C45</f>
        <v>1</v>
      </c>
      <c r="Q42" s="73">
        <f>O42*P42</f>
        <v>0</v>
      </c>
      <c r="R42" s="74">
        <v>1.7799011421988958E-2</v>
      </c>
      <c r="S42" s="75">
        <f>I42+R42</f>
        <v>8.9944906893848889E-2</v>
      </c>
      <c r="T42" s="76">
        <f>分析係数表!F45</f>
        <v>0</v>
      </c>
      <c r="U42" s="77">
        <f t="shared" si="7"/>
        <v>0</v>
      </c>
      <c r="V42" s="78">
        <f>分析係数表!D45</f>
        <v>0</v>
      </c>
      <c r="W42" s="158">
        <f t="shared" si="8"/>
        <v>0</v>
      </c>
      <c r="X42" s="67">
        <f>分析係数表!E45</f>
        <v>0</v>
      </c>
      <c r="Y42" s="157">
        <f t="shared" si="9"/>
        <v>0</v>
      </c>
    </row>
    <row r="43" spans="1:25" x14ac:dyDescent="0.2">
      <c r="A43" s="6" t="s">
        <v>339</v>
      </c>
      <c r="B43" s="5" t="s">
        <v>277</v>
      </c>
      <c r="C43" s="81"/>
      <c r="D43" s="67">
        <f>投入係数表!H43</f>
        <v>5.0352467270896274E-4</v>
      </c>
      <c r="E43" s="68">
        <f>$C$10*D43</f>
        <v>6.3850048073386831E-2</v>
      </c>
      <c r="F43" s="67">
        <f>分析係数表!C46</f>
        <v>0.94132029339853296</v>
      </c>
      <c r="G43" s="68">
        <f>E43*F43</f>
        <v>6.0103345985950928E-2</v>
      </c>
      <c r="H43" s="68">
        <v>6.8203554012739934E-2</v>
      </c>
      <c r="I43" s="68">
        <f>C43+H43</f>
        <v>6.8203554012739934E-2</v>
      </c>
      <c r="J43" s="67">
        <f>分析係数表!G46</f>
        <v>1.8134715025906734E-2</v>
      </c>
      <c r="K43" s="69">
        <f>I43*J43</f>
        <v>1.2368520157750764E-3</v>
      </c>
      <c r="L43" s="70"/>
      <c r="M43" s="71"/>
      <c r="N43" s="72">
        <f>分析係数表!H46</f>
        <v>5.1485683762058915E-5</v>
      </c>
      <c r="O43" s="73">
        <f t="shared" si="4"/>
        <v>1.7556175138125139E-3</v>
      </c>
      <c r="P43" s="67">
        <f>分析係数表!C46</f>
        <v>0.94132029339853296</v>
      </c>
      <c r="Q43" s="73">
        <f>O43*P43</f>
        <v>1.6525983931975985E-3</v>
      </c>
      <c r="R43" s="74">
        <v>1.6094111022380193E-2</v>
      </c>
      <c r="S43" s="75">
        <f>I43+R43</f>
        <v>8.4297665035120123E-2</v>
      </c>
      <c r="T43" s="76">
        <f>分析係数表!F46</f>
        <v>0.59196891191709844</v>
      </c>
      <c r="U43" s="77">
        <f t="shared" si="7"/>
        <v>4.9901597047992095E-2</v>
      </c>
      <c r="V43" s="78">
        <f>分析係数表!D46</f>
        <v>1.4248704663212436E-2</v>
      </c>
      <c r="W43" s="158">
        <f t="shared" si="8"/>
        <v>0</v>
      </c>
      <c r="X43" s="67">
        <f>分析係数表!E46</f>
        <v>4.5336787564766841E-2</v>
      </c>
      <c r="Y43" s="157">
        <f t="shared" si="9"/>
        <v>0</v>
      </c>
    </row>
    <row r="44" spans="1:25" x14ac:dyDescent="0.2">
      <c r="A44" s="183">
        <v>40</v>
      </c>
      <c r="B44" s="12" t="s">
        <v>148</v>
      </c>
      <c r="C44" s="187">
        <f>SUM(C5:C43)</f>
        <v>126.80619547374624</v>
      </c>
      <c r="D44" s="83">
        <f>投入係数表!H44</f>
        <v>0.36505538771399798</v>
      </c>
      <c r="E44" s="82">
        <f>SUM(E5:E43)</f>
        <v>46.291284853205447</v>
      </c>
      <c r="F44" s="83">
        <f>分析係数表!C47</f>
        <v>0.4419098025262409</v>
      </c>
      <c r="G44" s="82">
        <f>SUM(G5:G43)</f>
        <v>8.2126758311236117</v>
      </c>
      <c r="H44" s="82">
        <f>SUM(H5:H43)</f>
        <v>8.9481555876927743</v>
      </c>
      <c r="I44" s="82">
        <f>SUM(I5:I43)</f>
        <v>135.75435106143902</v>
      </c>
      <c r="J44" s="83">
        <f>分析係数表!G47</f>
        <v>0.35884105327113486</v>
      </c>
      <c r="K44" s="84">
        <f>SUM(K5:K43)</f>
        <v>52.812296621462927</v>
      </c>
      <c r="L44" s="85">
        <f>最終需要_まとめ!$L$34</f>
        <v>0.64566666666666661</v>
      </c>
      <c r="M44" s="82">
        <f>K44*L44</f>
        <v>34.09913951859123</v>
      </c>
      <c r="N44" s="86">
        <f>分析係数表!H47</f>
        <v>1</v>
      </c>
      <c r="O44" s="87">
        <f>SUM(O5:O43)</f>
        <v>34.099139518591237</v>
      </c>
      <c r="P44" s="83">
        <f>分析係数表!C47</f>
        <v>0.4419098025262409</v>
      </c>
      <c r="Q44" s="87">
        <f>SUM(Q5:Q43)</f>
        <v>16.487889306060818</v>
      </c>
      <c r="R44" s="87">
        <f>SUM(R5:R43)</f>
        <v>18.109069660275246</v>
      </c>
      <c r="S44" s="88">
        <f>SUM(S5:S43)</f>
        <v>153.86342072171422</v>
      </c>
      <c r="T44" s="89">
        <f>分析係数表!F47</f>
        <v>0.66817976617860531</v>
      </c>
      <c r="U44" s="90">
        <f>SUM(U5:U43)</f>
        <v>97.633086024127778</v>
      </c>
      <c r="V44" s="91">
        <f>分析係数表!D47</f>
        <v>8.5096007521748923E-2</v>
      </c>
      <c r="W44" s="155">
        <f>SUM(W5:W43)</f>
        <v>25</v>
      </c>
      <c r="X44" s="83">
        <f>分析係数表!E47</f>
        <v>6.3205093246831712E-2</v>
      </c>
      <c r="Y44" s="156">
        <f>SUM(Y5:Y43)</f>
        <v>22</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282</v>
      </c>
      <c r="S2" s="3" t="s">
        <v>150</v>
      </c>
      <c r="U2" s="55" t="s">
        <v>207</v>
      </c>
      <c r="W2" s="3" t="s">
        <v>127</v>
      </c>
      <c r="Y2" s="3" t="s">
        <v>151</v>
      </c>
    </row>
    <row r="3" spans="1:25" ht="44" x14ac:dyDescent="0.2">
      <c r="B3" s="56"/>
      <c r="C3" s="57" t="s">
        <v>225</v>
      </c>
      <c r="D3" s="57" t="s">
        <v>307</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投入係数表!I5</f>
        <v>3.1959092361776926E-4</v>
      </c>
      <c r="E5" s="68">
        <f t="shared" ref="E5:E38" si="0">$C$11*D5</f>
        <v>0</v>
      </c>
      <c r="F5" s="67">
        <f>分析係数表!C8</f>
        <v>0.62618397816663984</v>
      </c>
      <c r="G5" s="68">
        <f t="shared" ref="G5:G38" si="1">E5*F5</f>
        <v>0</v>
      </c>
      <c r="H5" s="68">
        <f t="array" ref="H5:H43">MMULT(逆行列係数!C5:AO43,'7'!G5:G43)</f>
        <v>0</v>
      </c>
      <c r="I5" s="68">
        <f t="shared" ref="I5:I38" si="2">C5+H5</f>
        <v>0</v>
      </c>
      <c r="J5" s="67">
        <f>分析係数表!G8</f>
        <v>0.17367458866544791</v>
      </c>
      <c r="K5" s="69">
        <f t="shared" ref="K5:K38" si="3">I5*J5</f>
        <v>0</v>
      </c>
      <c r="L5" s="70" t="s">
        <v>180</v>
      </c>
      <c r="M5" s="71" t="s">
        <v>180</v>
      </c>
      <c r="N5" s="72">
        <f>分析係数表!H8</f>
        <v>9.6857442577373328E-3</v>
      </c>
      <c r="O5" s="73">
        <f t="shared" ref="O5:O43" si="4">$M$44*N5</f>
        <v>0</v>
      </c>
      <c r="P5" s="67">
        <f>分析係数表!C8</f>
        <v>0.62618397816663984</v>
      </c>
      <c r="Q5" s="73">
        <f t="shared" ref="Q5:Q38" si="5">O5*P5</f>
        <v>0</v>
      </c>
      <c r="R5" s="74">
        <f t="array" ref="R5:R43">MMULT(逆行列係数!C5:AO43,'7'!Q5:Q43)</f>
        <v>0</v>
      </c>
      <c r="S5" s="75">
        <f t="shared" ref="S5:S38" si="6">I5+R5</f>
        <v>0</v>
      </c>
      <c r="T5" s="76">
        <f>分析係数表!F8</f>
        <v>0.6565853270805182</v>
      </c>
      <c r="U5" s="77">
        <f t="shared" ref="U5:U43" si="7">S5*T5</f>
        <v>0</v>
      </c>
      <c r="V5" s="78">
        <f>分析係数表!D8</f>
        <v>0.236507431841666</v>
      </c>
      <c r="W5" s="158">
        <f t="shared" ref="W5:W43" si="8">ROUND(S5*V5,0)</f>
        <v>0</v>
      </c>
      <c r="X5" s="67">
        <f>分析係数表!E8</f>
        <v>0.13752881328988156</v>
      </c>
      <c r="Y5" s="157">
        <f t="shared" ref="Y5:Y43" si="9">ROUND(S5*X5,0)</f>
        <v>0</v>
      </c>
    </row>
    <row r="6" spans="1:25" x14ac:dyDescent="0.2">
      <c r="A6" s="6" t="s">
        <v>217</v>
      </c>
      <c r="B6" s="5" t="s">
        <v>263</v>
      </c>
      <c r="C6" s="81"/>
      <c r="D6" s="67">
        <f>投入係数表!I6</f>
        <v>7.6701821668264617E-3</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158">
        <f t="shared" si="8"/>
        <v>0</v>
      </c>
      <c r="X6" s="67">
        <f>分析係数表!E9</f>
        <v>0</v>
      </c>
      <c r="Y6" s="157">
        <f t="shared" si="9"/>
        <v>0</v>
      </c>
    </row>
    <row r="7" spans="1:25" x14ac:dyDescent="0.2">
      <c r="A7" s="6" t="s">
        <v>218</v>
      </c>
      <c r="B7" s="5" t="s">
        <v>264</v>
      </c>
      <c r="C7" s="81"/>
      <c r="D7" s="67">
        <f>投入係数表!I7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158">
        <f t="shared" si="8"/>
        <v>0</v>
      </c>
      <c r="X7" s="67">
        <f>分析係数表!E10</f>
        <v>7.6632215780186544E-2</v>
      </c>
      <c r="Y7" s="157">
        <f t="shared" si="9"/>
        <v>0</v>
      </c>
    </row>
    <row r="8" spans="1:25" x14ac:dyDescent="0.2">
      <c r="A8" s="6" t="s">
        <v>219</v>
      </c>
      <c r="B8" s="5" t="s">
        <v>27</v>
      </c>
      <c r="C8" s="81"/>
      <c r="D8" s="67">
        <f>投入係数表!I8</f>
        <v>3.515500159795462E-3</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158">
        <f t="shared" si="8"/>
        <v>0</v>
      </c>
      <c r="X8" s="67">
        <f>分析係数表!E11</f>
        <v>4.6728971962616821E-2</v>
      </c>
      <c r="Y8" s="157">
        <f t="shared" si="9"/>
        <v>0</v>
      </c>
    </row>
    <row r="9" spans="1:25" x14ac:dyDescent="0.2">
      <c r="A9" s="6" t="s">
        <v>220</v>
      </c>
      <c r="B9" s="5" t="s">
        <v>188</v>
      </c>
      <c r="C9" s="81"/>
      <c r="D9" s="67">
        <f>投入係数表!I9</f>
        <v>9.5877277085330771E-4</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158">
        <f t="shared" si="8"/>
        <v>0</v>
      </c>
      <c r="X9" s="67">
        <f>分析係数表!E12</f>
        <v>5.3151628694023088E-2</v>
      </c>
      <c r="Y9" s="157">
        <f t="shared" si="9"/>
        <v>0</v>
      </c>
    </row>
    <row r="10" spans="1:25" x14ac:dyDescent="0.2">
      <c r="A10" s="6" t="s">
        <v>221</v>
      </c>
      <c r="B10" s="5" t="s">
        <v>28</v>
      </c>
      <c r="C10" s="81"/>
      <c r="D10" s="67">
        <f>投入係数表!I10</f>
        <v>4.1546820070310006E-3</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158">
        <f t="shared" si="8"/>
        <v>0</v>
      </c>
      <c r="X10" s="67">
        <f>分析係数表!E13</f>
        <v>0.16666666666666666</v>
      </c>
      <c r="Y10" s="157">
        <f t="shared" si="9"/>
        <v>0</v>
      </c>
    </row>
    <row r="11" spans="1:25" x14ac:dyDescent="0.2">
      <c r="A11" s="6" t="s">
        <v>222</v>
      </c>
      <c r="B11" s="5" t="s">
        <v>265</v>
      </c>
      <c r="C11" s="66">
        <f>最終需要_まとめ!C12</f>
        <v>0</v>
      </c>
      <c r="D11" s="67">
        <f>投入係数表!I11</f>
        <v>0.1933525087887504</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投入係数表!I12</f>
        <v>2.1412591882390541E-2</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投入係数表!I13</f>
        <v>2.556727388942154E-3</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158">
        <f t="shared" si="8"/>
        <v>0</v>
      </c>
      <c r="X13" s="67">
        <f>分析係数表!E16</f>
        <v>1.8512804689910522E-3</v>
      </c>
      <c r="Y13" s="157">
        <f t="shared" si="9"/>
        <v>0</v>
      </c>
    </row>
    <row r="14" spans="1:25" x14ac:dyDescent="0.2">
      <c r="A14" s="6" t="s">
        <v>2</v>
      </c>
      <c r="B14" s="5" t="s">
        <v>360</v>
      </c>
      <c r="C14" s="81"/>
      <c r="D14" s="67">
        <f>投入係数表!I14</f>
        <v>1.310322786832854E-2</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158">
        <f t="shared" si="8"/>
        <v>0</v>
      </c>
      <c r="X14" s="67">
        <f>分析係数表!E17</f>
        <v>7.5451647183846976E-2</v>
      </c>
      <c r="Y14" s="157">
        <f t="shared" si="9"/>
        <v>0</v>
      </c>
    </row>
    <row r="15" spans="1:25" x14ac:dyDescent="0.2">
      <c r="A15" s="6" t="s">
        <v>3</v>
      </c>
      <c r="B15" s="5" t="s">
        <v>31</v>
      </c>
      <c r="C15" s="81"/>
      <c r="D15" s="67">
        <f>投入係数表!I15</f>
        <v>1.278363694471077E-3</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158">
        <f t="shared" si="8"/>
        <v>0</v>
      </c>
      <c r="X15" s="67">
        <f>分析係数表!E18</f>
        <v>8.1401085347804644E-2</v>
      </c>
      <c r="Y15" s="157">
        <f t="shared" si="9"/>
        <v>0</v>
      </c>
    </row>
    <row r="16" spans="1:25" x14ac:dyDescent="0.2">
      <c r="A16" s="6" t="s">
        <v>4</v>
      </c>
      <c r="B16" s="5" t="s">
        <v>32</v>
      </c>
      <c r="C16" s="81"/>
      <c r="D16" s="67">
        <f>投入係数表!I16</f>
        <v>3.1959092361776927E-3</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158">
        <f t="shared" si="8"/>
        <v>0</v>
      </c>
      <c r="X16" s="67">
        <f>分析係数表!E19</f>
        <v>1.9239793524167059E-2</v>
      </c>
      <c r="Y16" s="157">
        <f t="shared" si="9"/>
        <v>0</v>
      </c>
    </row>
    <row r="17" spans="1:25" x14ac:dyDescent="0.2">
      <c r="A17" s="6" t="s">
        <v>5</v>
      </c>
      <c r="B17" s="5" t="s">
        <v>33</v>
      </c>
      <c r="C17" s="81"/>
      <c r="D17" s="67">
        <f>投入係数表!I17</f>
        <v>9.5877277085330771E-4</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投入係数表!I18</f>
        <v>4.1546820070310006E-3</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158">
        <f t="shared" si="8"/>
        <v>0</v>
      </c>
      <c r="X18" s="67">
        <f>分析係数表!E21</f>
        <v>3.4821058449633825E-2</v>
      </c>
      <c r="Y18" s="157">
        <f t="shared" si="9"/>
        <v>0</v>
      </c>
    </row>
    <row r="19" spans="1:25" x14ac:dyDescent="0.2">
      <c r="A19" s="6" t="s">
        <v>7</v>
      </c>
      <c r="B19" s="5" t="s">
        <v>266</v>
      </c>
      <c r="C19" s="81"/>
      <c r="D19" s="67">
        <f>投入係数表!I19</f>
        <v>3.1959092361776926E-4</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67">
        <f>投入係数表!I20</f>
        <v>0</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投入係数表!I21</f>
        <v>0</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158">
        <f t="shared" si="8"/>
        <v>0</v>
      </c>
      <c r="X21" s="67">
        <f>分析係数表!E24</f>
        <v>2.691272587466359E-2</v>
      </c>
      <c r="Y21" s="157">
        <f t="shared" si="9"/>
        <v>0</v>
      </c>
    </row>
    <row r="22" spans="1:25" x14ac:dyDescent="0.2">
      <c r="A22" s="6" t="s">
        <v>10</v>
      </c>
      <c r="B22" s="5" t="s">
        <v>269</v>
      </c>
      <c r="C22" s="81"/>
      <c r="D22" s="67">
        <f>投入係数表!I22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67">
        <f>投入係数表!I23</f>
        <v>0</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投入係数表!I24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67">
        <f>投入係数表!I25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投入係数表!I26</f>
        <v>8.948545861297539E-3</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158">
        <f t="shared" si="8"/>
        <v>0</v>
      </c>
      <c r="X26" s="67">
        <f>分析係数表!E29</f>
        <v>4.6349241257972289E-2</v>
      </c>
      <c r="Y26" s="157">
        <f t="shared" si="9"/>
        <v>0</v>
      </c>
    </row>
    <row r="27" spans="1:25" x14ac:dyDescent="0.2">
      <c r="A27" s="6" t="s">
        <v>15</v>
      </c>
      <c r="B27" s="5" t="s">
        <v>36</v>
      </c>
      <c r="C27" s="81"/>
      <c r="D27" s="67">
        <f>投入係数表!I27</f>
        <v>2.556727388942154E-3</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158">
        <f t="shared" si="8"/>
        <v>0</v>
      </c>
      <c r="X27" s="67">
        <f>分析係数表!E30</f>
        <v>7.4296086791337757E-2</v>
      </c>
      <c r="Y27" s="157">
        <f t="shared" si="9"/>
        <v>0</v>
      </c>
    </row>
    <row r="28" spans="1:25" x14ac:dyDescent="0.2">
      <c r="A28" s="6" t="s">
        <v>16</v>
      </c>
      <c r="B28" s="5" t="s">
        <v>190</v>
      </c>
      <c r="C28" s="81"/>
      <c r="D28" s="67">
        <f>投入係数表!I28</f>
        <v>3.036113774368808E-2</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158">
        <f t="shared" si="8"/>
        <v>0</v>
      </c>
      <c r="X28" s="67">
        <f>分析係数表!E31</f>
        <v>1.0462489596956366E-2</v>
      </c>
      <c r="Y28" s="157">
        <f t="shared" si="9"/>
        <v>0</v>
      </c>
    </row>
    <row r="29" spans="1:25" x14ac:dyDescent="0.2">
      <c r="A29" s="6" t="s">
        <v>17</v>
      </c>
      <c r="B29" s="5" t="s">
        <v>270</v>
      </c>
      <c r="C29" s="81"/>
      <c r="D29" s="67">
        <f>投入係数表!I29</f>
        <v>1.278363694471077E-3</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投入係数表!I30</f>
        <v>3.1959092361776926E-4</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投入係数表!I31</f>
        <v>4.9536593160754233E-2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158">
        <f t="shared" si="8"/>
        <v>0</v>
      </c>
      <c r="X31" s="67">
        <f>分析係数表!E34</f>
        <v>0.16618856377892521</v>
      </c>
      <c r="Y31" s="157">
        <f t="shared" si="9"/>
        <v>0</v>
      </c>
    </row>
    <row r="32" spans="1:25" x14ac:dyDescent="0.2">
      <c r="A32" s="6" t="s">
        <v>20</v>
      </c>
      <c r="B32" s="5" t="s">
        <v>37</v>
      </c>
      <c r="C32" s="81"/>
      <c r="D32" s="67">
        <f>投入係数表!I32</f>
        <v>4.7938638542665392E-3</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投入係数表!I33</f>
        <v>3.1959092361776926E-4</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投入係数表!I34</f>
        <v>1.9495046340683924E-2</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投入係数表!I35</f>
        <v>2.2371364653243847E-3</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投入係数表!I36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投入係数表!I37</f>
        <v>0</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投入係数表!I38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投入係数表!I39</f>
        <v>3.1959092361776926E-4</v>
      </c>
      <c r="E39" s="68">
        <f>$C$11*D39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 t="shared" si="7"/>
        <v>0</v>
      </c>
      <c r="V39" s="78">
        <f>分析係数表!D42</f>
        <v>0.3683083511777302</v>
      </c>
      <c r="W39" s="158">
        <f t="shared" si="8"/>
        <v>0</v>
      </c>
      <c r="X39" s="67">
        <f>分析係数表!E42</f>
        <v>0.32058733557662894</v>
      </c>
      <c r="Y39" s="157">
        <f t="shared" si="9"/>
        <v>0</v>
      </c>
    </row>
    <row r="40" spans="1:25" x14ac:dyDescent="0.2">
      <c r="A40" s="6" t="s">
        <v>192</v>
      </c>
      <c r="B40" s="5" t="s">
        <v>41</v>
      </c>
      <c r="C40" s="81"/>
      <c r="D40" s="67">
        <f>投入係数表!I40</f>
        <v>1.0226909555768616E-2</v>
      </c>
      <c r="E40" s="68">
        <f>$C$11*D40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 t="shared" si="7"/>
        <v>0</v>
      </c>
      <c r="V40" s="78">
        <f>分析係数表!D43</f>
        <v>0.15354857197440061</v>
      </c>
      <c r="W40" s="158">
        <f t="shared" si="8"/>
        <v>0</v>
      </c>
      <c r="X40" s="67">
        <f>分析係数表!E43</f>
        <v>0.11343012704174228</v>
      </c>
      <c r="Y40" s="157">
        <f t="shared" si="9"/>
        <v>0</v>
      </c>
    </row>
    <row r="41" spans="1:25" x14ac:dyDescent="0.2">
      <c r="A41" s="6" t="s">
        <v>337</v>
      </c>
      <c r="B41" s="5" t="s">
        <v>42</v>
      </c>
      <c r="C41" s="81"/>
      <c r="D41" s="67">
        <f>投入係数表!I41</f>
        <v>0</v>
      </c>
      <c r="E41" s="68">
        <f>$C$11*D41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 t="shared" si="7"/>
        <v>0</v>
      </c>
      <c r="V41" s="78">
        <f>分析係数表!D44</f>
        <v>0.16185340888320235</v>
      </c>
      <c r="W41" s="158">
        <f t="shared" si="8"/>
        <v>0</v>
      </c>
      <c r="X41" s="67">
        <f>分析係数表!E44</f>
        <v>0.10822214098580393</v>
      </c>
      <c r="Y41" s="157">
        <f t="shared" si="9"/>
        <v>0</v>
      </c>
    </row>
    <row r="42" spans="1:25" x14ac:dyDescent="0.2">
      <c r="A42" s="6" t="s">
        <v>338</v>
      </c>
      <c r="B42" s="5" t="s">
        <v>276</v>
      </c>
      <c r="C42" s="81"/>
      <c r="D42" s="67">
        <f>投入係数表!I42</f>
        <v>3.1959092361776926E-4</v>
      </c>
      <c r="E42" s="68">
        <f>$C$11*D42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 t="shared" si="7"/>
        <v>0</v>
      </c>
      <c r="V42" s="78">
        <f>分析係数表!D45</f>
        <v>0</v>
      </c>
      <c r="W42" s="158">
        <f t="shared" si="8"/>
        <v>0</v>
      </c>
      <c r="X42" s="67">
        <f>分析係数表!E45</f>
        <v>0</v>
      </c>
      <c r="Y42" s="157">
        <f t="shared" si="9"/>
        <v>0</v>
      </c>
    </row>
    <row r="43" spans="1:25" x14ac:dyDescent="0.2">
      <c r="A43" s="6" t="s">
        <v>339</v>
      </c>
      <c r="B43" s="5" t="s">
        <v>277</v>
      </c>
      <c r="C43" s="81"/>
      <c r="D43" s="67">
        <f>投入係数表!I43</f>
        <v>3.1959092361776926E-4</v>
      </c>
      <c r="E43" s="68">
        <f>$C$11*D43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 t="shared" si="7"/>
        <v>0</v>
      </c>
      <c r="V43" s="78">
        <f>分析係数表!D46</f>
        <v>1.4248704663212436E-2</v>
      </c>
      <c r="W43" s="158">
        <f t="shared" si="8"/>
        <v>0</v>
      </c>
      <c r="X43" s="67">
        <f>分析係数表!E46</f>
        <v>4.5336787564766841E-2</v>
      </c>
      <c r="Y43" s="157">
        <f t="shared" si="9"/>
        <v>0</v>
      </c>
    </row>
    <row r="44" spans="1:25" x14ac:dyDescent="0.2">
      <c r="A44" s="183">
        <v>40</v>
      </c>
      <c r="B44" s="12" t="s">
        <v>148</v>
      </c>
      <c r="C44" s="187">
        <f>SUM(C5:C43)</f>
        <v>0</v>
      </c>
      <c r="D44" s="83">
        <f>投入係数表!I44</f>
        <v>0.38798338127197185</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242</v>
      </c>
      <c r="S2" s="3" t="s">
        <v>150</v>
      </c>
      <c r="U2" s="55" t="s">
        <v>207</v>
      </c>
      <c r="W2" s="3" t="s">
        <v>127</v>
      </c>
      <c r="Y2" s="3" t="s">
        <v>151</v>
      </c>
    </row>
    <row r="3" spans="1:25" ht="44" x14ac:dyDescent="0.2">
      <c r="B3" s="56"/>
      <c r="C3" s="57" t="s">
        <v>225</v>
      </c>
      <c r="D3" s="57" t="s">
        <v>243</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投入係数表!J5</f>
        <v>7.4668657830875493E-4</v>
      </c>
      <c r="E5" s="68">
        <f t="shared" ref="E5:E38" si="0">$C$12*D5</f>
        <v>0</v>
      </c>
      <c r="F5" s="67">
        <f>分析係数表!C8</f>
        <v>0.62618397816663984</v>
      </c>
      <c r="G5" s="68">
        <f t="shared" ref="G5:G38" si="1">E5*F5</f>
        <v>0</v>
      </c>
      <c r="H5" s="68">
        <f t="array" ref="H5:H43">MMULT(逆行列係数!C5:AO43,'8'!G5:G43)</f>
        <v>0</v>
      </c>
      <c r="I5" s="68">
        <f t="shared" ref="I5:I38" si="2">C5+H5</f>
        <v>0</v>
      </c>
      <c r="J5" s="67">
        <f>分析係数表!G8</f>
        <v>0.17367458866544791</v>
      </c>
      <c r="K5" s="69">
        <f t="shared" ref="K5:K38" si="3">I5*J5</f>
        <v>0</v>
      </c>
      <c r="L5" s="70" t="s">
        <v>180</v>
      </c>
      <c r="M5" s="71" t="s">
        <v>180</v>
      </c>
      <c r="N5" s="72">
        <f>分析係数表!H8</f>
        <v>9.6857442577373328E-3</v>
      </c>
      <c r="O5" s="73">
        <f t="shared" ref="O5:O43" si="4">$M$44*N5</f>
        <v>0</v>
      </c>
      <c r="P5" s="67">
        <f>分析係数表!C8</f>
        <v>0.62618397816663984</v>
      </c>
      <c r="Q5" s="73">
        <f t="shared" ref="Q5:Q38" si="5">O5*P5</f>
        <v>0</v>
      </c>
      <c r="R5" s="74">
        <f t="array" ref="R5:R43">MMULT(逆行列係数!C5:AO43,'8'!Q5:Q43)</f>
        <v>0</v>
      </c>
      <c r="S5" s="75">
        <f t="shared" ref="S5:S38" si="6">I5+R5</f>
        <v>0</v>
      </c>
      <c r="T5" s="76">
        <f>分析係数表!F8</f>
        <v>0.6565853270805182</v>
      </c>
      <c r="U5" s="77">
        <f t="shared" ref="U5:U43" si="7">S5*T5</f>
        <v>0</v>
      </c>
      <c r="V5" s="78">
        <f>分析係数表!D8</f>
        <v>0.236507431841666</v>
      </c>
      <c r="W5" s="79">
        <f t="shared" ref="W5:W43" si="8">ROUND(S5*V5,0)</f>
        <v>0</v>
      </c>
      <c r="X5" s="67">
        <f>分析係数表!E8</f>
        <v>0.13752881328988156</v>
      </c>
      <c r="Y5" s="80">
        <f t="shared" ref="Y5:Y43" si="9">ROUND(S5*X5,0)</f>
        <v>0</v>
      </c>
    </row>
    <row r="6" spans="1:25" x14ac:dyDescent="0.2">
      <c r="A6" s="6" t="s">
        <v>217</v>
      </c>
      <c r="B6" s="5" t="s">
        <v>263</v>
      </c>
      <c r="C6" s="81"/>
      <c r="D6" s="67">
        <f>投入係数表!J6</f>
        <v>0</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79">
        <f t="shared" si="8"/>
        <v>0</v>
      </c>
      <c r="X6" s="67">
        <f>分析係数表!E9</f>
        <v>0</v>
      </c>
      <c r="Y6" s="80">
        <f t="shared" si="9"/>
        <v>0</v>
      </c>
    </row>
    <row r="7" spans="1:25" x14ac:dyDescent="0.2">
      <c r="A7" s="6" t="s">
        <v>218</v>
      </c>
      <c r="B7" s="5" t="s">
        <v>264</v>
      </c>
      <c r="C7" s="81"/>
      <c r="D7" s="67">
        <f>投入係数表!J7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79">
        <f t="shared" si="8"/>
        <v>0</v>
      </c>
      <c r="X7" s="67">
        <f>分析係数表!E10</f>
        <v>7.6632215780186544E-2</v>
      </c>
      <c r="Y7" s="80">
        <f t="shared" si="9"/>
        <v>0</v>
      </c>
    </row>
    <row r="8" spans="1:25" x14ac:dyDescent="0.2">
      <c r="A8" s="6" t="s">
        <v>219</v>
      </c>
      <c r="B8" s="5" t="s">
        <v>27</v>
      </c>
      <c r="C8" s="81"/>
      <c r="D8" s="67">
        <f>投入係数表!J8</f>
        <v>2.9867463132350197E-3</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79">
        <f t="shared" si="8"/>
        <v>0</v>
      </c>
      <c r="X8" s="67">
        <f>分析係数表!E11</f>
        <v>4.6728971962616821E-2</v>
      </c>
      <c r="Y8" s="80">
        <f t="shared" si="9"/>
        <v>0</v>
      </c>
    </row>
    <row r="9" spans="1:25" x14ac:dyDescent="0.2">
      <c r="A9" s="6" t="s">
        <v>220</v>
      </c>
      <c r="B9" s="5" t="s">
        <v>188</v>
      </c>
      <c r="C9" s="81"/>
      <c r="D9" s="67">
        <f>投入係数表!J9</f>
        <v>4.2934478252753408E-3</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79">
        <f t="shared" si="8"/>
        <v>0</v>
      </c>
      <c r="X9" s="67">
        <f>分析係数表!E12</f>
        <v>5.3151628694023088E-2</v>
      </c>
      <c r="Y9" s="80">
        <f t="shared" si="9"/>
        <v>0</v>
      </c>
    </row>
    <row r="10" spans="1:25" x14ac:dyDescent="0.2">
      <c r="A10" s="6" t="s">
        <v>221</v>
      </c>
      <c r="B10" s="5" t="s">
        <v>28</v>
      </c>
      <c r="C10" s="81"/>
      <c r="D10" s="67">
        <f>投入係数表!J10</f>
        <v>5.600149337315662E-4</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79">
        <f t="shared" si="8"/>
        <v>0</v>
      </c>
      <c r="X10" s="67">
        <f>分析係数表!E13</f>
        <v>0.16666666666666666</v>
      </c>
      <c r="Y10" s="80">
        <f t="shared" si="9"/>
        <v>0</v>
      </c>
    </row>
    <row r="11" spans="1:25" x14ac:dyDescent="0.2">
      <c r="A11" s="6" t="s">
        <v>222</v>
      </c>
      <c r="B11" s="5" t="s">
        <v>265</v>
      </c>
      <c r="C11" s="81"/>
      <c r="D11" s="67">
        <f>投入係数表!J11</f>
        <v>8.0268807168191146E-3</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79">
        <f t="shared" si="8"/>
        <v>0</v>
      </c>
      <c r="X11" s="67">
        <f>分析係数表!E14</f>
        <v>4.5381911153723233E-2</v>
      </c>
      <c r="Y11" s="80">
        <f t="shared" si="9"/>
        <v>0</v>
      </c>
    </row>
    <row r="12" spans="1:25" x14ac:dyDescent="0.2">
      <c r="A12" s="6" t="s">
        <v>223</v>
      </c>
      <c r="B12" s="5" t="s">
        <v>29</v>
      </c>
      <c r="C12" s="66">
        <f>最終需要_まとめ!C13</f>
        <v>0</v>
      </c>
      <c r="D12" s="67">
        <f>投入係数表!J12</f>
        <v>0.20832555534814262</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79">
        <f t="shared" si="8"/>
        <v>0</v>
      </c>
      <c r="X12" s="67">
        <f>分析係数表!E15</f>
        <v>2.8747433264887063E-2</v>
      </c>
      <c r="Y12" s="80">
        <f t="shared" si="9"/>
        <v>0</v>
      </c>
    </row>
    <row r="13" spans="1:25" x14ac:dyDescent="0.2">
      <c r="A13" s="6" t="s">
        <v>224</v>
      </c>
      <c r="B13" s="5" t="s">
        <v>30</v>
      </c>
      <c r="C13" s="81"/>
      <c r="D13" s="67">
        <f>投入係数表!J13</f>
        <v>4.7041254433451557E-2</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79">
        <f t="shared" si="8"/>
        <v>0</v>
      </c>
      <c r="X13" s="67">
        <f>分析係数表!E16</f>
        <v>1.8512804689910522E-3</v>
      </c>
      <c r="Y13" s="80">
        <f t="shared" si="9"/>
        <v>0</v>
      </c>
    </row>
    <row r="14" spans="1:25" x14ac:dyDescent="0.2">
      <c r="A14" s="6" t="s">
        <v>2</v>
      </c>
      <c r="B14" s="5" t="s">
        <v>360</v>
      </c>
      <c r="C14" s="81"/>
      <c r="D14" s="67">
        <f>投入係数表!J14</f>
        <v>1.0826955385476946E-2</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79">
        <f t="shared" si="8"/>
        <v>0</v>
      </c>
      <c r="X14" s="67">
        <f>分析係数表!E17</f>
        <v>7.5451647183846976E-2</v>
      </c>
      <c r="Y14" s="80">
        <f t="shared" si="9"/>
        <v>0</v>
      </c>
    </row>
    <row r="15" spans="1:25" x14ac:dyDescent="0.2">
      <c r="A15" s="6" t="s">
        <v>3</v>
      </c>
      <c r="B15" s="5" t="s">
        <v>31</v>
      </c>
      <c r="C15" s="81"/>
      <c r="D15" s="67">
        <f>投入係数表!J15</f>
        <v>3.9201045361209634E-3</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79">
        <f t="shared" si="8"/>
        <v>0</v>
      </c>
      <c r="X15" s="67">
        <f>分析係数表!E18</f>
        <v>8.1401085347804644E-2</v>
      </c>
      <c r="Y15" s="80">
        <f t="shared" si="9"/>
        <v>0</v>
      </c>
    </row>
    <row r="16" spans="1:25" x14ac:dyDescent="0.2">
      <c r="A16" s="6" t="s">
        <v>4</v>
      </c>
      <c r="B16" s="5" t="s">
        <v>32</v>
      </c>
      <c r="C16" s="81"/>
      <c r="D16" s="67">
        <f>投入係数表!J16</f>
        <v>0</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79">
        <f t="shared" si="8"/>
        <v>0</v>
      </c>
      <c r="X16" s="67">
        <f>分析係数表!E19</f>
        <v>1.9239793524167059E-2</v>
      </c>
      <c r="Y16" s="80">
        <f t="shared" si="9"/>
        <v>0</v>
      </c>
    </row>
    <row r="17" spans="1:25" x14ac:dyDescent="0.2">
      <c r="A17" s="6" t="s">
        <v>5</v>
      </c>
      <c r="B17" s="5" t="s">
        <v>33</v>
      </c>
      <c r="C17" s="81"/>
      <c r="D17" s="67">
        <f>投入係数表!J17</f>
        <v>2.9867463132350197E-3</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79">
        <f t="shared" si="8"/>
        <v>0</v>
      </c>
      <c r="X17" s="67">
        <f>分析係数表!E20</f>
        <v>1.282051282051282E-2</v>
      </c>
      <c r="Y17" s="80">
        <f t="shared" si="9"/>
        <v>0</v>
      </c>
    </row>
    <row r="18" spans="1:25" x14ac:dyDescent="0.2">
      <c r="A18" s="6" t="s">
        <v>6</v>
      </c>
      <c r="B18" s="5" t="s">
        <v>34</v>
      </c>
      <c r="C18" s="81"/>
      <c r="D18" s="67">
        <f>投入係数表!J18</f>
        <v>5.2268060481612845E-3</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79">
        <f t="shared" si="8"/>
        <v>0</v>
      </c>
      <c r="X18" s="67">
        <f>分析係数表!E21</f>
        <v>3.4821058449633825E-2</v>
      </c>
      <c r="Y18" s="80">
        <f t="shared" si="9"/>
        <v>0</v>
      </c>
    </row>
    <row r="19" spans="1:25" x14ac:dyDescent="0.2">
      <c r="A19" s="6" t="s">
        <v>7</v>
      </c>
      <c r="B19" s="5" t="s">
        <v>266</v>
      </c>
      <c r="C19" s="81"/>
      <c r="D19" s="67">
        <f>投入係数表!J19</f>
        <v>0</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79">
        <f t="shared" si="8"/>
        <v>0</v>
      </c>
      <c r="X19" s="67">
        <f>分析係数表!E22</f>
        <v>4.13118889940082E-2</v>
      </c>
      <c r="Y19" s="80">
        <f t="shared" si="9"/>
        <v>0</v>
      </c>
    </row>
    <row r="20" spans="1:25" x14ac:dyDescent="0.2">
      <c r="A20" s="6" t="s">
        <v>8</v>
      </c>
      <c r="B20" s="5" t="s">
        <v>267</v>
      </c>
      <c r="C20" s="81"/>
      <c r="D20" s="67">
        <f>投入係数表!J20</f>
        <v>0</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79">
        <f t="shared" si="8"/>
        <v>0</v>
      </c>
      <c r="X20" s="67">
        <f>分析係数表!E23</f>
        <v>3.3648677703719633E-2</v>
      </c>
      <c r="Y20" s="80">
        <f t="shared" si="9"/>
        <v>0</v>
      </c>
    </row>
    <row r="21" spans="1:25" x14ac:dyDescent="0.2">
      <c r="A21" s="6" t="s">
        <v>9</v>
      </c>
      <c r="B21" s="5" t="s">
        <v>268</v>
      </c>
      <c r="C21" s="81"/>
      <c r="D21" s="67">
        <f>投入係数表!J21</f>
        <v>0</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79">
        <f t="shared" si="8"/>
        <v>0</v>
      </c>
      <c r="X21" s="67">
        <f>分析係数表!E24</f>
        <v>2.691272587466359E-2</v>
      </c>
      <c r="Y21" s="80">
        <f t="shared" si="9"/>
        <v>0</v>
      </c>
    </row>
    <row r="22" spans="1:25" x14ac:dyDescent="0.2">
      <c r="A22" s="6" t="s">
        <v>10</v>
      </c>
      <c r="B22" s="5" t="s">
        <v>269</v>
      </c>
      <c r="C22" s="81"/>
      <c r="D22" s="67">
        <f>投入係数表!J22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79">
        <f t="shared" si="8"/>
        <v>0</v>
      </c>
      <c r="X22" s="67">
        <f>分析係数表!E25</f>
        <v>4.2966983265490732E-3</v>
      </c>
      <c r="Y22" s="80">
        <f t="shared" si="9"/>
        <v>0</v>
      </c>
    </row>
    <row r="23" spans="1:25" x14ac:dyDescent="0.2">
      <c r="A23" s="6" t="s">
        <v>11</v>
      </c>
      <c r="B23" s="5" t="s">
        <v>35</v>
      </c>
      <c r="C23" s="81"/>
      <c r="D23" s="67">
        <f>投入係数表!J23</f>
        <v>0</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79">
        <f t="shared" si="8"/>
        <v>0</v>
      </c>
      <c r="X23" s="67">
        <f>分析係数表!E26</f>
        <v>1.1816004798199799E-2</v>
      </c>
      <c r="Y23" s="80">
        <f t="shared" si="9"/>
        <v>0</v>
      </c>
    </row>
    <row r="24" spans="1:25" x14ac:dyDescent="0.2">
      <c r="A24" s="6" t="s">
        <v>12</v>
      </c>
      <c r="B24" s="5" t="s">
        <v>361</v>
      </c>
      <c r="C24" s="81"/>
      <c r="D24" s="67">
        <f>投入係数表!J24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79">
        <f t="shared" si="8"/>
        <v>0</v>
      </c>
      <c r="X24" s="67">
        <f>分析係数表!E27</f>
        <v>7.2246065808297566E-2</v>
      </c>
      <c r="Y24" s="80">
        <f t="shared" si="9"/>
        <v>0</v>
      </c>
    </row>
    <row r="25" spans="1:25" x14ac:dyDescent="0.2">
      <c r="A25" s="6" t="s">
        <v>13</v>
      </c>
      <c r="B25" s="5" t="s">
        <v>189</v>
      </c>
      <c r="C25" s="81"/>
      <c r="D25" s="67">
        <f>投入係数表!J25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79">
        <f t="shared" si="8"/>
        <v>0</v>
      </c>
      <c r="X25" s="67">
        <f>分析係数表!E28</f>
        <v>4.2040726954236919E-2</v>
      </c>
      <c r="Y25" s="80">
        <f t="shared" si="9"/>
        <v>0</v>
      </c>
    </row>
    <row r="26" spans="1:25" x14ac:dyDescent="0.2">
      <c r="A26" s="6" t="s">
        <v>14</v>
      </c>
      <c r="B26" s="5" t="s">
        <v>50</v>
      </c>
      <c r="C26" s="81"/>
      <c r="D26" s="67">
        <f>投入係数表!J26</f>
        <v>1.8667164457718873E-3</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79">
        <f t="shared" si="8"/>
        <v>0</v>
      </c>
      <c r="X26" s="67">
        <f>分析係数表!E29</f>
        <v>4.6349241257972289E-2</v>
      </c>
      <c r="Y26" s="80">
        <f t="shared" si="9"/>
        <v>0</v>
      </c>
    </row>
    <row r="27" spans="1:25" x14ac:dyDescent="0.2">
      <c r="A27" s="6" t="s">
        <v>15</v>
      </c>
      <c r="B27" s="5" t="s">
        <v>36</v>
      </c>
      <c r="C27" s="81"/>
      <c r="D27" s="67">
        <f>投入係数表!J27</f>
        <v>1.8667164457718873E-3</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79">
        <f t="shared" si="8"/>
        <v>0</v>
      </c>
      <c r="X27" s="67">
        <f>分析係数表!E30</f>
        <v>7.4296086791337757E-2</v>
      </c>
      <c r="Y27" s="80">
        <f t="shared" si="9"/>
        <v>0</v>
      </c>
    </row>
    <row r="28" spans="1:25" x14ac:dyDescent="0.2">
      <c r="A28" s="6" t="s">
        <v>16</v>
      </c>
      <c r="B28" s="5" t="s">
        <v>190</v>
      </c>
      <c r="C28" s="81"/>
      <c r="D28" s="67">
        <f>投入係数表!J28</f>
        <v>1.7360462945678553E-2</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79">
        <f t="shared" si="8"/>
        <v>0</v>
      </c>
      <c r="X28" s="67">
        <f>分析係数表!E31</f>
        <v>1.0462489596956366E-2</v>
      </c>
      <c r="Y28" s="80">
        <f t="shared" si="9"/>
        <v>0</v>
      </c>
    </row>
    <row r="29" spans="1:25" x14ac:dyDescent="0.2">
      <c r="A29" s="6" t="s">
        <v>17</v>
      </c>
      <c r="B29" s="5" t="s">
        <v>270</v>
      </c>
      <c r="C29" s="81"/>
      <c r="D29" s="67">
        <f>投入係数表!J29</f>
        <v>1.4933731566175099E-3</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79">
        <f t="shared" si="8"/>
        <v>0</v>
      </c>
      <c r="X29" s="67">
        <f>分析係数表!E32</f>
        <v>2.4596093561610802E-2</v>
      </c>
      <c r="Y29" s="80">
        <f t="shared" si="9"/>
        <v>0</v>
      </c>
    </row>
    <row r="30" spans="1:25" x14ac:dyDescent="0.2">
      <c r="A30" s="6" t="s">
        <v>18</v>
      </c>
      <c r="B30" s="5" t="s">
        <v>271</v>
      </c>
      <c r="C30" s="81"/>
      <c r="D30" s="67">
        <f>投入係数表!J30</f>
        <v>1.3067015120403211E-3</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79">
        <f t="shared" si="8"/>
        <v>0</v>
      </c>
      <c r="X30" s="67">
        <f>分析係数表!E33</f>
        <v>0.10385863685539128</v>
      </c>
      <c r="Y30" s="80">
        <f t="shared" si="9"/>
        <v>0</v>
      </c>
    </row>
    <row r="31" spans="1:25" x14ac:dyDescent="0.2">
      <c r="A31" s="6" t="s">
        <v>19</v>
      </c>
      <c r="B31" s="5" t="s">
        <v>272</v>
      </c>
      <c r="C31" s="81"/>
      <c r="D31" s="67">
        <f>投入係数表!J31</f>
        <v>2.3147283927571403E-2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79">
        <f t="shared" si="8"/>
        <v>0</v>
      </c>
      <c r="X31" s="67">
        <f>分析係数表!E34</f>
        <v>0.16618856377892521</v>
      </c>
      <c r="Y31" s="80">
        <f t="shared" si="9"/>
        <v>0</v>
      </c>
    </row>
    <row r="32" spans="1:25" x14ac:dyDescent="0.2">
      <c r="A32" s="6" t="s">
        <v>20</v>
      </c>
      <c r="B32" s="5" t="s">
        <v>37</v>
      </c>
      <c r="C32" s="81"/>
      <c r="D32" s="67">
        <f>投入係数表!J32</f>
        <v>3.5467612469665859E-3</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79">
        <f t="shared" si="8"/>
        <v>0</v>
      </c>
      <c r="X32" s="67">
        <f>分析係数表!E35</f>
        <v>9.0190641247833617E-2</v>
      </c>
      <c r="Y32" s="80">
        <f t="shared" si="9"/>
        <v>0</v>
      </c>
    </row>
    <row r="33" spans="1:25" x14ac:dyDescent="0.2">
      <c r="A33" s="6" t="s">
        <v>21</v>
      </c>
      <c r="B33" s="5" t="s">
        <v>38</v>
      </c>
      <c r="C33" s="81"/>
      <c r="D33" s="67">
        <f>投入係数表!J33</f>
        <v>9.3335822288594366E-4</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79">
        <f t="shared" si="8"/>
        <v>0</v>
      </c>
      <c r="X33" s="67">
        <f>分析係数表!E36</f>
        <v>3.4218876376532073E-3</v>
      </c>
      <c r="Y33" s="80">
        <f t="shared" si="9"/>
        <v>0</v>
      </c>
    </row>
    <row r="34" spans="1:25" x14ac:dyDescent="0.2">
      <c r="A34" s="6" t="s">
        <v>22</v>
      </c>
      <c r="B34" s="5" t="s">
        <v>373</v>
      </c>
      <c r="C34" s="81"/>
      <c r="D34" s="67">
        <f>投入係数表!J34</f>
        <v>1.2133656897517267E-2</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79">
        <f t="shared" si="8"/>
        <v>0</v>
      </c>
      <c r="X34" s="67">
        <f>分析係数表!E37</f>
        <v>7.8976096367400717E-2</v>
      </c>
      <c r="Y34" s="80">
        <f t="shared" si="9"/>
        <v>0</v>
      </c>
    </row>
    <row r="35" spans="1:25" x14ac:dyDescent="0.2">
      <c r="A35" s="6" t="s">
        <v>23</v>
      </c>
      <c r="B35" s="5" t="s">
        <v>191</v>
      </c>
      <c r="C35" s="81"/>
      <c r="D35" s="67">
        <f>投入係数表!J35</f>
        <v>6.3468359156244169E-3</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79">
        <f t="shared" si="8"/>
        <v>0</v>
      </c>
      <c r="X35" s="67">
        <f>分析係数表!E38</f>
        <v>6.7802889959244161E-2</v>
      </c>
      <c r="Y35" s="80">
        <f t="shared" si="9"/>
        <v>0</v>
      </c>
    </row>
    <row r="36" spans="1:25" x14ac:dyDescent="0.2">
      <c r="A36" s="6" t="s">
        <v>24</v>
      </c>
      <c r="B36" s="5" t="s">
        <v>39</v>
      </c>
      <c r="C36" s="81"/>
      <c r="D36" s="67">
        <f>投入係数表!J36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79">
        <f t="shared" si="8"/>
        <v>0</v>
      </c>
      <c r="X36" s="67">
        <f>分析係数表!E39</f>
        <v>6.6664878205816069E-2</v>
      </c>
      <c r="Y36" s="80">
        <f t="shared" si="9"/>
        <v>0</v>
      </c>
    </row>
    <row r="37" spans="1:25" x14ac:dyDescent="0.2">
      <c r="A37" s="6" t="s">
        <v>25</v>
      </c>
      <c r="B37" s="5" t="s">
        <v>40</v>
      </c>
      <c r="C37" s="81"/>
      <c r="D37" s="67">
        <f>投入係数表!J37</f>
        <v>0</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79">
        <f t="shared" si="8"/>
        <v>0</v>
      </c>
      <c r="X37" s="67">
        <f>分析係数表!E40</f>
        <v>4.5398598750236697E-2</v>
      </c>
      <c r="Y37" s="80">
        <f t="shared" si="9"/>
        <v>0</v>
      </c>
    </row>
    <row r="38" spans="1:25" x14ac:dyDescent="0.2">
      <c r="A38" s="6" t="s">
        <v>26</v>
      </c>
      <c r="B38" s="5" t="s">
        <v>274</v>
      </c>
      <c r="C38" s="81"/>
      <c r="D38" s="67">
        <f>投入係数表!J38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79">
        <f t="shared" si="8"/>
        <v>0</v>
      </c>
      <c r="X38" s="67">
        <f>分析係数表!E41</f>
        <v>0.12015057232849351</v>
      </c>
      <c r="Y38" s="80">
        <f t="shared" si="9"/>
        <v>0</v>
      </c>
    </row>
    <row r="39" spans="1:25" x14ac:dyDescent="0.2">
      <c r="A39" s="6" t="s">
        <v>51</v>
      </c>
      <c r="B39" s="5" t="s">
        <v>363</v>
      </c>
      <c r="C39" s="81"/>
      <c r="D39" s="67">
        <f>投入係数表!J39</f>
        <v>9.3335822288594366E-4</v>
      </c>
      <c r="E39" s="68">
        <f>$C$12*D39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 t="shared" si="7"/>
        <v>0</v>
      </c>
      <c r="V39" s="78">
        <f>分析係数表!D42</f>
        <v>0.3683083511777302</v>
      </c>
      <c r="W39" s="79">
        <f t="shared" si="8"/>
        <v>0</v>
      </c>
      <c r="X39" s="67">
        <f>分析係数表!E42</f>
        <v>0.32058733557662894</v>
      </c>
      <c r="Y39" s="80">
        <f t="shared" si="9"/>
        <v>0</v>
      </c>
    </row>
    <row r="40" spans="1:25" x14ac:dyDescent="0.2">
      <c r="A40" s="6" t="s">
        <v>192</v>
      </c>
      <c r="B40" s="5" t="s">
        <v>41</v>
      </c>
      <c r="C40" s="81"/>
      <c r="D40" s="67">
        <f>投入係数表!J40</f>
        <v>2.5760686951652043E-2</v>
      </c>
      <c r="E40" s="68">
        <f>$C$12*D40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 t="shared" si="7"/>
        <v>0</v>
      </c>
      <c r="V40" s="78">
        <f>分析係数表!D43</f>
        <v>0.15354857197440061</v>
      </c>
      <c r="W40" s="79">
        <f t="shared" si="8"/>
        <v>0</v>
      </c>
      <c r="X40" s="67">
        <f>分析係数表!E43</f>
        <v>0.11343012704174228</v>
      </c>
      <c r="Y40" s="80">
        <f t="shared" si="9"/>
        <v>0</v>
      </c>
    </row>
    <row r="41" spans="1:25" x14ac:dyDescent="0.2">
      <c r="A41" s="6" t="s">
        <v>337</v>
      </c>
      <c r="B41" s="5" t="s">
        <v>42</v>
      </c>
      <c r="C41" s="81"/>
      <c r="D41" s="67">
        <f>投入係数表!J41</f>
        <v>0</v>
      </c>
      <c r="E41" s="68">
        <f>$C$12*D41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 t="shared" si="7"/>
        <v>0</v>
      </c>
      <c r="V41" s="78">
        <f>分析係数表!D44</f>
        <v>0.16185340888320235</v>
      </c>
      <c r="W41" s="79">
        <f t="shared" si="8"/>
        <v>0</v>
      </c>
      <c r="X41" s="67">
        <f>分析係数表!E44</f>
        <v>0.10822214098580393</v>
      </c>
      <c r="Y41" s="80">
        <f t="shared" si="9"/>
        <v>0</v>
      </c>
    </row>
    <row r="42" spans="1:25" x14ac:dyDescent="0.2">
      <c r="A42" s="6" t="s">
        <v>338</v>
      </c>
      <c r="B42" s="5" t="s">
        <v>276</v>
      </c>
      <c r="C42" s="81"/>
      <c r="D42" s="67">
        <f>投入係数表!J42</f>
        <v>3.7334328915437746E-4</v>
      </c>
      <c r="E42" s="68">
        <f>$C$12*D42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 t="shared" si="7"/>
        <v>0</v>
      </c>
      <c r="V42" s="78">
        <f>分析係数表!D45</f>
        <v>0</v>
      </c>
      <c r="W42" s="79">
        <f t="shared" si="8"/>
        <v>0</v>
      </c>
      <c r="X42" s="67">
        <f>分析係数表!E45</f>
        <v>0</v>
      </c>
      <c r="Y42" s="80">
        <f t="shared" si="9"/>
        <v>0</v>
      </c>
    </row>
    <row r="43" spans="1:25" x14ac:dyDescent="0.2">
      <c r="A43" s="6" t="s">
        <v>339</v>
      </c>
      <c r="B43" s="5" t="s">
        <v>277</v>
      </c>
      <c r="C43" s="81"/>
      <c r="D43" s="67">
        <f>投入係数表!J43</f>
        <v>1.8667164457718873E-4</v>
      </c>
      <c r="E43" s="68">
        <f>$C$12*D43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 t="shared" si="7"/>
        <v>0</v>
      </c>
      <c r="V43" s="78">
        <f>分析係数表!D46</f>
        <v>1.4248704663212436E-2</v>
      </c>
      <c r="W43" s="79">
        <f t="shared" si="8"/>
        <v>0</v>
      </c>
      <c r="X43" s="67">
        <f>分析係数表!E46</f>
        <v>4.5336787564766841E-2</v>
      </c>
      <c r="Y43" s="80">
        <f t="shared" si="9"/>
        <v>0</v>
      </c>
    </row>
    <row r="44" spans="1:25" x14ac:dyDescent="0.2">
      <c r="A44" s="183">
        <v>40</v>
      </c>
      <c r="B44" s="12" t="s">
        <v>148</v>
      </c>
      <c r="C44" s="187">
        <f>SUM(C5:C43)</f>
        <v>0</v>
      </c>
      <c r="D44" s="83">
        <f>投入係数表!J44</f>
        <v>0.3921971252566735</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2">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92">
        <f>SUM(W5:W43)</f>
        <v>0</v>
      </c>
      <c r="X44" s="83">
        <f>分析係数表!E47</f>
        <v>6.3205093246831712E-2</v>
      </c>
      <c r="Y44" s="93">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6" width="9" style="3" bestFit="1" customWidth="1"/>
    <col min="7" max="16384" width="8.90625" style="3"/>
  </cols>
  <sheetData>
    <row r="1" spans="1:25" ht="13" x14ac:dyDescent="0.2">
      <c r="B1" s="52" t="s">
        <v>340</v>
      </c>
      <c r="C1" s="53"/>
      <c r="D1" s="53"/>
      <c r="E1" s="53"/>
      <c r="F1" s="54"/>
      <c r="G1" s="485" t="s">
        <v>626</v>
      </c>
      <c r="H1" s="364"/>
      <c r="I1" s="364"/>
      <c r="J1" s="364"/>
    </row>
    <row r="2" spans="1:25" x14ac:dyDescent="0.2">
      <c r="B2" s="3" t="s">
        <v>300</v>
      </c>
      <c r="S2" s="3" t="s">
        <v>150</v>
      </c>
      <c r="U2" s="55" t="s">
        <v>207</v>
      </c>
      <c r="W2" s="3" t="s">
        <v>127</v>
      </c>
      <c r="Y2" s="3" t="s">
        <v>151</v>
      </c>
    </row>
    <row r="3" spans="1:25" ht="44" x14ac:dyDescent="0.2">
      <c r="B3" s="56"/>
      <c r="C3" s="57" t="s">
        <v>225</v>
      </c>
      <c r="D3" s="57" t="s">
        <v>241</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98">
        <f>投入係数表!K5</f>
        <v>0</v>
      </c>
      <c r="E5" s="101">
        <f t="shared" ref="E5:E38" si="0">$C$13*D5</f>
        <v>0</v>
      </c>
      <c r="F5" s="67">
        <f>分析係数表!C8</f>
        <v>0.62618397816663984</v>
      </c>
      <c r="G5" s="101">
        <f t="shared" ref="G5:G38" si="1">E5*F5</f>
        <v>0</v>
      </c>
      <c r="H5" s="101">
        <f t="array" ref="H5:H43">MMULT(逆行列係数!C5:AO43,'9'!G5:G43)</f>
        <v>0</v>
      </c>
      <c r="I5" s="101">
        <f t="shared" ref="I5:I38" si="2">C5+H5</f>
        <v>0</v>
      </c>
      <c r="J5" s="98">
        <f>分析係数表!G8</f>
        <v>0.17367458866544791</v>
      </c>
      <c r="K5" s="102">
        <f t="shared" ref="K5:K38" si="3">I5*J5</f>
        <v>0</v>
      </c>
      <c r="L5" s="70" t="s">
        <v>180</v>
      </c>
      <c r="M5" s="71" t="s">
        <v>180</v>
      </c>
      <c r="N5" s="72">
        <f>分析係数表!H8</f>
        <v>9.6857442577373328E-3</v>
      </c>
      <c r="O5" s="73">
        <f t="shared" ref="O5:O43" si="4">$M$44*N5</f>
        <v>0</v>
      </c>
      <c r="P5" s="67">
        <f>分析係数表!C8</f>
        <v>0.62618397816663984</v>
      </c>
      <c r="Q5" s="73">
        <f t="shared" ref="Q5:Q38" si="5">O5*P5</f>
        <v>0</v>
      </c>
      <c r="R5" s="74">
        <f t="array" ref="R5:R43">MMULT(逆行列係数!C5:AO43,'9'!Q5:Q43)</f>
        <v>0</v>
      </c>
      <c r="S5" s="75">
        <f t="shared" ref="S5:S38" si="6">I5+R5</f>
        <v>0</v>
      </c>
      <c r="T5" s="76">
        <f>分析係数表!F8</f>
        <v>0.6565853270805182</v>
      </c>
      <c r="U5" s="77">
        <f t="shared" ref="U5:U43" si="7">S5*T5</f>
        <v>0</v>
      </c>
      <c r="V5" s="78">
        <f>分析係数表!D8</f>
        <v>0.236507431841666</v>
      </c>
      <c r="W5" s="158">
        <f t="shared" ref="W5:W43" si="8">ROUND(S5*V5,0)</f>
        <v>0</v>
      </c>
      <c r="X5" s="67">
        <f>分析係数表!E8</f>
        <v>0.13752881328988156</v>
      </c>
      <c r="Y5" s="157">
        <f t="shared" ref="Y5:Y43" si="9">ROUND(S5*X5,0)</f>
        <v>0</v>
      </c>
    </row>
    <row r="6" spans="1:25" x14ac:dyDescent="0.2">
      <c r="A6" s="6" t="s">
        <v>217</v>
      </c>
      <c r="B6" s="5" t="s">
        <v>263</v>
      </c>
      <c r="C6" s="81"/>
      <c r="D6" s="98">
        <f>投入係数表!K6</f>
        <v>0</v>
      </c>
      <c r="E6" s="101">
        <f t="shared" si="0"/>
        <v>0</v>
      </c>
      <c r="F6" s="67">
        <f>分析係数表!C9</f>
        <v>0.44414168937329701</v>
      </c>
      <c r="G6" s="101">
        <f t="shared" si="1"/>
        <v>0</v>
      </c>
      <c r="H6" s="101">
        <v>0</v>
      </c>
      <c r="I6" s="101">
        <f t="shared" si="2"/>
        <v>0</v>
      </c>
      <c r="J6" s="98">
        <f>分析係数表!G9</f>
        <v>0.2864864864864865</v>
      </c>
      <c r="K6" s="102">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158">
        <f t="shared" si="8"/>
        <v>0</v>
      </c>
      <c r="X6" s="67">
        <f>分析係数表!E9</f>
        <v>0</v>
      </c>
      <c r="Y6" s="157">
        <f t="shared" si="9"/>
        <v>0</v>
      </c>
    </row>
    <row r="7" spans="1:25" x14ac:dyDescent="0.2">
      <c r="A7" s="6" t="s">
        <v>218</v>
      </c>
      <c r="B7" s="5" t="s">
        <v>264</v>
      </c>
      <c r="C7" s="81"/>
      <c r="D7" s="98">
        <f>投入係数表!K7</f>
        <v>0</v>
      </c>
      <c r="E7" s="101">
        <f t="shared" si="0"/>
        <v>0</v>
      </c>
      <c r="F7" s="67">
        <f>分析係数表!C10</f>
        <v>0.59922367782629793</v>
      </c>
      <c r="G7" s="101">
        <f t="shared" si="1"/>
        <v>0</v>
      </c>
      <c r="H7" s="101">
        <v>0</v>
      </c>
      <c r="I7" s="101">
        <f t="shared" si="2"/>
        <v>0</v>
      </c>
      <c r="J7" s="98">
        <f>分析係数表!G10</f>
        <v>0.23161078900932694</v>
      </c>
      <c r="K7" s="102">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158">
        <f t="shared" si="8"/>
        <v>0</v>
      </c>
      <c r="X7" s="67">
        <f>分析係数表!E10</f>
        <v>7.6632215780186544E-2</v>
      </c>
      <c r="Y7" s="157">
        <f t="shared" si="9"/>
        <v>0</v>
      </c>
    </row>
    <row r="8" spans="1:25" x14ac:dyDescent="0.2">
      <c r="A8" s="6" t="s">
        <v>219</v>
      </c>
      <c r="B8" s="5" t="s">
        <v>27</v>
      </c>
      <c r="C8" s="81"/>
      <c r="D8" s="98">
        <f>投入係数表!K8</f>
        <v>0.34433816723233568</v>
      </c>
      <c r="E8" s="101">
        <f t="shared" si="0"/>
        <v>0</v>
      </c>
      <c r="F8" s="67">
        <f>分析係数表!C11</f>
        <v>1.1237811931912089E-2</v>
      </c>
      <c r="G8" s="101">
        <f t="shared" si="1"/>
        <v>0</v>
      </c>
      <c r="H8" s="101">
        <v>0</v>
      </c>
      <c r="I8" s="101">
        <f t="shared" si="2"/>
        <v>0</v>
      </c>
      <c r="J8" s="98">
        <f>分析係数表!G11</f>
        <v>0.45794392523364486</v>
      </c>
      <c r="K8" s="102">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158">
        <f t="shared" si="8"/>
        <v>0</v>
      </c>
      <c r="X8" s="67">
        <f>分析係数表!E11</f>
        <v>4.6728971962616821E-2</v>
      </c>
      <c r="Y8" s="157">
        <f t="shared" si="9"/>
        <v>0</v>
      </c>
    </row>
    <row r="9" spans="1:25" x14ac:dyDescent="0.2">
      <c r="A9" s="6" t="s">
        <v>220</v>
      </c>
      <c r="B9" s="5" t="s">
        <v>188</v>
      </c>
      <c r="C9" s="81"/>
      <c r="D9" s="98">
        <f>投入係数表!K9</f>
        <v>0</v>
      </c>
      <c r="E9" s="101">
        <f t="shared" si="0"/>
        <v>0</v>
      </c>
      <c r="F9" s="67">
        <f>分析係数表!C12</f>
        <v>0.19220955176696397</v>
      </c>
      <c r="G9" s="101">
        <f t="shared" si="1"/>
        <v>0</v>
      </c>
      <c r="H9" s="101">
        <v>0</v>
      </c>
      <c r="I9" s="101">
        <f t="shared" si="2"/>
        <v>0</v>
      </c>
      <c r="J9" s="98">
        <f>分析係数表!G12</f>
        <v>0.28074575451743516</v>
      </c>
      <c r="K9" s="102">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158">
        <f t="shared" si="8"/>
        <v>0</v>
      </c>
      <c r="X9" s="67">
        <f>分析係数表!E12</f>
        <v>5.3151628694023088E-2</v>
      </c>
      <c r="Y9" s="157">
        <f t="shared" si="9"/>
        <v>0</v>
      </c>
    </row>
    <row r="10" spans="1:25" x14ac:dyDescent="0.2">
      <c r="A10" s="6" t="s">
        <v>221</v>
      </c>
      <c r="B10" s="5" t="s">
        <v>28</v>
      </c>
      <c r="C10" s="81"/>
      <c r="D10" s="98">
        <f>投入係数表!K10</f>
        <v>0</v>
      </c>
      <c r="E10" s="101">
        <f t="shared" si="0"/>
        <v>0</v>
      </c>
      <c r="F10" s="67">
        <f>分析係数表!C13</f>
        <v>5.5763110557631057E-2</v>
      </c>
      <c r="G10" s="101">
        <f t="shared" si="1"/>
        <v>0</v>
      </c>
      <c r="H10" s="101">
        <v>0</v>
      </c>
      <c r="I10" s="101">
        <f t="shared" si="2"/>
        <v>0</v>
      </c>
      <c r="J10" s="98">
        <f>分析係数表!G13</f>
        <v>0.39274924471299094</v>
      </c>
      <c r="K10" s="102">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158">
        <f t="shared" si="8"/>
        <v>0</v>
      </c>
      <c r="X10" s="67">
        <f>分析係数表!E13</f>
        <v>0.16666666666666666</v>
      </c>
      <c r="Y10" s="157">
        <f t="shared" si="9"/>
        <v>0</v>
      </c>
    </row>
    <row r="11" spans="1:25" x14ac:dyDescent="0.2">
      <c r="A11" s="6" t="s">
        <v>222</v>
      </c>
      <c r="B11" s="5" t="s">
        <v>265</v>
      </c>
      <c r="C11" s="81"/>
      <c r="D11" s="98">
        <f>投入係数表!K11</f>
        <v>0</v>
      </c>
      <c r="E11" s="101">
        <f t="shared" si="0"/>
        <v>0</v>
      </c>
      <c r="F11" s="67">
        <f>分析係数表!C14</f>
        <v>7.9371641174038832E-2</v>
      </c>
      <c r="G11" s="101">
        <f t="shared" si="1"/>
        <v>0</v>
      </c>
      <c r="H11" s="101">
        <v>0</v>
      </c>
      <c r="I11" s="101">
        <f t="shared" si="2"/>
        <v>0</v>
      </c>
      <c r="J11" s="98">
        <f>分析係数表!G14</f>
        <v>0.31032278683285397</v>
      </c>
      <c r="K11" s="102">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158">
        <f t="shared" si="8"/>
        <v>0</v>
      </c>
      <c r="X11" s="67">
        <f>分析係数表!E14</f>
        <v>4.5381911153723233E-2</v>
      </c>
      <c r="Y11" s="157">
        <f t="shared" si="9"/>
        <v>0</v>
      </c>
    </row>
    <row r="12" spans="1:25" x14ac:dyDescent="0.2">
      <c r="A12" s="6" t="s">
        <v>223</v>
      </c>
      <c r="B12" s="5" t="s">
        <v>29</v>
      </c>
      <c r="C12" s="81"/>
      <c r="D12" s="98">
        <f>投入係数表!K12</f>
        <v>1.2341869793273681E-3</v>
      </c>
      <c r="E12" s="101">
        <f t="shared" si="0"/>
        <v>0</v>
      </c>
      <c r="F12" s="67">
        <f>分析係数表!C15</f>
        <v>0</v>
      </c>
      <c r="G12" s="101">
        <f t="shared" si="1"/>
        <v>0</v>
      </c>
      <c r="H12" s="101">
        <v>0</v>
      </c>
      <c r="I12" s="101">
        <f t="shared" si="2"/>
        <v>0</v>
      </c>
      <c r="J12" s="98">
        <f>分析係数表!G15</f>
        <v>0.18293821168564495</v>
      </c>
      <c r="K12" s="102">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66">
        <f>最終需要_まとめ!C14</f>
        <v>0</v>
      </c>
      <c r="D13" s="98">
        <f>投入係数表!K13</f>
        <v>3.640851589015736E-2</v>
      </c>
      <c r="E13" s="101">
        <f t="shared" si="0"/>
        <v>0</v>
      </c>
      <c r="F13" s="67">
        <f>分析係数表!C16</f>
        <v>0.25019220208676551</v>
      </c>
      <c r="G13" s="101">
        <f t="shared" si="1"/>
        <v>0</v>
      </c>
      <c r="H13" s="101">
        <v>0</v>
      </c>
      <c r="I13" s="101">
        <f t="shared" si="2"/>
        <v>0</v>
      </c>
      <c r="J13" s="98">
        <f>分析係数表!G16</f>
        <v>6.6029003394014199E-2</v>
      </c>
      <c r="K13" s="102">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158">
        <f t="shared" si="8"/>
        <v>0</v>
      </c>
      <c r="X13" s="67">
        <f>分析係数表!E16</f>
        <v>1.8512804689910522E-3</v>
      </c>
      <c r="Y13" s="157">
        <f t="shared" si="9"/>
        <v>0</v>
      </c>
    </row>
    <row r="14" spans="1:25" x14ac:dyDescent="0.2">
      <c r="A14" s="6" t="s">
        <v>2</v>
      </c>
      <c r="B14" s="5" t="s">
        <v>360</v>
      </c>
      <c r="C14" s="81"/>
      <c r="D14" s="98">
        <f>投入係数表!K14</f>
        <v>0</v>
      </c>
      <c r="E14" s="101">
        <f t="shared" si="0"/>
        <v>0</v>
      </c>
      <c r="F14" s="67">
        <f>分析係数表!C17</f>
        <v>1.3407344150298872E-2</v>
      </c>
      <c r="G14" s="101">
        <f t="shared" si="1"/>
        <v>0</v>
      </c>
      <c r="H14" s="101">
        <v>0</v>
      </c>
      <c r="I14" s="101">
        <f t="shared" si="2"/>
        <v>0</v>
      </c>
      <c r="J14" s="98">
        <f>分析係数表!G17</f>
        <v>0.3831030818278427</v>
      </c>
      <c r="K14" s="102">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158">
        <f t="shared" si="8"/>
        <v>0</v>
      </c>
      <c r="X14" s="67">
        <f>分析係数表!E17</f>
        <v>7.5451647183846976E-2</v>
      </c>
      <c r="Y14" s="157">
        <f t="shared" si="9"/>
        <v>0</v>
      </c>
    </row>
    <row r="15" spans="1:25" x14ac:dyDescent="0.2">
      <c r="A15" s="6" t="s">
        <v>3</v>
      </c>
      <c r="B15" s="5" t="s">
        <v>31</v>
      </c>
      <c r="C15" s="81"/>
      <c r="D15" s="98">
        <f>投入係数表!K15</f>
        <v>3.0854674483184202E-4</v>
      </c>
      <c r="E15" s="101">
        <f t="shared" si="0"/>
        <v>0</v>
      </c>
      <c r="F15" s="67">
        <f>分析係数表!C18</f>
        <v>0.50011828720132478</v>
      </c>
      <c r="G15" s="101">
        <f t="shared" si="1"/>
        <v>0</v>
      </c>
      <c r="H15" s="101">
        <v>0</v>
      </c>
      <c r="I15" s="101">
        <f t="shared" si="2"/>
        <v>0</v>
      </c>
      <c r="J15" s="98">
        <f>分析係数表!G18</f>
        <v>0.30389738529847066</v>
      </c>
      <c r="K15" s="102">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158">
        <f t="shared" si="8"/>
        <v>0</v>
      </c>
      <c r="X15" s="67">
        <f>分析係数表!E18</f>
        <v>8.1401085347804644E-2</v>
      </c>
      <c r="Y15" s="157">
        <f t="shared" si="9"/>
        <v>0</v>
      </c>
    </row>
    <row r="16" spans="1:25" x14ac:dyDescent="0.2">
      <c r="A16" s="6" t="s">
        <v>4</v>
      </c>
      <c r="B16" s="5" t="s">
        <v>32</v>
      </c>
      <c r="C16" s="81"/>
      <c r="D16" s="98">
        <f>投入係数表!K16</f>
        <v>0</v>
      </c>
      <c r="E16" s="101">
        <f t="shared" si="0"/>
        <v>0</v>
      </c>
      <c r="F16" s="67">
        <f>分析係数表!C19</f>
        <v>2.4613726194753882E-2</v>
      </c>
      <c r="G16" s="101">
        <f t="shared" si="1"/>
        <v>0</v>
      </c>
      <c r="H16" s="101">
        <v>0</v>
      </c>
      <c r="I16" s="101">
        <f t="shared" si="2"/>
        <v>0</v>
      </c>
      <c r="J16" s="98">
        <f>分析係数表!G19</f>
        <v>0.13374002815579539</v>
      </c>
      <c r="K16" s="102">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158">
        <f t="shared" si="8"/>
        <v>0</v>
      </c>
      <c r="X16" s="67">
        <f>分析係数表!E19</f>
        <v>1.9239793524167059E-2</v>
      </c>
      <c r="Y16" s="157">
        <f t="shared" si="9"/>
        <v>0</v>
      </c>
    </row>
    <row r="17" spans="1:25" x14ac:dyDescent="0.2">
      <c r="A17" s="6" t="s">
        <v>5</v>
      </c>
      <c r="B17" s="5" t="s">
        <v>33</v>
      </c>
      <c r="C17" s="81"/>
      <c r="D17" s="98">
        <f>投入係数表!K17</f>
        <v>0</v>
      </c>
      <c r="E17" s="101">
        <f t="shared" si="0"/>
        <v>0</v>
      </c>
      <c r="F17" s="67">
        <f>分析係数表!C20</f>
        <v>5.0947443689667304E-3</v>
      </c>
      <c r="G17" s="101">
        <f t="shared" si="1"/>
        <v>0</v>
      </c>
      <c r="H17" s="101">
        <v>0</v>
      </c>
      <c r="I17" s="101">
        <f t="shared" si="2"/>
        <v>0</v>
      </c>
      <c r="J17" s="98">
        <f>分析係数表!G20</f>
        <v>0.2516025641025641</v>
      </c>
      <c r="K17" s="102">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158">
        <f t="shared" si="8"/>
        <v>0</v>
      </c>
      <c r="X17" s="67">
        <f>分析係数表!E20</f>
        <v>1.282051282051282E-2</v>
      </c>
      <c r="Y17" s="157">
        <f t="shared" si="9"/>
        <v>0</v>
      </c>
    </row>
    <row r="18" spans="1:25" x14ac:dyDescent="0.2">
      <c r="A18" s="6" t="s">
        <v>6</v>
      </c>
      <c r="B18" s="5" t="s">
        <v>34</v>
      </c>
      <c r="C18" s="81"/>
      <c r="D18" s="98">
        <f>投入係数表!K18</f>
        <v>3.0854674483184202E-4</v>
      </c>
      <c r="E18" s="101">
        <f t="shared" si="0"/>
        <v>0</v>
      </c>
      <c r="F18" s="67">
        <f>分析係数表!C21</f>
        <v>7.706243934001944E-2</v>
      </c>
      <c r="G18" s="101">
        <f t="shared" si="1"/>
        <v>0</v>
      </c>
      <c r="H18" s="101">
        <v>0</v>
      </c>
      <c r="I18" s="101">
        <f t="shared" si="2"/>
        <v>0</v>
      </c>
      <c r="J18" s="98">
        <f>分析係数表!G21</f>
        <v>0.42185988669338126</v>
      </c>
      <c r="K18" s="102">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158">
        <f t="shared" si="8"/>
        <v>0</v>
      </c>
      <c r="X18" s="67">
        <f>分析係数表!E21</f>
        <v>3.4821058449633825E-2</v>
      </c>
      <c r="Y18" s="157">
        <f t="shared" si="9"/>
        <v>0</v>
      </c>
    </row>
    <row r="19" spans="1:25" x14ac:dyDescent="0.2">
      <c r="A19" s="6" t="s">
        <v>7</v>
      </c>
      <c r="B19" s="5" t="s">
        <v>266</v>
      </c>
      <c r="C19" s="81"/>
      <c r="D19" s="98">
        <f>投入係数表!K19</f>
        <v>0</v>
      </c>
      <c r="E19" s="101">
        <f t="shared" si="0"/>
        <v>0</v>
      </c>
      <c r="F19" s="67">
        <f>分析係数表!C22</f>
        <v>0</v>
      </c>
      <c r="G19" s="101">
        <f t="shared" si="1"/>
        <v>0</v>
      </c>
      <c r="H19" s="101">
        <v>0</v>
      </c>
      <c r="I19" s="101">
        <f t="shared" si="2"/>
        <v>0</v>
      </c>
      <c r="J19" s="98">
        <f>分析係数表!G22</f>
        <v>0.29407127089246293</v>
      </c>
      <c r="K19" s="102">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98">
        <f>投入係数表!K20</f>
        <v>0</v>
      </c>
      <c r="E20" s="101">
        <f t="shared" si="0"/>
        <v>0</v>
      </c>
      <c r="F20" s="67">
        <f>分析係数表!C23</f>
        <v>0</v>
      </c>
      <c r="G20" s="101">
        <f t="shared" si="1"/>
        <v>0</v>
      </c>
      <c r="H20" s="101">
        <v>0</v>
      </c>
      <c r="I20" s="101">
        <f t="shared" si="2"/>
        <v>0</v>
      </c>
      <c r="J20" s="98">
        <f>分析係数表!G23</f>
        <v>0.31237009962015339</v>
      </c>
      <c r="K20" s="102">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98">
        <f>投入係数表!K21</f>
        <v>0</v>
      </c>
      <c r="E21" s="101">
        <f t="shared" si="0"/>
        <v>0</v>
      </c>
      <c r="F21" s="67">
        <f>分析係数表!C24</f>
        <v>0.23422687152664268</v>
      </c>
      <c r="G21" s="101">
        <f t="shared" si="1"/>
        <v>0</v>
      </c>
      <c r="H21" s="101">
        <v>0</v>
      </c>
      <c r="I21" s="101">
        <f t="shared" si="2"/>
        <v>0</v>
      </c>
      <c r="J21" s="98">
        <f>分析係数表!G24</f>
        <v>0.32602845059592467</v>
      </c>
      <c r="K21" s="102">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158">
        <f t="shared" si="8"/>
        <v>0</v>
      </c>
      <c r="X21" s="67">
        <f>分析係数表!E24</f>
        <v>2.691272587466359E-2</v>
      </c>
      <c r="Y21" s="157">
        <f t="shared" si="9"/>
        <v>0</v>
      </c>
    </row>
    <row r="22" spans="1:25" x14ac:dyDescent="0.2">
      <c r="A22" s="6" t="s">
        <v>10</v>
      </c>
      <c r="B22" s="5" t="s">
        <v>269</v>
      </c>
      <c r="C22" s="81"/>
      <c r="D22" s="98">
        <f>投入係数表!K22</f>
        <v>0</v>
      </c>
      <c r="E22" s="101">
        <f t="shared" si="0"/>
        <v>0</v>
      </c>
      <c r="F22" s="67">
        <f>分析係数表!C25</f>
        <v>0</v>
      </c>
      <c r="G22" s="101">
        <f t="shared" si="1"/>
        <v>0</v>
      </c>
      <c r="H22" s="101">
        <v>0</v>
      </c>
      <c r="I22" s="101">
        <f t="shared" si="2"/>
        <v>0</v>
      </c>
      <c r="J22" s="98">
        <f>分析係数表!G25</f>
        <v>0.33808231569425601</v>
      </c>
      <c r="K22" s="102">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98">
        <f>投入係数表!K23</f>
        <v>0</v>
      </c>
      <c r="E23" s="101">
        <f t="shared" si="0"/>
        <v>0</v>
      </c>
      <c r="F23" s="67">
        <f>分析係数表!C26</f>
        <v>0</v>
      </c>
      <c r="G23" s="101">
        <f t="shared" si="1"/>
        <v>0</v>
      </c>
      <c r="H23" s="101">
        <v>0</v>
      </c>
      <c r="I23" s="101">
        <f t="shared" si="2"/>
        <v>0</v>
      </c>
      <c r="J23" s="98">
        <f>分析係数表!G26</f>
        <v>0.34482683139318532</v>
      </c>
      <c r="K23" s="102">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98">
        <f>投入係数表!K24</f>
        <v>0</v>
      </c>
      <c r="E24" s="101">
        <f t="shared" si="0"/>
        <v>0</v>
      </c>
      <c r="F24" s="67">
        <f>分析係数表!C27</f>
        <v>0</v>
      </c>
      <c r="G24" s="101">
        <f t="shared" si="1"/>
        <v>0</v>
      </c>
      <c r="H24" s="101">
        <v>0</v>
      </c>
      <c r="I24" s="101">
        <f t="shared" si="2"/>
        <v>0</v>
      </c>
      <c r="J24" s="98">
        <f>分析係数表!G27</f>
        <v>0.30901287553648071</v>
      </c>
      <c r="K24" s="102">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98">
        <f>投入係数表!K25</f>
        <v>0</v>
      </c>
      <c r="E25" s="101">
        <f t="shared" si="0"/>
        <v>0</v>
      </c>
      <c r="F25" s="67">
        <f>分析係数表!C28</f>
        <v>0</v>
      </c>
      <c r="G25" s="101">
        <f t="shared" si="1"/>
        <v>0</v>
      </c>
      <c r="H25" s="101">
        <v>0</v>
      </c>
      <c r="I25" s="101">
        <f t="shared" si="2"/>
        <v>0</v>
      </c>
      <c r="J25" s="98">
        <f>分析係数表!G28</f>
        <v>0.32384497481935626</v>
      </c>
      <c r="K25" s="102">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98">
        <f>投入係数表!K26</f>
        <v>6.1709348966368404E-4</v>
      </c>
      <c r="E26" s="101">
        <f t="shared" si="0"/>
        <v>0</v>
      </c>
      <c r="F26" s="67">
        <f>分析係数表!C29</f>
        <v>9.5730027548209362E-2</v>
      </c>
      <c r="G26" s="101">
        <f t="shared" si="1"/>
        <v>0</v>
      </c>
      <c r="H26" s="101">
        <v>0</v>
      </c>
      <c r="I26" s="101">
        <f t="shared" si="2"/>
        <v>0</v>
      </c>
      <c r="J26" s="98">
        <f>分析係数表!G29</f>
        <v>0.41725313393446228</v>
      </c>
      <c r="K26" s="102">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158">
        <f t="shared" si="8"/>
        <v>0</v>
      </c>
      <c r="X26" s="67">
        <f>分析係数表!E29</f>
        <v>4.6349241257972289E-2</v>
      </c>
      <c r="Y26" s="157">
        <f t="shared" si="9"/>
        <v>0</v>
      </c>
    </row>
    <row r="27" spans="1:25" x14ac:dyDescent="0.2">
      <c r="A27" s="6" t="s">
        <v>15</v>
      </c>
      <c r="B27" s="5" t="s">
        <v>36</v>
      </c>
      <c r="C27" s="81"/>
      <c r="D27" s="98">
        <f>投入係数表!K27</f>
        <v>3.0854674483184202E-4</v>
      </c>
      <c r="E27" s="101">
        <f t="shared" si="0"/>
        <v>0</v>
      </c>
      <c r="F27" s="67">
        <f>分析係数表!C30</f>
        <v>1</v>
      </c>
      <c r="G27" s="101">
        <f t="shared" si="1"/>
        <v>0</v>
      </c>
      <c r="H27" s="101">
        <v>0</v>
      </c>
      <c r="I27" s="101">
        <f t="shared" si="2"/>
        <v>0</v>
      </c>
      <c r="J27" s="98">
        <f>分析係数表!G30</f>
        <v>0.49552534931824899</v>
      </c>
      <c r="K27" s="102">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158">
        <f t="shared" si="8"/>
        <v>0</v>
      </c>
      <c r="X27" s="67">
        <f>分析係数表!E30</f>
        <v>7.4296086791337757E-2</v>
      </c>
      <c r="Y27" s="157">
        <f t="shared" si="9"/>
        <v>0</v>
      </c>
    </row>
    <row r="28" spans="1:25" x14ac:dyDescent="0.2">
      <c r="A28" s="6" t="s">
        <v>16</v>
      </c>
      <c r="B28" s="5" t="s">
        <v>190</v>
      </c>
      <c r="C28" s="81"/>
      <c r="D28" s="98">
        <f>投入係数表!K28</f>
        <v>4.3196544276457886E-3</v>
      </c>
      <c r="E28" s="101">
        <f t="shared" si="0"/>
        <v>0</v>
      </c>
      <c r="F28" s="67">
        <f>分析係数表!C31</f>
        <v>0.68487081196793942</v>
      </c>
      <c r="G28" s="101">
        <f t="shared" si="1"/>
        <v>0</v>
      </c>
      <c r="H28" s="101">
        <v>0</v>
      </c>
      <c r="I28" s="101">
        <f t="shared" si="2"/>
        <v>0</v>
      </c>
      <c r="J28" s="98">
        <f>分析係数表!G31</f>
        <v>0.16454642729758651</v>
      </c>
      <c r="K28" s="102">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158">
        <f t="shared" si="8"/>
        <v>0</v>
      </c>
      <c r="X28" s="67">
        <f>分析係数表!E31</f>
        <v>1.0462489596956366E-2</v>
      </c>
      <c r="Y28" s="157">
        <f t="shared" si="9"/>
        <v>0</v>
      </c>
    </row>
    <row r="29" spans="1:25" x14ac:dyDescent="0.2">
      <c r="A29" s="6" t="s">
        <v>17</v>
      </c>
      <c r="B29" s="5" t="s">
        <v>270</v>
      </c>
      <c r="C29" s="81"/>
      <c r="D29" s="98">
        <f>投入係数表!K29</f>
        <v>3.0854674483184202E-4</v>
      </c>
      <c r="E29" s="101">
        <f t="shared" si="0"/>
        <v>0</v>
      </c>
      <c r="F29" s="67">
        <f>分析係数表!C32</f>
        <v>0.99951183793019283</v>
      </c>
      <c r="G29" s="101">
        <f t="shared" si="1"/>
        <v>0</v>
      </c>
      <c r="H29" s="101">
        <v>0</v>
      </c>
      <c r="I29" s="101">
        <f t="shared" si="2"/>
        <v>0</v>
      </c>
      <c r="J29" s="98">
        <f>分析係数表!G32</f>
        <v>0.19001687967205208</v>
      </c>
      <c r="K29" s="102">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158">
        <f t="shared" si="8"/>
        <v>0</v>
      </c>
      <c r="X29" s="67">
        <f>分析係数表!E32</f>
        <v>2.4596093561610802E-2</v>
      </c>
      <c r="Y29" s="157">
        <f t="shared" si="9"/>
        <v>0</v>
      </c>
    </row>
    <row r="30" spans="1:25" x14ac:dyDescent="0.2">
      <c r="A30" s="6" t="s">
        <v>18</v>
      </c>
      <c r="B30" s="5" t="s">
        <v>271</v>
      </c>
      <c r="C30" s="81"/>
      <c r="D30" s="98">
        <f>投入係数表!K30</f>
        <v>0</v>
      </c>
      <c r="E30" s="101">
        <f t="shared" si="0"/>
        <v>0</v>
      </c>
      <c r="F30" s="67">
        <f>分析係数表!C33</f>
        <v>0.77438340807174888</v>
      </c>
      <c r="G30" s="101">
        <f t="shared" si="1"/>
        <v>0</v>
      </c>
      <c r="H30" s="101">
        <v>0</v>
      </c>
      <c r="I30" s="101">
        <f t="shared" si="2"/>
        <v>0</v>
      </c>
      <c r="J30" s="98">
        <f>分析係数表!G33</f>
        <v>0.576631806707537</v>
      </c>
      <c r="K30" s="102">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158">
        <f t="shared" si="8"/>
        <v>0</v>
      </c>
      <c r="X30" s="67">
        <f>分析係数表!E33</f>
        <v>0.10385863685539128</v>
      </c>
      <c r="Y30" s="157">
        <f t="shared" si="9"/>
        <v>0</v>
      </c>
    </row>
    <row r="31" spans="1:25" x14ac:dyDescent="0.2">
      <c r="A31" s="6" t="s">
        <v>19</v>
      </c>
      <c r="B31" s="5" t="s">
        <v>272</v>
      </c>
      <c r="C31" s="81"/>
      <c r="D31" s="98">
        <f>投入係数表!K31</f>
        <v>6.1709348966368406E-3</v>
      </c>
      <c r="E31" s="101">
        <f t="shared" si="0"/>
        <v>0</v>
      </c>
      <c r="F31" s="67">
        <f>分析係数表!C34</f>
        <v>0.30551441128621037</v>
      </c>
      <c r="G31" s="101">
        <f t="shared" si="1"/>
        <v>0</v>
      </c>
      <c r="H31" s="101">
        <v>0</v>
      </c>
      <c r="I31" s="101">
        <f t="shared" si="2"/>
        <v>0</v>
      </c>
      <c r="J31" s="98">
        <f>分析係数表!G34</f>
        <v>0.46684090860797689</v>
      </c>
      <c r="K31" s="102">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158">
        <f t="shared" si="8"/>
        <v>0</v>
      </c>
      <c r="X31" s="67">
        <f>分析係数表!E34</f>
        <v>0.16618856377892521</v>
      </c>
      <c r="Y31" s="157">
        <f t="shared" si="9"/>
        <v>0</v>
      </c>
    </row>
    <row r="32" spans="1:25" x14ac:dyDescent="0.2">
      <c r="A32" s="6" t="s">
        <v>20</v>
      </c>
      <c r="B32" s="5" t="s">
        <v>37</v>
      </c>
      <c r="C32" s="81"/>
      <c r="D32" s="98">
        <f>投入係数表!K32</f>
        <v>1.8512804689910522E-3</v>
      </c>
      <c r="E32" s="101">
        <f t="shared" si="0"/>
        <v>0</v>
      </c>
      <c r="F32" s="67">
        <f>分析係数表!C35</f>
        <v>0.55170107459758322</v>
      </c>
      <c r="G32" s="101">
        <f t="shared" si="1"/>
        <v>0</v>
      </c>
      <c r="H32" s="101">
        <v>0</v>
      </c>
      <c r="I32" s="101">
        <f t="shared" si="2"/>
        <v>0</v>
      </c>
      <c r="J32" s="98">
        <f>分析係数表!G35</f>
        <v>0.35798960138648178</v>
      </c>
      <c r="K32" s="102">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158">
        <f t="shared" si="8"/>
        <v>0</v>
      </c>
      <c r="X32" s="67">
        <f>分析係数表!E35</f>
        <v>9.0190641247833617E-2</v>
      </c>
      <c r="Y32" s="157">
        <f t="shared" si="9"/>
        <v>0</v>
      </c>
    </row>
    <row r="33" spans="1:25" x14ac:dyDescent="0.2">
      <c r="A33" s="6" t="s">
        <v>21</v>
      </c>
      <c r="B33" s="5" t="s">
        <v>38</v>
      </c>
      <c r="C33" s="81"/>
      <c r="D33" s="98">
        <f>投入係数表!K33</f>
        <v>3.0854674483184202E-4</v>
      </c>
      <c r="E33" s="101">
        <f t="shared" si="0"/>
        <v>0</v>
      </c>
      <c r="F33" s="67">
        <f>分析係数表!C36</f>
        <v>0.78706433438155132</v>
      </c>
      <c r="G33" s="101">
        <f t="shared" si="1"/>
        <v>0</v>
      </c>
      <c r="H33" s="101">
        <v>0</v>
      </c>
      <c r="I33" s="101">
        <f t="shared" si="2"/>
        <v>0</v>
      </c>
      <c r="J33" s="98">
        <f>分析係数表!G36</f>
        <v>2.3082187519442545E-2</v>
      </c>
      <c r="K33" s="102">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158">
        <f t="shared" si="8"/>
        <v>0</v>
      </c>
      <c r="X33" s="67">
        <f>分析係数表!E36</f>
        <v>3.4218876376532073E-3</v>
      </c>
      <c r="Y33" s="157">
        <f t="shared" si="9"/>
        <v>0</v>
      </c>
    </row>
    <row r="34" spans="1:25" x14ac:dyDescent="0.2">
      <c r="A34" s="6" t="s">
        <v>22</v>
      </c>
      <c r="B34" s="5" t="s">
        <v>373</v>
      </c>
      <c r="C34" s="81"/>
      <c r="D34" s="98">
        <f>投入係数表!K34</f>
        <v>1.1107682813946312E-2</v>
      </c>
      <c r="E34" s="101">
        <f t="shared" si="0"/>
        <v>0</v>
      </c>
      <c r="F34" s="67">
        <f>分析係数表!C37</f>
        <v>0.17806118330777299</v>
      </c>
      <c r="G34" s="101">
        <f t="shared" si="1"/>
        <v>0</v>
      </c>
      <c r="H34" s="101">
        <v>0</v>
      </c>
      <c r="I34" s="101">
        <f t="shared" si="2"/>
        <v>0</v>
      </c>
      <c r="J34" s="98">
        <f>分析係数表!G37</f>
        <v>0.48063241106719368</v>
      </c>
      <c r="K34" s="102">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158">
        <f t="shared" si="8"/>
        <v>0</v>
      </c>
      <c r="X34" s="67">
        <f>分析係数表!E37</f>
        <v>7.8976096367400717E-2</v>
      </c>
      <c r="Y34" s="157">
        <f t="shared" si="9"/>
        <v>0</v>
      </c>
    </row>
    <row r="35" spans="1:25" x14ac:dyDescent="0.2">
      <c r="A35" s="6" t="s">
        <v>23</v>
      </c>
      <c r="B35" s="5" t="s">
        <v>191</v>
      </c>
      <c r="C35" s="81"/>
      <c r="D35" s="98">
        <f>投入係数表!K35</f>
        <v>0</v>
      </c>
      <c r="E35" s="101">
        <f t="shared" si="0"/>
        <v>0</v>
      </c>
      <c r="F35" s="67">
        <f>分析係数表!C38</f>
        <v>9.4546815856245581E-2</v>
      </c>
      <c r="G35" s="101">
        <f t="shared" si="1"/>
        <v>0</v>
      </c>
      <c r="H35" s="101">
        <v>0</v>
      </c>
      <c r="I35" s="101">
        <f t="shared" si="2"/>
        <v>0</v>
      </c>
      <c r="J35" s="98">
        <f>分析係数表!G38</f>
        <v>0.30196369025565023</v>
      </c>
      <c r="K35" s="102">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158">
        <f t="shared" si="8"/>
        <v>0</v>
      </c>
      <c r="X35" s="67">
        <f>分析係数表!E38</f>
        <v>6.7802889959244161E-2</v>
      </c>
      <c r="Y35" s="157">
        <f t="shared" si="9"/>
        <v>0</v>
      </c>
    </row>
    <row r="36" spans="1:25" x14ac:dyDescent="0.2">
      <c r="A36" s="6" t="s">
        <v>24</v>
      </c>
      <c r="B36" s="5" t="s">
        <v>39</v>
      </c>
      <c r="C36" s="81"/>
      <c r="D36" s="98">
        <f>投入係数表!K36</f>
        <v>0</v>
      </c>
      <c r="E36" s="101">
        <f t="shared" si="0"/>
        <v>0</v>
      </c>
      <c r="F36" s="67">
        <f>分析係数表!C39</f>
        <v>1</v>
      </c>
      <c r="G36" s="101">
        <f t="shared" si="1"/>
        <v>0</v>
      </c>
      <c r="H36" s="101">
        <v>0</v>
      </c>
      <c r="I36" s="101">
        <f t="shared" si="2"/>
        <v>0</v>
      </c>
      <c r="J36" s="98">
        <f>分析係数表!G39</f>
        <v>0.38617340916407339</v>
      </c>
      <c r="K36" s="102">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158">
        <f t="shared" si="8"/>
        <v>0</v>
      </c>
      <c r="X36" s="67">
        <f>分析係数表!E39</f>
        <v>6.6664878205816069E-2</v>
      </c>
      <c r="Y36" s="157">
        <f t="shared" si="9"/>
        <v>0</v>
      </c>
    </row>
    <row r="37" spans="1:25" x14ac:dyDescent="0.2">
      <c r="A37" s="6" t="s">
        <v>25</v>
      </c>
      <c r="B37" s="5" t="s">
        <v>40</v>
      </c>
      <c r="C37" s="81"/>
      <c r="D37" s="98">
        <f>投入係数表!K37</f>
        <v>0</v>
      </c>
      <c r="E37" s="101">
        <f t="shared" si="0"/>
        <v>0</v>
      </c>
      <c r="F37" s="67">
        <f>分析係数表!C40</f>
        <v>0.92638568129330257</v>
      </c>
      <c r="G37" s="101">
        <f t="shared" si="1"/>
        <v>0</v>
      </c>
      <c r="H37" s="101">
        <v>0</v>
      </c>
      <c r="I37" s="101">
        <f t="shared" si="2"/>
        <v>0</v>
      </c>
      <c r="J37" s="98">
        <f>分析係数表!G40</f>
        <v>0.56637000568074225</v>
      </c>
      <c r="K37" s="102">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158">
        <f t="shared" si="8"/>
        <v>0</v>
      </c>
      <c r="X37" s="67">
        <f>分析係数表!E40</f>
        <v>4.5398598750236697E-2</v>
      </c>
      <c r="Y37" s="157">
        <f t="shared" si="9"/>
        <v>0</v>
      </c>
    </row>
    <row r="38" spans="1:25" x14ac:dyDescent="0.2">
      <c r="A38" s="6" t="s">
        <v>26</v>
      </c>
      <c r="B38" s="5" t="s">
        <v>274</v>
      </c>
      <c r="C38" s="81"/>
      <c r="D38" s="98">
        <f>投入係数表!K38</f>
        <v>0</v>
      </c>
      <c r="E38" s="101">
        <f t="shared" si="0"/>
        <v>0</v>
      </c>
      <c r="F38" s="67">
        <f>分析係数表!C41</f>
        <v>0.99990772353972501</v>
      </c>
      <c r="G38" s="101">
        <f t="shared" si="1"/>
        <v>0</v>
      </c>
      <c r="H38" s="101">
        <v>0</v>
      </c>
      <c r="I38" s="101">
        <f t="shared" si="2"/>
        <v>0</v>
      </c>
      <c r="J38" s="98">
        <f>分析係数表!G41</f>
        <v>0.5672735653376354</v>
      </c>
      <c r="K38" s="102">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158">
        <f t="shared" si="8"/>
        <v>0</v>
      </c>
      <c r="X38" s="67">
        <f>分析係数表!E41</f>
        <v>0.12015057232849351</v>
      </c>
      <c r="Y38" s="157">
        <f t="shared" si="9"/>
        <v>0</v>
      </c>
    </row>
    <row r="39" spans="1:25" x14ac:dyDescent="0.2">
      <c r="A39" s="6" t="s">
        <v>51</v>
      </c>
      <c r="B39" s="5" t="s">
        <v>363</v>
      </c>
      <c r="C39" s="81"/>
      <c r="D39" s="98">
        <f>投入係数表!K39</f>
        <v>0</v>
      </c>
      <c r="E39" s="101">
        <f>$C$13*D39</f>
        <v>0</v>
      </c>
      <c r="F39" s="67">
        <f>分析係数表!C42</f>
        <v>0.84220135628586335</v>
      </c>
      <c r="G39" s="101">
        <f>E39*F39</f>
        <v>0</v>
      </c>
      <c r="H39" s="101">
        <v>0</v>
      </c>
      <c r="I39" s="101">
        <f>C39+H39</f>
        <v>0</v>
      </c>
      <c r="J39" s="98">
        <f>分析係数表!G42</f>
        <v>0.59498317528296119</v>
      </c>
      <c r="K39" s="102">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 t="shared" si="7"/>
        <v>0</v>
      </c>
      <c r="V39" s="78">
        <f>分析係数表!D42</f>
        <v>0.3683083511777302</v>
      </c>
      <c r="W39" s="158">
        <f t="shared" si="8"/>
        <v>0</v>
      </c>
      <c r="X39" s="67">
        <f>分析係数表!E42</f>
        <v>0.32058733557662894</v>
      </c>
      <c r="Y39" s="157">
        <f t="shared" si="9"/>
        <v>0</v>
      </c>
    </row>
    <row r="40" spans="1:25" x14ac:dyDescent="0.2">
      <c r="A40" s="6" t="s">
        <v>192</v>
      </c>
      <c r="B40" s="5" t="s">
        <v>41</v>
      </c>
      <c r="C40" s="81"/>
      <c r="D40" s="98">
        <f>投入係数表!K40</f>
        <v>2.4683739586547362E-3</v>
      </c>
      <c r="E40" s="101">
        <f>$C$13*D40</f>
        <v>0</v>
      </c>
      <c r="F40" s="67">
        <f>分析係数表!C43</f>
        <v>0.52430911701784721</v>
      </c>
      <c r="G40" s="101">
        <f>E40*F40</f>
        <v>0</v>
      </c>
      <c r="H40" s="101">
        <v>0</v>
      </c>
      <c r="I40" s="101">
        <f>C40+H40</f>
        <v>0</v>
      </c>
      <c r="J40" s="98">
        <f>分析係数表!G43</f>
        <v>0.41766166778106789</v>
      </c>
      <c r="K40" s="102">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 t="shared" si="7"/>
        <v>0</v>
      </c>
      <c r="V40" s="78">
        <f>分析係数表!D43</f>
        <v>0.15354857197440061</v>
      </c>
      <c r="W40" s="158">
        <f t="shared" si="8"/>
        <v>0</v>
      </c>
      <c r="X40" s="67">
        <f>分析係数表!E43</f>
        <v>0.11343012704174228</v>
      </c>
      <c r="Y40" s="157">
        <f t="shared" si="9"/>
        <v>0</v>
      </c>
    </row>
    <row r="41" spans="1:25" x14ac:dyDescent="0.2">
      <c r="A41" s="6" t="s">
        <v>337</v>
      </c>
      <c r="B41" s="5" t="s">
        <v>42</v>
      </c>
      <c r="C41" s="81"/>
      <c r="D41" s="98">
        <f>投入係数表!K41</f>
        <v>0</v>
      </c>
      <c r="E41" s="101">
        <f>$C$13*D41</f>
        <v>0</v>
      </c>
      <c r="F41" s="67">
        <f>分析係数表!C44</f>
        <v>0.64452330330238461</v>
      </c>
      <c r="G41" s="101">
        <f>E41*F41</f>
        <v>0</v>
      </c>
      <c r="H41" s="101">
        <v>0</v>
      </c>
      <c r="I41" s="101">
        <f>C41+H41</f>
        <v>0</v>
      </c>
      <c r="J41" s="98">
        <f>分析係数表!G44</f>
        <v>0.3824712118442698</v>
      </c>
      <c r="K41" s="102">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 t="shared" si="7"/>
        <v>0</v>
      </c>
      <c r="V41" s="78">
        <f>分析係数表!D44</f>
        <v>0.16185340888320235</v>
      </c>
      <c r="W41" s="158">
        <f t="shared" si="8"/>
        <v>0</v>
      </c>
      <c r="X41" s="67">
        <f>分析係数表!E44</f>
        <v>0.10822214098580393</v>
      </c>
      <c r="Y41" s="157">
        <f t="shared" si="9"/>
        <v>0</v>
      </c>
    </row>
    <row r="42" spans="1:25" x14ac:dyDescent="0.2">
      <c r="A42" s="6" t="s">
        <v>338</v>
      </c>
      <c r="B42" s="5" t="s">
        <v>276</v>
      </c>
      <c r="C42" s="81"/>
      <c r="D42" s="98">
        <f>投入係数表!K42</f>
        <v>0</v>
      </c>
      <c r="E42" s="101">
        <f>$C$13*D42</f>
        <v>0</v>
      </c>
      <c r="F42" s="67">
        <f>分析係数表!C45</f>
        <v>1</v>
      </c>
      <c r="G42" s="101">
        <f>E42*F42</f>
        <v>0</v>
      </c>
      <c r="H42" s="101">
        <v>0</v>
      </c>
      <c r="I42" s="101">
        <f>C42+H42</f>
        <v>0</v>
      </c>
      <c r="J42" s="98">
        <f>分析係数表!G45</f>
        <v>0</v>
      </c>
      <c r="K42" s="102">
        <f>I42*J42</f>
        <v>0</v>
      </c>
      <c r="L42" s="70"/>
      <c r="M42" s="71"/>
      <c r="N42" s="72">
        <f>分析係数表!H45</f>
        <v>0</v>
      </c>
      <c r="O42" s="73">
        <f t="shared" si="4"/>
        <v>0</v>
      </c>
      <c r="P42" s="67">
        <f>分析係数表!C45</f>
        <v>1</v>
      </c>
      <c r="Q42" s="73">
        <f>O42*P42</f>
        <v>0</v>
      </c>
      <c r="R42" s="74">
        <v>0</v>
      </c>
      <c r="S42" s="75">
        <f>I42+R42</f>
        <v>0</v>
      </c>
      <c r="T42" s="76">
        <f>分析係数表!F45</f>
        <v>0</v>
      </c>
      <c r="U42" s="77">
        <f t="shared" si="7"/>
        <v>0</v>
      </c>
      <c r="V42" s="78">
        <f>分析係数表!D45</f>
        <v>0</v>
      </c>
      <c r="W42" s="158">
        <f t="shared" si="8"/>
        <v>0</v>
      </c>
      <c r="X42" s="67">
        <f>分析係数表!E45</f>
        <v>0</v>
      </c>
      <c r="Y42" s="157">
        <f t="shared" si="9"/>
        <v>0</v>
      </c>
    </row>
    <row r="43" spans="1:25" x14ac:dyDescent="0.2">
      <c r="A43" s="6" t="s">
        <v>339</v>
      </c>
      <c r="B43" s="5" t="s">
        <v>277</v>
      </c>
      <c r="C43" s="81"/>
      <c r="D43" s="98">
        <f>投入係数表!K43</f>
        <v>0</v>
      </c>
      <c r="E43" s="101">
        <f>$C$13*D43</f>
        <v>0</v>
      </c>
      <c r="F43" s="67">
        <f>分析係数表!C46</f>
        <v>0.94132029339853296</v>
      </c>
      <c r="G43" s="101">
        <f>E43*F43</f>
        <v>0</v>
      </c>
      <c r="H43" s="101">
        <v>0</v>
      </c>
      <c r="I43" s="101">
        <f>C43+H43</f>
        <v>0</v>
      </c>
      <c r="J43" s="98">
        <f>分析係数表!G46</f>
        <v>1.8134715025906734E-2</v>
      </c>
      <c r="K43" s="102">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 t="shared" si="7"/>
        <v>0</v>
      </c>
      <c r="V43" s="78">
        <f>分析係数表!D46</f>
        <v>1.4248704663212436E-2</v>
      </c>
      <c r="W43" s="158">
        <f t="shared" si="8"/>
        <v>0</v>
      </c>
      <c r="X43" s="67">
        <f>分析係数表!E46</f>
        <v>4.5336787564766841E-2</v>
      </c>
      <c r="Y43" s="157">
        <f t="shared" si="9"/>
        <v>0</v>
      </c>
    </row>
    <row r="44" spans="1:25" x14ac:dyDescent="0.2">
      <c r="A44" s="183">
        <v>40</v>
      </c>
      <c r="B44" s="12" t="s">
        <v>148</v>
      </c>
      <c r="C44" s="187">
        <f>SUM(C5:C43)</f>
        <v>0</v>
      </c>
      <c r="D44" s="99">
        <f>投入係数表!K44</f>
        <v>0.41005862388151804</v>
      </c>
      <c r="E44" s="82">
        <f>SUM(E5:E43)</f>
        <v>0</v>
      </c>
      <c r="F44" s="83">
        <f>分析係数表!C47</f>
        <v>0.4419098025262409</v>
      </c>
      <c r="G44" s="82">
        <f>SUM(G5:G43)</f>
        <v>0</v>
      </c>
      <c r="H44" s="82">
        <f>SUM(H5:H43)</f>
        <v>0</v>
      </c>
      <c r="I44" s="82">
        <f>SUM(I5:I43)</f>
        <v>0</v>
      </c>
      <c r="J44" s="99">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360</v>
      </c>
      <c r="S2" s="3" t="s">
        <v>150</v>
      </c>
      <c r="U2" s="55" t="s">
        <v>207</v>
      </c>
      <c r="W2" s="3" t="s">
        <v>127</v>
      </c>
      <c r="Y2" s="3" t="s">
        <v>151</v>
      </c>
    </row>
    <row r="3" spans="1:25" ht="44" x14ac:dyDescent="0.2">
      <c r="B3" s="56"/>
      <c r="C3" s="57" t="s">
        <v>225</v>
      </c>
      <c r="D3" s="57" t="s">
        <v>374</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投入係数表!L5</f>
        <v>1.594048884165781E-3</v>
      </c>
      <c r="E5" s="68">
        <f t="shared" ref="E5:E38" si="0">$C$14*D5</f>
        <v>0</v>
      </c>
      <c r="F5" s="67">
        <f>分析係数表!C8</f>
        <v>0.62618397816663984</v>
      </c>
      <c r="G5" s="68">
        <f t="shared" ref="G5:G38" si="1">E5*F5</f>
        <v>0</v>
      </c>
      <c r="H5" s="68">
        <f t="array" ref="H5:H43">MMULT(逆行列係数!C5:AO43,'10'!G5:G43)</f>
        <v>0</v>
      </c>
      <c r="I5" s="68">
        <f t="shared" ref="I5:I38" si="2">C5+H5</f>
        <v>0</v>
      </c>
      <c r="J5" s="67">
        <f>分析係数表!G8</f>
        <v>0.17367458866544791</v>
      </c>
      <c r="K5" s="69">
        <f t="shared" ref="K5:K38" si="3">I5*J5</f>
        <v>0</v>
      </c>
      <c r="L5" s="70" t="s">
        <v>180</v>
      </c>
      <c r="M5" s="71" t="s">
        <v>180</v>
      </c>
      <c r="N5" s="72">
        <f>分析係数表!H8</f>
        <v>9.6857442577373328E-3</v>
      </c>
      <c r="O5" s="73">
        <f t="shared" ref="O5:O43" si="4">$M$44*N5</f>
        <v>0</v>
      </c>
      <c r="P5" s="67">
        <f>分析係数表!C8</f>
        <v>0.62618397816663984</v>
      </c>
      <c r="Q5" s="73">
        <f t="shared" ref="Q5:Q38" si="5">O5*P5</f>
        <v>0</v>
      </c>
      <c r="R5" s="74">
        <f t="array" ref="R5:R43">MMULT(逆行列係数!C5:AO43,'10'!Q5:Q43)</f>
        <v>0</v>
      </c>
      <c r="S5" s="75">
        <f t="shared" ref="S5:S38" si="6">I5+R5</f>
        <v>0</v>
      </c>
      <c r="T5" s="76">
        <f>分析係数表!F8</f>
        <v>0.6565853270805182</v>
      </c>
      <c r="U5" s="77">
        <f t="shared" ref="U5:U43" si="7">S5*T5</f>
        <v>0</v>
      </c>
      <c r="V5" s="78">
        <f>分析係数表!D8</f>
        <v>0.236507431841666</v>
      </c>
      <c r="W5" s="158">
        <f t="shared" ref="W5:W43" si="8">ROUND(S5*V5,0)</f>
        <v>0</v>
      </c>
      <c r="X5" s="67">
        <f>分析係数表!E8</f>
        <v>0.13752881328988156</v>
      </c>
      <c r="Y5" s="157">
        <f t="shared" ref="Y5:Y43" si="9">ROUND(S5*X5,0)</f>
        <v>0</v>
      </c>
    </row>
    <row r="6" spans="1:25" x14ac:dyDescent="0.2">
      <c r="A6" s="6" t="s">
        <v>217</v>
      </c>
      <c r="B6" s="5" t="s">
        <v>263</v>
      </c>
      <c r="C6" s="81"/>
      <c r="D6" s="67">
        <f>投入係数表!L6</f>
        <v>0</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158">
        <f t="shared" si="8"/>
        <v>0</v>
      </c>
      <c r="X6" s="67">
        <f>分析係数表!E9</f>
        <v>0</v>
      </c>
      <c r="Y6" s="157">
        <f t="shared" si="9"/>
        <v>0</v>
      </c>
    </row>
    <row r="7" spans="1:25" x14ac:dyDescent="0.2">
      <c r="A7" s="6" t="s">
        <v>218</v>
      </c>
      <c r="B7" s="5" t="s">
        <v>264</v>
      </c>
      <c r="C7" s="81"/>
      <c r="D7" s="67">
        <f>投入係数表!L7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158">
        <f t="shared" si="8"/>
        <v>0</v>
      </c>
      <c r="X7" s="67">
        <f>分析係数表!E10</f>
        <v>7.6632215780186544E-2</v>
      </c>
      <c r="Y7" s="157">
        <f t="shared" si="9"/>
        <v>0</v>
      </c>
    </row>
    <row r="8" spans="1:25" x14ac:dyDescent="0.2">
      <c r="A8" s="6" t="s">
        <v>219</v>
      </c>
      <c r="B8" s="5" t="s">
        <v>27</v>
      </c>
      <c r="C8" s="81"/>
      <c r="D8" s="67">
        <f>投入係数表!L8</f>
        <v>0</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158">
        <f t="shared" si="8"/>
        <v>0</v>
      </c>
      <c r="X8" s="67">
        <f>分析係数表!E11</f>
        <v>4.6728971962616821E-2</v>
      </c>
      <c r="Y8" s="157">
        <f t="shared" si="9"/>
        <v>0</v>
      </c>
    </row>
    <row r="9" spans="1:25" x14ac:dyDescent="0.2">
      <c r="A9" s="6" t="s">
        <v>220</v>
      </c>
      <c r="B9" s="5" t="s">
        <v>188</v>
      </c>
      <c r="C9" s="81"/>
      <c r="D9" s="67">
        <f>投入係数表!L9</f>
        <v>0</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158">
        <f t="shared" si="8"/>
        <v>0</v>
      </c>
      <c r="X9" s="67">
        <f>分析係数表!E12</f>
        <v>5.3151628694023088E-2</v>
      </c>
      <c r="Y9" s="157">
        <f t="shared" si="9"/>
        <v>0</v>
      </c>
    </row>
    <row r="10" spans="1:25" x14ac:dyDescent="0.2">
      <c r="A10" s="6" t="s">
        <v>221</v>
      </c>
      <c r="B10" s="5" t="s">
        <v>28</v>
      </c>
      <c r="C10" s="81"/>
      <c r="D10" s="67">
        <f>投入係数表!L10</f>
        <v>1.0626992561105207E-3</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158">
        <f t="shared" si="8"/>
        <v>0</v>
      </c>
      <c r="X10" s="67">
        <f>分析係数表!E13</f>
        <v>0.16666666666666666</v>
      </c>
      <c r="Y10" s="157">
        <f t="shared" si="9"/>
        <v>0</v>
      </c>
    </row>
    <row r="11" spans="1:25" x14ac:dyDescent="0.2">
      <c r="A11" s="6" t="s">
        <v>222</v>
      </c>
      <c r="B11" s="5" t="s">
        <v>265</v>
      </c>
      <c r="C11" s="81"/>
      <c r="D11" s="67">
        <f>投入係数表!L11</f>
        <v>4.2507970244420826E-3</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投入係数表!L12</f>
        <v>0.12327311370882041</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投入係数表!L13</f>
        <v>5.3134962805526033E-4</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158">
        <f t="shared" si="8"/>
        <v>0</v>
      </c>
      <c r="X13" s="67">
        <f>分析係数表!E16</f>
        <v>1.8512804689910522E-3</v>
      </c>
      <c r="Y13" s="157">
        <f t="shared" si="9"/>
        <v>0</v>
      </c>
    </row>
    <row r="14" spans="1:25" x14ac:dyDescent="0.2">
      <c r="A14" s="6" t="s">
        <v>2</v>
      </c>
      <c r="B14" s="5" t="s">
        <v>360</v>
      </c>
      <c r="C14" s="66">
        <f>最終需要_まとめ!C15</f>
        <v>0</v>
      </c>
      <c r="D14" s="67">
        <f>投入係数表!L14</f>
        <v>0.14984059511158343</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158">
        <f t="shared" si="8"/>
        <v>0</v>
      </c>
      <c r="X14" s="67">
        <f>分析係数表!E17</f>
        <v>7.5451647183846976E-2</v>
      </c>
      <c r="Y14" s="157">
        <f t="shared" si="9"/>
        <v>0</v>
      </c>
    </row>
    <row r="15" spans="1:25" x14ac:dyDescent="0.2">
      <c r="A15" s="6" t="s">
        <v>3</v>
      </c>
      <c r="B15" s="5" t="s">
        <v>31</v>
      </c>
      <c r="C15" s="81"/>
      <c r="D15" s="67">
        <f>投入係数表!L15</f>
        <v>2.1253985122210413E-3</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158">
        <f t="shared" si="8"/>
        <v>0</v>
      </c>
      <c r="X15" s="67">
        <f>分析係数表!E18</f>
        <v>8.1401085347804644E-2</v>
      </c>
      <c r="Y15" s="157">
        <f t="shared" si="9"/>
        <v>0</v>
      </c>
    </row>
    <row r="16" spans="1:25" x14ac:dyDescent="0.2">
      <c r="A16" s="6" t="s">
        <v>4</v>
      </c>
      <c r="B16" s="5" t="s">
        <v>32</v>
      </c>
      <c r="C16" s="81"/>
      <c r="D16" s="67">
        <f>投入係数表!L16</f>
        <v>5.3134962805526033E-4</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158">
        <f t="shared" si="8"/>
        <v>0</v>
      </c>
      <c r="X16" s="67">
        <f>分析係数表!E19</f>
        <v>1.9239793524167059E-2</v>
      </c>
      <c r="Y16" s="157">
        <f t="shared" si="9"/>
        <v>0</v>
      </c>
    </row>
    <row r="17" spans="1:25" x14ac:dyDescent="0.2">
      <c r="A17" s="6" t="s">
        <v>5</v>
      </c>
      <c r="B17" s="5" t="s">
        <v>33</v>
      </c>
      <c r="C17" s="81"/>
      <c r="D17" s="67">
        <f>投入係数表!L17</f>
        <v>1.594048884165781E-3</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投入係数表!L18</f>
        <v>2.1253985122210413E-3</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158">
        <f t="shared" si="8"/>
        <v>0</v>
      </c>
      <c r="X18" s="67">
        <f>分析係数表!E21</f>
        <v>3.4821058449633825E-2</v>
      </c>
      <c r="Y18" s="157">
        <f t="shared" si="9"/>
        <v>0</v>
      </c>
    </row>
    <row r="19" spans="1:25" x14ac:dyDescent="0.2">
      <c r="A19" s="6" t="s">
        <v>7</v>
      </c>
      <c r="B19" s="5" t="s">
        <v>266</v>
      </c>
      <c r="C19" s="81"/>
      <c r="D19" s="67">
        <f>投入係数表!L19</f>
        <v>0</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67">
        <f>投入係数表!L20</f>
        <v>2.1253985122210413E-3</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投入係数表!L21</f>
        <v>0</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158">
        <f t="shared" si="8"/>
        <v>0</v>
      </c>
      <c r="X21" s="67">
        <f>分析係数表!E24</f>
        <v>2.691272587466359E-2</v>
      </c>
      <c r="Y21" s="157">
        <f t="shared" si="9"/>
        <v>0</v>
      </c>
    </row>
    <row r="22" spans="1:25" x14ac:dyDescent="0.2">
      <c r="A22" s="6" t="s">
        <v>10</v>
      </c>
      <c r="B22" s="5" t="s">
        <v>269</v>
      </c>
      <c r="C22" s="81"/>
      <c r="D22" s="67">
        <f>投入係数表!L22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67">
        <f>投入係数表!L23</f>
        <v>0</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投入係数表!L24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67">
        <f>投入係数表!L25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投入係数表!L26</f>
        <v>1.594048884165781E-3</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158">
        <f t="shared" si="8"/>
        <v>0</v>
      </c>
      <c r="X26" s="67">
        <f>分析係数表!E29</f>
        <v>4.6349241257972289E-2</v>
      </c>
      <c r="Y26" s="157">
        <f t="shared" si="9"/>
        <v>0</v>
      </c>
    </row>
    <row r="27" spans="1:25" x14ac:dyDescent="0.2">
      <c r="A27" s="6" t="s">
        <v>15</v>
      </c>
      <c r="B27" s="5" t="s">
        <v>36</v>
      </c>
      <c r="C27" s="81"/>
      <c r="D27" s="67">
        <f>投入係数表!L27</f>
        <v>2.1253985122210413E-3</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158">
        <f t="shared" si="8"/>
        <v>0</v>
      </c>
      <c r="X27" s="67">
        <f>分析係数表!E30</f>
        <v>7.4296086791337757E-2</v>
      </c>
      <c r="Y27" s="157">
        <f t="shared" si="9"/>
        <v>0</v>
      </c>
    </row>
    <row r="28" spans="1:25" x14ac:dyDescent="0.2">
      <c r="A28" s="6" t="s">
        <v>16</v>
      </c>
      <c r="B28" s="5" t="s">
        <v>190</v>
      </c>
      <c r="C28" s="81"/>
      <c r="D28" s="67">
        <f>投入係数表!L28</f>
        <v>1.9659936238044632E-2</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158">
        <f t="shared" si="8"/>
        <v>0</v>
      </c>
      <c r="X28" s="67">
        <f>分析係数表!E31</f>
        <v>1.0462489596956366E-2</v>
      </c>
      <c r="Y28" s="157">
        <f t="shared" si="9"/>
        <v>0</v>
      </c>
    </row>
    <row r="29" spans="1:25" x14ac:dyDescent="0.2">
      <c r="A29" s="6" t="s">
        <v>17</v>
      </c>
      <c r="B29" s="5" t="s">
        <v>270</v>
      </c>
      <c r="C29" s="81"/>
      <c r="D29" s="67">
        <f>投入係数表!L29</f>
        <v>5.3134962805526033E-4</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投入係数表!L30</f>
        <v>0</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投入係数表!L31</f>
        <v>3.5600425079702444E-2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158">
        <f t="shared" si="8"/>
        <v>0</v>
      </c>
      <c r="X31" s="67">
        <f>分析係数表!E34</f>
        <v>0.16618856377892521</v>
      </c>
      <c r="Y31" s="157">
        <f t="shared" si="9"/>
        <v>0</v>
      </c>
    </row>
    <row r="32" spans="1:25" x14ac:dyDescent="0.2">
      <c r="A32" s="6" t="s">
        <v>20</v>
      </c>
      <c r="B32" s="5" t="s">
        <v>37</v>
      </c>
      <c r="C32" s="81"/>
      <c r="D32" s="67">
        <f>投入係数表!L32</f>
        <v>1.594048884165781E-3</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投入係数表!L33</f>
        <v>0</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投入係数表!L34</f>
        <v>1.0626992561105207E-2</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投入係数表!L35</f>
        <v>2.1253985122210413E-3</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投入係数表!L36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投入係数表!L37</f>
        <v>0</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投入係数表!L38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投入係数表!L39</f>
        <v>0</v>
      </c>
      <c r="E39" s="68">
        <f>$C$14*D39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 t="shared" si="7"/>
        <v>0</v>
      </c>
      <c r="V39" s="78">
        <f>分析係数表!D42</f>
        <v>0.3683083511777302</v>
      </c>
      <c r="W39" s="158">
        <f t="shared" si="8"/>
        <v>0</v>
      </c>
      <c r="X39" s="67">
        <f>分析係数表!E42</f>
        <v>0.32058733557662894</v>
      </c>
      <c r="Y39" s="157">
        <f t="shared" si="9"/>
        <v>0</v>
      </c>
    </row>
    <row r="40" spans="1:25" x14ac:dyDescent="0.2">
      <c r="A40" s="6" t="s">
        <v>192</v>
      </c>
      <c r="B40" s="5" t="s">
        <v>41</v>
      </c>
      <c r="C40" s="81"/>
      <c r="D40" s="67">
        <f>投入係数表!L40</f>
        <v>2.0191285866099893E-2</v>
      </c>
      <c r="E40" s="68">
        <f>$C$14*D40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 t="shared" si="7"/>
        <v>0</v>
      </c>
      <c r="V40" s="78">
        <f>分析係数表!D43</f>
        <v>0.15354857197440061</v>
      </c>
      <c r="W40" s="158">
        <f t="shared" si="8"/>
        <v>0</v>
      </c>
      <c r="X40" s="67">
        <f>分析係数表!E43</f>
        <v>0.11343012704174228</v>
      </c>
      <c r="Y40" s="157">
        <f t="shared" si="9"/>
        <v>0</v>
      </c>
    </row>
    <row r="41" spans="1:25" x14ac:dyDescent="0.2">
      <c r="A41" s="6" t="s">
        <v>337</v>
      </c>
      <c r="B41" s="5" t="s">
        <v>42</v>
      </c>
      <c r="C41" s="81"/>
      <c r="D41" s="67">
        <f>投入係数表!L41</f>
        <v>0</v>
      </c>
      <c r="E41" s="68">
        <f>$C$14*D41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 t="shared" si="7"/>
        <v>0</v>
      </c>
      <c r="V41" s="78">
        <f>分析係数表!D44</f>
        <v>0.16185340888320235</v>
      </c>
      <c r="W41" s="158">
        <f t="shared" si="8"/>
        <v>0</v>
      </c>
      <c r="X41" s="67">
        <f>分析係数表!E44</f>
        <v>0.10822214098580393</v>
      </c>
      <c r="Y41" s="157">
        <f t="shared" si="9"/>
        <v>0</v>
      </c>
    </row>
    <row r="42" spans="1:25" x14ac:dyDescent="0.2">
      <c r="A42" s="6" t="s">
        <v>338</v>
      </c>
      <c r="B42" s="5" t="s">
        <v>276</v>
      </c>
      <c r="C42" s="81"/>
      <c r="D42" s="67">
        <f>投入係数表!L42</f>
        <v>0</v>
      </c>
      <c r="E42" s="68">
        <f>$C$14*D42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 t="shared" si="7"/>
        <v>0</v>
      </c>
      <c r="V42" s="78">
        <f>分析係数表!D45</f>
        <v>0</v>
      </c>
      <c r="W42" s="158">
        <f t="shared" si="8"/>
        <v>0</v>
      </c>
      <c r="X42" s="67">
        <f>分析係数表!E45</f>
        <v>0</v>
      </c>
      <c r="Y42" s="157">
        <f t="shared" si="9"/>
        <v>0</v>
      </c>
    </row>
    <row r="43" spans="1:25" x14ac:dyDescent="0.2">
      <c r="A43" s="6" t="s">
        <v>339</v>
      </c>
      <c r="B43" s="5" t="s">
        <v>277</v>
      </c>
      <c r="C43" s="81"/>
      <c r="D43" s="67">
        <f>投入係数表!L43</f>
        <v>0</v>
      </c>
      <c r="E43" s="68">
        <f>$C$14*D43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 t="shared" si="7"/>
        <v>0</v>
      </c>
      <c r="V43" s="78">
        <f>分析係数表!D46</f>
        <v>1.4248704663212436E-2</v>
      </c>
      <c r="W43" s="158">
        <f t="shared" si="8"/>
        <v>0</v>
      </c>
      <c r="X43" s="67">
        <f>分析係数表!E46</f>
        <v>4.5336787564766841E-2</v>
      </c>
      <c r="Y43" s="157">
        <f t="shared" si="9"/>
        <v>0</v>
      </c>
    </row>
    <row r="44" spans="1:25" x14ac:dyDescent="0.2">
      <c r="A44" s="183">
        <v>40</v>
      </c>
      <c r="B44" s="12" t="s">
        <v>148</v>
      </c>
      <c r="C44" s="187">
        <f>SUM(C5:C43)</f>
        <v>0</v>
      </c>
      <c r="D44" s="83">
        <f>投入係数表!L44</f>
        <v>0.3831030818278427</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239</v>
      </c>
      <c r="S2" s="3" t="s">
        <v>150</v>
      </c>
      <c r="U2" s="55" t="s">
        <v>207</v>
      </c>
      <c r="W2" s="3" t="s">
        <v>127</v>
      </c>
      <c r="Y2" s="3" t="s">
        <v>151</v>
      </c>
    </row>
    <row r="3" spans="1:25" ht="44" x14ac:dyDescent="0.2">
      <c r="B3" s="56"/>
      <c r="C3" s="57" t="s">
        <v>225</v>
      </c>
      <c r="D3" s="57" t="s">
        <v>240</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投入係数表!M5</f>
        <v>9.8667982239763195E-5</v>
      </c>
      <c r="E5" s="68">
        <f t="shared" ref="E5:E38" si="0">$C$15*D5</f>
        <v>0</v>
      </c>
      <c r="F5" s="67">
        <f>分析係数表!C8</f>
        <v>0.62618397816663984</v>
      </c>
      <c r="G5" s="68">
        <f t="shared" ref="G5:G38" si="1">E5*F5</f>
        <v>0</v>
      </c>
      <c r="H5" s="68">
        <f t="array" ref="H5:H43">MMULT(逆行列係数!C5:AO43,'11'!G5:G43)</f>
        <v>0</v>
      </c>
      <c r="I5" s="68">
        <f t="shared" ref="I5:I38" si="2">C5+H5</f>
        <v>0</v>
      </c>
      <c r="J5" s="67">
        <f>分析係数表!G8</f>
        <v>0.17367458866544791</v>
      </c>
      <c r="K5" s="69">
        <f t="shared" ref="K5:K38" si="3">I5*J5</f>
        <v>0</v>
      </c>
      <c r="L5" s="70" t="s">
        <v>180</v>
      </c>
      <c r="M5" s="71" t="s">
        <v>180</v>
      </c>
      <c r="N5" s="72">
        <f>分析係数表!H8</f>
        <v>9.6857442577373328E-3</v>
      </c>
      <c r="O5" s="73">
        <f t="shared" ref="O5:O43" si="4">$M$44*N5</f>
        <v>0</v>
      </c>
      <c r="P5" s="67">
        <f>分析係数表!C8</f>
        <v>0.62618397816663984</v>
      </c>
      <c r="Q5" s="73">
        <f t="shared" ref="Q5:Q38" si="5">O5*P5</f>
        <v>0</v>
      </c>
      <c r="R5" s="74">
        <f t="array" ref="R5:R43">MMULT(逆行列係数!C5:AO43,'11'!Q5:Q43)</f>
        <v>0</v>
      </c>
      <c r="S5" s="75">
        <f t="shared" ref="S5:S38" si="6">I5+R5</f>
        <v>0</v>
      </c>
      <c r="T5" s="76">
        <f>分析係数表!F8</f>
        <v>0.6565853270805182</v>
      </c>
      <c r="U5" s="77">
        <f t="shared" ref="U5:U43" si="7">S5*T5</f>
        <v>0</v>
      </c>
      <c r="V5" s="78">
        <f>分析係数表!D8</f>
        <v>0.236507431841666</v>
      </c>
      <c r="W5" s="158">
        <f t="shared" ref="W5:W43" si="8">ROUND(S5*V5,0)</f>
        <v>0</v>
      </c>
      <c r="X5" s="67">
        <f>分析係数表!E8</f>
        <v>0.13752881328988156</v>
      </c>
      <c r="Y5" s="157">
        <f t="shared" ref="Y5:Y43" si="9">ROUND(S5*X5,0)</f>
        <v>0</v>
      </c>
    </row>
    <row r="6" spans="1:25" x14ac:dyDescent="0.2">
      <c r="A6" s="6" t="s">
        <v>217</v>
      </c>
      <c r="B6" s="5" t="s">
        <v>263</v>
      </c>
      <c r="C6" s="81"/>
      <c r="D6" s="67">
        <f>投入係数表!M6</f>
        <v>0</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158">
        <f t="shared" si="8"/>
        <v>0</v>
      </c>
      <c r="X6" s="67">
        <f>分析係数表!E9</f>
        <v>0</v>
      </c>
      <c r="Y6" s="157">
        <f t="shared" si="9"/>
        <v>0</v>
      </c>
    </row>
    <row r="7" spans="1:25" x14ac:dyDescent="0.2">
      <c r="A7" s="6" t="s">
        <v>218</v>
      </c>
      <c r="B7" s="5" t="s">
        <v>264</v>
      </c>
      <c r="C7" s="81"/>
      <c r="D7" s="67">
        <f>投入係数表!M7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158">
        <f t="shared" si="8"/>
        <v>0</v>
      </c>
      <c r="X7" s="67">
        <f>分析係数表!E10</f>
        <v>7.6632215780186544E-2</v>
      </c>
      <c r="Y7" s="157">
        <f t="shared" si="9"/>
        <v>0</v>
      </c>
    </row>
    <row r="8" spans="1:25" x14ac:dyDescent="0.2">
      <c r="A8" s="6" t="s">
        <v>219</v>
      </c>
      <c r="B8" s="5" t="s">
        <v>27</v>
      </c>
      <c r="C8" s="81"/>
      <c r="D8" s="67">
        <f>投入係数表!M8</f>
        <v>4.3216576221016281E-2</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158">
        <f t="shared" si="8"/>
        <v>0</v>
      </c>
      <c r="X8" s="67">
        <f>分析係数表!E11</f>
        <v>4.6728971962616821E-2</v>
      </c>
      <c r="Y8" s="157">
        <f t="shared" si="9"/>
        <v>0</v>
      </c>
    </row>
    <row r="9" spans="1:25" x14ac:dyDescent="0.2">
      <c r="A9" s="6" t="s">
        <v>220</v>
      </c>
      <c r="B9" s="5" t="s">
        <v>188</v>
      </c>
      <c r="C9" s="81"/>
      <c r="D9" s="67">
        <f>投入係数表!M9</f>
        <v>3.9467192895905278E-4</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158">
        <f t="shared" si="8"/>
        <v>0</v>
      </c>
      <c r="X9" s="67">
        <f>分析係数表!E12</f>
        <v>5.3151628694023088E-2</v>
      </c>
      <c r="Y9" s="157">
        <f t="shared" si="9"/>
        <v>0</v>
      </c>
    </row>
    <row r="10" spans="1:25" x14ac:dyDescent="0.2">
      <c r="A10" s="6" t="s">
        <v>221</v>
      </c>
      <c r="B10" s="5" t="s">
        <v>28</v>
      </c>
      <c r="C10" s="81"/>
      <c r="D10" s="67">
        <f>投入係数表!M10</f>
        <v>2.0720276270350269E-3</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158">
        <f t="shared" si="8"/>
        <v>0</v>
      </c>
      <c r="X10" s="67">
        <f>分析係数表!E13</f>
        <v>0.16666666666666666</v>
      </c>
      <c r="Y10" s="157">
        <f t="shared" si="9"/>
        <v>0</v>
      </c>
    </row>
    <row r="11" spans="1:25" x14ac:dyDescent="0.2">
      <c r="A11" s="6" t="s">
        <v>222</v>
      </c>
      <c r="B11" s="5" t="s">
        <v>265</v>
      </c>
      <c r="C11" s="81"/>
      <c r="D11" s="67">
        <f>投入係数表!M11</f>
        <v>1.2925505673408978E-2</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投入係数表!M12</f>
        <v>2.2002960039467192E-2</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投入係数表!M13</f>
        <v>1.4306857424765663E-2</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158">
        <f t="shared" si="8"/>
        <v>0</v>
      </c>
      <c r="X13" s="67">
        <f>分析係数表!E16</f>
        <v>1.8512804689910522E-3</v>
      </c>
      <c r="Y13" s="157">
        <f t="shared" si="9"/>
        <v>0</v>
      </c>
    </row>
    <row r="14" spans="1:25" x14ac:dyDescent="0.2">
      <c r="A14" s="6" t="s">
        <v>2</v>
      </c>
      <c r="B14" s="5" t="s">
        <v>360</v>
      </c>
      <c r="C14" s="81"/>
      <c r="D14" s="67">
        <f>投入係数表!M14</f>
        <v>4.9333991119881598E-3</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158">
        <f t="shared" si="8"/>
        <v>0</v>
      </c>
      <c r="X14" s="67">
        <f>分析係数表!E17</f>
        <v>7.5451647183846976E-2</v>
      </c>
      <c r="Y14" s="157">
        <f t="shared" si="9"/>
        <v>0</v>
      </c>
    </row>
    <row r="15" spans="1:25" x14ac:dyDescent="0.2">
      <c r="A15" s="6" t="s">
        <v>3</v>
      </c>
      <c r="B15" s="5" t="s">
        <v>31</v>
      </c>
      <c r="C15" s="66">
        <f>最終需要_まとめ!C16</f>
        <v>0</v>
      </c>
      <c r="D15" s="67">
        <f>投入係数表!M15</f>
        <v>5.4859398125308337E-2</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158">
        <f t="shared" si="8"/>
        <v>0</v>
      </c>
      <c r="X15" s="67">
        <f>分析係数表!E18</f>
        <v>8.1401085347804644E-2</v>
      </c>
      <c r="Y15" s="157">
        <f t="shared" si="9"/>
        <v>0</v>
      </c>
    </row>
    <row r="16" spans="1:25" x14ac:dyDescent="0.2">
      <c r="A16" s="6" t="s">
        <v>4</v>
      </c>
      <c r="B16" s="5" t="s">
        <v>32</v>
      </c>
      <c r="C16" s="81"/>
      <c r="D16" s="67">
        <f>投入係数表!M16</f>
        <v>5.2294030587074491E-3</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158">
        <f t="shared" si="8"/>
        <v>0</v>
      </c>
      <c r="X16" s="67">
        <f>分析係数表!E19</f>
        <v>1.9239793524167059E-2</v>
      </c>
      <c r="Y16" s="157">
        <f t="shared" si="9"/>
        <v>0</v>
      </c>
    </row>
    <row r="17" spans="1:25" x14ac:dyDescent="0.2">
      <c r="A17" s="6" t="s">
        <v>5</v>
      </c>
      <c r="B17" s="5" t="s">
        <v>33</v>
      </c>
      <c r="C17" s="81"/>
      <c r="D17" s="67">
        <f>投入係数表!M17</f>
        <v>6.5120868278243709E-3</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投入係数表!M18</f>
        <v>6.9067587567834239E-3</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158">
        <f t="shared" si="8"/>
        <v>0</v>
      </c>
      <c r="X18" s="67">
        <f>分析係数表!E21</f>
        <v>3.4821058449633825E-2</v>
      </c>
      <c r="Y18" s="157">
        <f t="shared" si="9"/>
        <v>0</v>
      </c>
    </row>
    <row r="19" spans="1:25" x14ac:dyDescent="0.2">
      <c r="A19" s="6" t="s">
        <v>7</v>
      </c>
      <c r="B19" s="5" t="s">
        <v>266</v>
      </c>
      <c r="C19" s="81"/>
      <c r="D19" s="67">
        <f>投入係数表!M19</f>
        <v>1.4800197335964479E-3</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67">
        <f>投入係数表!M20</f>
        <v>8.8801184015786881E-4</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投入係数表!M21</f>
        <v>0</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158">
        <f t="shared" si="8"/>
        <v>0</v>
      </c>
      <c r="X21" s="67">
        <f>分析係数表!E24</f>
        <v>2.691272587466359E-2</v>
      </c>
      <c r="Y21" s="157">
        <f t="shared" si="9"/>
        <v>0</v>
      </c>
    </row>
    <row r="22" spans="1:25" x14ac:dyDescent="0.2">
      <c r="A22" s="6" t="s">
        <v>10</v>
      </c>
      <c r="B22" s="5" t="s">
        <v>269</v>
      </c>
      <c r="C22" s="81"/>
      <c r="D22" s="67">
        <f>投入係数表!M22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67">
        <f>投入係数表!M23</f>
        <v>0</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投入係数表!M24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67">
        <f>投入係数表!M25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投入係数表!M26</f>
        <v>6.6107548100641338E-3</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158">
        <f t="shared" si="8"/>
        <v>0</v>
      </c>
      <c r="X26" s="67">
        <f>分析係数表!E29</f>
        <v>4.6349241257972289E-2</v>
      </c>
      <c r="Y26" s="157">
        <f t="shared" si="9"/>
        <v>0</v>
      </c>
    </row>
    <row r="27" spans="1:25" x14ac:dyDescent="0.2">
      <c r="A27" s="6" t="s">
        <v>15</v>
      </c>
      <c r="B27" s="5" t="s">
        <v>36</v>
      </c>
      <c r="C27" s="81"/>
      <c r="D27" s="67">
        <f>投入係数表!M27</f>
        <v>3.5520473606314752E-3</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158">
        <f t="shared" si="8"/>
        <v>0</v>
      </c>
      <c r="X27" s="67">
        <f>分析係数表!E30</f>
        <v>7.4296086791337757E-2</v>
      </c>
      <c r="Y27" s="157">
        <f t="shared" si="9"/>
        <v>0</v>
      </c>
    </row>
    <row r="28" spans="1:25" x14ac:dyDescent="0.2">
      <c r="A28" s="6" t="s">
        <v>16</v>
      </c>
      <c r="B28" s="5" t="s">
        <v>190</v>
      </c>
      <c r="C28" s="81"/>
      <c r="D28" s="67">
        <f>投入係数表!M28</f>
        <v>3.640848544647262E-2</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158">
        <f t="shared" si="8"/>
        <v>0</v>
      </c>
      <c r="X28" s="67">
        <f>分析係数表!E31</f>
        <v>1.0462489596956366E-2</v>
      </c>
      <c r="Y28" s="157">
        <f t="shared" si="9"/>
        <v>0</v>
      </c>
    </row>
    <row r="29" spans="1:25" x14ac:dyDescent="0.2">
      <c r="A29" s="6" t="s">
        <v>17</v>
      </c>
      <c r="B29" s="5" t="s">
        <v>270</v>
      </c>
      <c r="C29" s="81"/>
      <c r="D29" s="67">
        <f>投入係数表!M29</f>
        <v>7.8934385791810556E-4</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投入係数表!M30</f>
        <v>1.2826837691169216E-3</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投入係数表!M31</f>
        <v>2.4272323630981748E-2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158">
        <f t="shared" si="8"/>
        <v>0</v>
      </c>
      <c r="X31" s="67">
        <f>分析係数表!E34</f>
        <v>0.16618856377892521</v>
      </c>
      <c r="Y31" s="157">
        <f t="shared" si="9"/>
        <v>0</v>
      </c>
    </row>
    <row r="32" spans="1:25" x14ac:dyDescent="0.2">
      <c r="A32" s="6" t="s">
        <v>20</v>
      </c>
      <c r="B32" s="5" t="s">
        <v>37</v>
      </c>
      <c r="C32" s="81"/>
      <c r="D32" s="67">
        <f>投入係数表!M32</f>
        <v>6.7094227923038974E-3</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投入係数表!M33</f>
        <v>1.4800197335964479E-3</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投入係数表!M34</f>
        <v>2.8613714849531326E-2</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投入係数表!M35</f>
        <v>3.2560434139121855E-3</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投入係数表!M36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投入係数表!M37</f>
        <v>1.9733596447952639E-4</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投入係数表!M38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投入係数表!M39</f>
        <v>9.8667982239763195E-5</v>
      </c>
      <c r="E39" s="68">
        <f>$C$15*D39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 t="shared" si="7"/>
        <v>0</v>
      </c>
      <c r="V39" s="78">
        <f>分析係数表!D42</f>
        <v>0.3683083511777302</v>
      </c>
      <c r="W39" s="158">
        <f t="shared" si="8"/>
        <v>0</v>
      </c>
      <c r="X39" s="67">
        <f>分析係数表!E42</f>
        <v>0.32058733557662894</v>
      </c>
      <c r="Y39" s="157">
        <f t="shared" si="9"/>
        <v>0</v>
      </c>
    </row>
    <row r="40" spans="1:25" x14ac:dyDescent="0.2">
      <c r="A40" s="6" t="s">
        <v>192</v>
      </c>
      <c r="B40" s="5" t="s">
        <v>41</v>
      </c>
      <c r="C40" s="81"/>
      <c r="D40" s="67">
        <f>投入係数表!M40</f>
        <v>3.3448445979279727E-2</v>
      </c>
      <c r="E40" s="68">
        <f>$C$15*D40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 t="shared" si="7"/>
        <v>0</v>
      </c>
      <c r="V40" s="78">
        <f>分析係数表!D43</f>
        <v>0.15354857197440061</v>
      </c>
      <c r="W40" s="158">
        <f t="shared" si="8"/>
        <v>0</v>
      </c>
      <c r="X40" s="67">
        <f>分析係数表!E43</f>
        <v>0.11343012704174228</v>
      </c>
      <c r="Y40" s="157">
        <f t="shared" si="9"/>
        <v>0</v>
      </c>
    </row>
    <row r="41" spans="1:25" x14ac:dyDescent="0.2">
      <c r="A41" s="6" t="s">
        <v>337</v>
      </c>
      <c r="B41" s="5" t="s">
        <v>42</v>
      </c>
      <c r="C41" s="81"/>
      <c r="D41" s="67">
        <f>投入係数表!M41</f>
        <v>0</v>
      </c>
      <c r="E41" s="68">
        <f>$C$15*D41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 t="shared" si="7"/>
        <v>0</v>
      </c>
      <c r="V41" s="78">
        <f>分析係数表!D44</f>
        <v>0.16185340888320235</v>
      </c>
      <c r="W41" s="158">
        <f t="shared" si="8"/>
        <v>0</v>
      </c>
      <c r="X41" s="67">
        <f>分析係数表!E44</f>
        <v>0.10822214098580393</v>
      </c>
      <c r="Y41" s="157">
        <f t="shared" si="9"/>
        <v>0</v>
      </c>
    </row>
    <row r="42" spans="1:25" x14ac:dyDescent="0.2">
      <c r="A42" s="6" t="s">
        <v>338</v>
      </c>
      <c r="B42" s="5" t="s">
        <v>276</v>
      </c>
      <c r="C42" s="81"/>
      <c r="D42" s="67">
        <f>投入係数表!M42</f>
        <v>7.8934385791810556E-4</v>
      </c>
      <c r="E42" s="68">
        <f>$C$15*D42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 t="shared" si="7"/>
        <v>0</v>
      </c>
      <c r="V42" s="78">
        <f>分析係数表!D45</f>
        <v>0</v>
      </c>
      <c r="W42" s="158">
        <f t="shared" si="8"/>
        <v>0</v>
      </c>
      <c r="X42" s="67">
        <f>分析係数表!E45</f>
        <v>0</v>
      </c>
      <c r="Y42" s="157">
        <f t="shared" si="9"/>
        <v>0</v>
      </c>
    </row>
    <row r="43" spans="1:25" x14ac:dyDescent="0.2">
      <c r="A43" s="6" t="s">
        <v>339</v>
      </c>
      <c r="B43" s="5" t="s">
        <v>277</v>
      </c>
      <c r="C43" s="81"/>
      <c r="D43" s="67">
        <f>投入係数表!M43</f>
        <v>1.3813517513566848E-3</v>
      </c>
      <c r="E43" s="68">
        <f>$C$15*D43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 t="shared" si="7"/>
        <v>0</v>
      </c>
      <c r="V43" s="78">
        <f>分析係数表!D46</f>
        <v>1.4248704663212436E-2</v>
      </c>
      <c r="W43" s="158">
        <f t="shared" si="8"/>
        <v>0</v>
      </c>
      <c r="X43" s="67">
        <f>分析係数表!E46</f>
        <v>4.5336787564766841E-2</v>
      </c>
      <c r="Y43" s="157">
        <f t="shared" si="9"/>
        <v>0</v>
      </c>
    </row>
    <row r="44" spans="1:25" x14ac:dyDescent="0.2">
      <c r="A44" s="183">
        <v>40</v>
      </c>
      <c r="B44" s="12" t="s">
        <v>148</v>
      </c>
      <c r="C44" s="187">
        <f>SUM(C5:C43)</f>
        <v>0</v>
      </c>
      <c r="D44" s="83">
        <f>投入係数表!M44</f>
        <v>0.32471632955106067</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93">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T5" activePane="bottomRight" state="frozen"/>
      <selection activeCell="A19" sqref="A19"/>
      <selection pane="topRight" activeCell="A19" sqref="A19"/>
      <selection pane="bottomLeft" activeCell="A19" sqref="A19"/>
      <selection pane="bottomRight" activeCell="AI16" sqref="AI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299</v>
      </c>
      <c r="S2" s="3" t="s">
        <v>150</v>
      </c>
      <c r="U2" s="55" t="s">
        <v>207</v>
      </c>
      <c r="W2" s="3" t="s">
        <v>127</v>
      </c>
      <c r="Y2" s="3" t="s">
        <v>151</v>
      </c>
    </row>
    <row r="3" spans="1:25" ht="44" x14ac:dyDescent="0.2">
      <c r="B3" s="56"/>
      <c r="C3" s="57" t="s">
        <v>225</v>
      </c>
      <c r="D3" s="57" t="s">
        <v>238</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投入係数表!N5</f>
        <v>0</v>
      </c>
      <c r="E5" s="68">
        <f t="shared" ref="E5:E38" si="0">$C$16*D5</f>
        <v>0</v>
      </c>
      <c r="F5" s="67">
        <f>分析係数表!C8</f>
        <v>0.62618397816663984</v>
      </c>
      <c r="G5" s="68">
        <f t="shared" ref="G5:G38" si="1">E5*F5</f>
        <v>0</v>
      </c>
      <c r="H5" s="68">
        <f t="array" ref="H5:H43">MMULT(逆行列係数!C5:AO43,'12'!G5:G43)</f>
        <v>0</v>
      </c>
      <c r="I5" s="68">
        <f t="shared" ref="I5:I38" si="2">C5+H5</f>
        <v>0</v>
      </c>
      <c r="J5" s="67">
        <f>分析係数表!G8</f>
        <v>0.17367458866544791</v>
      </c>
      <c r="K5" s="69">
        <f t="shared" ref="K5:K38" si="3">I5*J5</f>
        <v>0</v>
      </c>
      <c r="L5" s="70" t="s">
        <v>180</v>
      </c>
      <c r="M5" s="71" t="s">
        <v>180</v>
      </c>
      <c r="N5" s="72">
        <f>分析係数表!H8</f>
        <v>9.6857442577373328E-3</v>
      </c>
      <c r="O5" s="73">
        <f t="shared" ref="O5:O43" si="4">$M$44*N5</f>
        <v>0</v>
      </c>
      <c r="P5" s="67">
        <f>分析係数表!C8</f>
        <v>0.62618397816663984</v>
      </c>
      <c r="Q5" s="73">
        <f t="shared" ref="Q5:Q38" si="5">O5*P5</f>
        <v>0</v>
      </c>
      <c r="R5" s="74">
        <f t="array" ref="R5:R43">MMULT(逆行列係数!C5:AO43,'12'!Q5:Q43)</f>
        <v>0</v>
      </c>
      <c r="S5" s="75">
        <f t="shared" ref="S5:S38" si="6">I5+R5</f>
        <v>0</v>
      </c>
      <c r="T5" s="76">
        <f>分析係数表!F8</f>
        <v>0.6565853270805182</v>
      </c>
      <c r="U5" s="77">
        <f t="shared" ref="U5:U38" si="7">S5*T5</f>
        <v>0</v>
      </c>
      <c r="V5" s="78">
        <f>分析係数表!D8</f>
        <v>0.236507431841666</v>
      </c>
      <c r="W5" s="158">
        <f t="shared" ref="W5:W38" si="8">ROUND(S5*V5,0)</f>
        <v>0</v>
      </c>
      <c r="X5" s="67">
        <f>分析係数表!E8</f>
        <v>0.13752881328988156</v>
      </c>
      <c r="Y5" s="157">
        <f t="shared" ref="Y5:Y38" si="9">ROUND(S5*X5,0)</f>
        <v>0</v>
      </c>
    </row>
    <row r="6" spans="1:25" x14ac:dyDescent="0.2">
      <c r="A6" s="6" t="s">
        <v>217</v>
      </c>
      <c r="B6" s="5" t="s">
        <v>263</v>
      </c>
      <c r="C6" s="81"/>
      <c r="D6" s="67">
        <f>投入係数表!N6</f>
        <v>0</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158">
        <f t="shared" si="8"/>
        <v>0</v>
      </c>
      <c r="X6" s="67">
        <f>分析係数表!E9</f>
        <v>0</v>
      </c>
      <c r="Y6" s="157">
        <f t="shared" si="9"/>
        <v>0</v>
      </c>
    </row>
    <row r="7" spans="1:25" x14ac:dyDescent="0.2">
      <c r="A7" s="6" t="s">
        <v>218</v>
      </c>
      <c r="B7" s="5" t="s">
        <v>264</v>
      </c>
      <c r="C7" s="81"/>
      <c r="D7" s="67">
        <f>投入係数表!N7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158">
        <f t="shared" si="8"/>
        <v>0</v>
      </c>
      <c r="X7" s="67">
        <f>分析係数表!E10</f>
        <v>7.6632215780186544E-2</v>
      </c>
      <c r="Y7" s="157">
        <f t="shared" si="9"/>
        <v>0</v>
      </c>
    </row>
    <row r="8" spans="1:25" x14ac:dyDescent="0.2">
      <c r="A8" s="6" t="s">
        <v>219</v>
      </c>
      <c r="B8" s="5" t="s">
        <v>27</v>
      </c>
      <c r="C8" s="81"/>
      <c r="D8" s="67">
        <f>投入係数表!N8</f>
        <v>2.8625058657907085E-2</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158">
        <f t="shared" si="8"/>
        <v>0</v>
      </c>
      <c r="X8" s="67">
        <f>分析係数表!E11</f>
        <v>4.6728971962616821E-2</v>
      </c>
      <c r="Y8" s="157">
        <f t="shared" si="9"/>
        <v>0</v>
      </c>
    </row>
    <row r="9" spans="1:25" x14ac:dyDescent="0.2">
      <c r="A9" s="6" t="s">
        <v>220</v>
      </c>
      <c r="B9" s="5" t="s">
        <v>188</v>
      </c>
      <c r="C9" s="81"/>
      <c r="D9" s="67">
        <f>投入係数表!N9</f>
        <v>0</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158">
        <f t="shared" si="8"/>
        <v>0</v>
      </c>
      <c r="X9" s="67">
        <f>分析係数表!E12</f>
        <v>5.3151628694023088E-2</v>
      </c>
      <c r="Y9" s="157">
        <f t="shared" si="9"/>
        <v>0</v>
      </c>
    </row>
    <row r="10" spans="1:25" x14ac:dyDescent="0.2">
      <c r="A10" s="6" t="s">
        <v>221</v>
      </c>
      <c r="B10" s="5" t="s">
        <v>28</v>
      </c>
      <c r="C10" s="81"/>
      <c r="D10" s="67">
        <f>投入係数表!N10</f>
        <v>0</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158">
        <f t="shared" si="8"/>
        <v>0</v>
      </c>
      <c r="X10" s="67">
        <f>分析係数表!E13</f>
        <v>0.16666666666666666</v>
      </c>
      <c r="Y10" s="157">
        <f t="shared" si="9"/>
        <v>0</v>
      </c>
    </row>
    <row r="11" spans="1:25" x14ac:dyDescent="0.2">
      <c r="A11" s="6" t="s">
        <v>222</v>
      </c>
      <c r="B11" s="5" t="s">
        <v>265</v>
      </c>
      <c r="C11" s="81"/>
      <c r="D11" s="67">
        <f>投入係数表!N11</f>
        <v>0</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投入係数表!N12</f>
        <v>2.346316283435007E-3</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投入係数表!N13</f>
        <v>1.2670107930549039E-2</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158">
        <f t="shared" si="8"/>
        <v>0</v>
      </c>
      <c r="X13" s="67">
        <f>分析係数表!E16</f>
        <v>1.8512804689910522E-3</v>
      </c>
      <c r="Y13" s="157">
        <f t="shared" si="9"/>
        <v>0</v>
      </c>
    </row>
    <row r="14" spans="1:25" x14ac:dyDescent="0.2">
      <c r="A14" s="6" t="s">
        <v>2</v>
      </c>
      <c r="B14" s="5" t="s">
        <v>360</v>
      </c>
      <c r="C14" s="81"/>
      <c r="D14" s="67">
        <f>投入係数表!N14</f>
        <v>4.6926325668700139E-4</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158">
        <f t="shared" si="8"/>
        <v>0</v>
      </c>
      <c r="X14" s="67">
        <f>分析係数表!E17</f>
        <v>7.5451647183846976E-2</v>
      </c>
      <c r="Y14" s="157">
        <f t="shared" si="9"/>
        <v>0</v>
      </c>
    </row>
    <row r="15" spans="1:25" x14ac:dyDescent="0.2">
      <c r="A15" s="6" t="s">
        <v>3</v>
      </c>
      <c r="B15" s="5" t="s">
        <v>31</v>
      </c>
      <c r="C15" s="81"/>
      <c r="D15" s="67">
        <f>投入係数表!N15</f>
        <v>2.8155795401220087E-3</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158">
        <f t="shared" si="8"/>
        <v>0</v>
      </c>
      <c r="X15" s="67">
        <f>分析係数表!E18</f>
        <v>8.1401085347804644E-2</v>
      </c>
      <c r="Y15" s="157">
        <f t="shared" si="9"/>
        <v>0</v>
      </c>
    </row>
    <row r="16" spans="1:25" x14ac:dyDescent="0.2">
      <c r="A16" s="6" t="s">
        <v>4</v>
      </c>
      <c r="B16" s="5" t="s">
        <v>32</v>
      </c>
      <c r="C16" s="66">
        <f>最終需要_まとめ!C17</f>
        <v>0</v>
      </c>
      <c r="D16" s="67">
        <f>投入係数表!N16</f>
        <v>0.30267480056311591</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158">
        <f t="shared" si="8"/>
        <v>0</v>
      </c>
      <c r="X16" s="67">
        <f>分析係数表!E19</f>
        <v>1.9239793524167059E-2</v>
      </c>
      <c r="Y16" s="157">
        <f t="shared" si="9"/>
        <v>0</v>
      </c>
    </row>
    <row r="17" spans="1:25" x14ac:dyDescent="0.2">
      <c r="A17" s="6" t="s">
        <v>5</v>
      </c>
      <c r="B17" s="5" t="s">
        <v>33</v>
      </c>
      <c r="C17" s="81"/>
      <c r="D17" s="67">
        <f>投入係数表!N17</f>
        <v>4.692632566870014E-3</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投入係数表!N18</f>
        <v>4.6926325668700139E-4</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158">
        <f t="shared" si="8"/>
        <v>0</v>
      </c>
      <c r="X18" s="67">
        <f>分析係数表!E21</f>
        <v>3.4821058449633825E-2</v>
      </c>
      <c r="Y18" s="157">
        <f t="shared" si="9"/>
        <v>0</v>
      </c>
    </row>
    <row r="19" spans="1:25" x14ac:dyDescent="0.2">
      <c r="A19" s="6" t="s">
        <v>7</v>
      </c>
      <c r="B19" s="5" t="s">
        <v>266</v>
      </c>
      <c r="C19" s="81"/>
      <c r="D19" s="67">
        <f>投入係数表!N19</f>
        <v>0</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67">
        <f>投入係数表!N20</f>
        <v>0</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投入係数表!N21</f>
        <v>0</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158">
        <f t="shared" si="8"/>
        <v>0</v>
      </c>
      <c r="X21" s="67">
        <f>分析係数表!E24</f>
        <v>2.691272587466359E-2</v>
      </c>
      <c r="Y21" s="157">
        <f t="shared" si="9"/>
        <v>0</v>
      </c>
    </row>
    <row r="22" spans="1:25" x14ac:dyDescent="0.2">
      <c r="A22" s="6" t="s">
        <v>10</v>
      </c>
      <c r="B22" s="5" t="s">
        <v>269</v>
      </c>
      <c r="C22" s="81"/>
      <c r="D22" s="67">
        <f>投入係数表!N22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67">
        <f>投入係数表!N23</f>
        <v>0</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投入係数表!N24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67">
        <f>投入係数表!N25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投入係数表!N26</f>
        <v>4.692632566870014E-3</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158">
        <f t="shared" si="8"/>
        <v>0</v>
      </c>
      <c r="X26" s="67">
        <f>分析係数表!E29</f>
        <v>4.6349241257972289E-2</v>
      </c>
      <c r="Y26" s="157">
        <f t="shared" si="9"/>
        <v>0</v>
      </c>
    </row>
    <row r="27" spans="1:25" x14ac:dyDescent="0.2">
      <c r="A27" s="6" t="s">
        <v>15</v>
      </c>
      <c r="B27" s="5" t="s">
        <v>36</v>
      </c>
      <c r="C27" s="81"/>
      <c r="D27" s="67">
        <f>投入係数表!N27</f>
        <v>2.346316283435007E-3</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158">
        <f t="shared" si="8"/>
        <v>0</v>
      </c>
      <c r="X27" s="67">
        <f>分析係数表!E30</f>
        <v>7.4296086791337757E-2</v>
      </c>
      <c r="Y27" s="157">
        <f t="shared" si="9"/>
        <v>0</v>
      </c>
    </row>
    <row r="28" spans="1:25" x14ac:dyDescent="0.2">
      <c r="A28" s="6" t="s">
        <v>16</v>
      </c>
      <c r="B28" s="5" t="s">
        <v>190</v>
      </c>
      <c r="C28" s="81"/>
      <c r="D28" s="67">
        <f>投入係数表!N28</f>
        <v>2.4870952604411075E-2</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158">
        <f t="shared" si="8"/>
        <v>0</v>
      </c>
      <c r="X28" s="67">
        <f>分析係数表!E31</f>
        <v>1.0462489596956366E-2</v>
      </c>
      <c r="Y28" s="157">
        <f t="shared" si="9"/>
        <v>0</v>
      </c>
    </row>
    <row r="29" spans="1:25" x14ac:dyDescent="0.2">
      <c r="A29" s="6" t="s">
        <v>17</v>
      </c>
      <c r="B29" s="5" t="s">
        <v>270</v>
      </c>
      <c r="C29" s="81"/>
      <c r="D29" s="67">
        <f>投入係数表!N29</f>
        <v>4.6926325668700139E-4</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投入係数表!N30</f>
        <v>0</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投入係数表!N31</f>
        <v>1.313937118723604E-2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158">
        <f t="shared" si="8"/>
        <v>0</v>
      </c>
      <c r="X31" s="67">
        <f>分析係数表!E34</f>
        <v>0.16618856377892521</v>
      </c>
      <c r="Y31" s="157">
        <f t="shared" si="9"/>
        <v>0</v>
      </c>
    </row>
    <row r="32" spans="1:25" x14ac:dyDescent="0.2">
      <c r="A32" s="6" t="s">
        <v>20</v>
      </c>
      <c r="B32" s="5" t="s">
        <v>37</v>
      </c>
      <c r="C32" s="81"/>
      <c r="D32" s="67">
        <f>投入係数表!N32</f>
        <v>2.346316283435007E-3</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投入係数表!N33</f>
        <v>4.6926325668700139E-4</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投入係数表!N34</f>
        <v>1.0323791647114031E-2</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投入係数表!N35</f>
        <v>4.6926325668700139E-4</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投入係数表!N36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投入係数表!N37</f>
        <v>0</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投入係数表!N38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投入係数表!N39</f>
        <v>4.6926325668700139E-4</v>
      </c>
      <c r="E39" s="68">
        <f>$C$16*D39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S39*T39</f>
        <v>0</v>
      </c>
      <c r="V39" s="78">
        <f>分析係数表!D42</f>
        <v>0.3683083511777302</v>
      </c>
      <c r="W39" s="158">
        <f>ROUND(S39*V39,0)</f>
        <v>0</v>
      </c>
      <c r="X39" s="67">
        <f>分析係数表!E42</f>
        <v>0.32058733557662894</v>
      </c>
      <c r="Y39" s="157">
        <f>ROUND(S39*X39,0)</f>
        <v>0</v>
      </c>
    </row>
    <row r="40" spans="1:25" x14ac:dyDescent="0.2">
      <c r="A40" s="6" t="s">
        <v>192</v>
      </c>
      <c r="B40" s="5" t="s">
        <v>41</v>
      </c>
      <c r="C40" s="81"/>
      <c r="D40" s="67">
        <f>投入係数表!N40</f>
        <v>5.1618958235570157E-3</v>
      </c>
      <c r="E40" s="68">
        <f>$C$16*D40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S40*T40</f>
        <v>0</v>
      </c>
      <c r="V40" s="78">
        <f>分析係数表!D43</f>
        <v>0.15354857197440061</v>
      </c>
      <c r="W40" s="158">
        <f>ROUND(S40*V40,0)</f>
        <v>0</v>
      </c>
      <c r="X40" s="67">
        <f>分析係数表!E43</f>
        <v>0.11343012704174228</v>
      </c>
      <c r="Y40" s="157">
        <f>ROUND(S40*X40,0)</f>
        <v>0</v>
      </c>
    </row>
    <row r="41" spans="1:25" x14ac:dyDescent="0.2">
      <c r="A41" s="6" t="s">
        <v>337</v>
      </c>
      <c r="B41" s="5" t="s">
        <v>42</v>
      </c>
      <c r="C41" s="81"/>
      <c r="D41" s="67">
        <f>投入係数表!N41</f>
        <v>0</v>
      </c>
      <c r="E41" s="68">
        <f>$C$16*D41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S41*T41</f>
        <v>0</v>
      </c>
      <c r="V41" s="78">
        <f>分析係数表!D44</f>
        <v>0.16185340888320235</v>
      </c>
      <c r="W41" s="158">
        <f>ROUND(S41*V41,0)</f>
        <v>0</v>
      </c>
      <c r="X41" s="67">
        <f>分析係数表!E44</f>
        <v>0.10822214098580393</v>
      </c>
      <c r="Y41" s="157">
        <f>ROUND(S41*X41,0)</f>
        <v>0</v>
      </c>
    </row>
    <row r="42" spans="1:25" x14ac:dyDescent="0.2">
      <c r="A42" s="6" t="s">
        <v>338</v>
      </c>
      <c r="B42" s="5" t="s">
        <v>276</v>
      </c>
      <c r="C42" s="81"/>
      <c r="D42" s="67">
        <f>投入係数表!N42</f>
        <v>0</v>
      </c>
      <c r="E42" s="68">
        <f>$C$16*D42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S42*T42</f>
        <v>0</v>
      </c>
      <c r="V42" s="78">
        <f>分析係数表!D45</f>
        <v>0</v>
      </c>
      <c r="W42" s="158">
        <f>ROUND(S42*V42,0)</f>
        <v>0</v>
      </c>
      <c r="X42" s="67">
        <f>分析係数表!E45</f>
        <v>0</v>
      </c>
      <c r="Y42" s="157">
        <f>ROUND(S42*X42,0)</f>
        <v>0</v>
      </c>
    </row>
    <row r="43" spans="1:25" x14ac:dyDescent="0.2">
      <c r="A43" s="6" t="s">
        <v>339</v>
      </c>
      <c r="B43" s="5" t="s">
        <v>277</v>
      </c>
      <c r="C43" s="81"/>
      <c r="D43" s="67">
        <f>投入係数表!N43</f>
        <v>-1.8770530267480056E-3</v>
      </c>
      <c r="E43" s="68">
        <f>$C$16*D43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S43*T43</f>
        <v>0</v>
      </c>
      <c r="V43" s="78">
        <f>分析係数表!D46</f>
        <v>1.4248704663212436E-2</v>
      </c>
      <c r="W43" s="158">
        <f>ROUND(S43*V43,0)</f>
        <v>0</v>
      </c>
      <c r="X43" s="67">
        <f>分析係数表!E46</f>
        <v>4.5336787564766841E-2</v>
      </c>
      <c r="Y43" s="157">
        <f>ROUND(S43*X43,0)</f>
        <v>0</v>
      </c>
    </row>
    <row r="44" spans="1:25" x14ac:dyDescent="0.2">
      <c r="A44" s="183">
        <v>40</v>
      </c>
      <c r="B44" s="12" t="s">
        <v>148</v>
      </c>
      <c r="C44" s="187">
        <f>SUM(C5:C43)</f>
        <v>0</v>
      </c>
      <c r="D44" s="83">
        <f>投入係数表!N44</f>
        <v>0.41764429845143125</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4">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298</v>
      </c>
      <c r="S2" s="3" t="s">
        <v>150</v>
      </c>
      <c r="U2" s="55" t="s">
        <v>207</v>
      </c>
      <c r="W2" s="3" t="s">
        <v>127</v>
      </c>
      <c r="Y2" s="3" t="s">
        <v>151</v>
      </c>
    </row>
    <row r="3" spans="1:25" ht="44" x14ac:dyDescent="0.2">
      <c r="B3" s="56"/>
      <c r="C3" s="57" t="s">
        <v>225</v>
      </c>
      <c r="D3" s="57" t="s">
        <v>237</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投入係数表!O5</f>
        <v>0</v>
      </c>
      <c r="E5" s="68">
        <f t="shared" ref="E5:E38" si="0">$C$17*D5</f>
        <v>0</v>
      </c>
      <c r="F5" s="67">
        <f>分析係数表!C8</f>
        <v>0.62618397816663984</v>
      </c>
      <c r="G5" s="68">
        <f t="shared" ref="G5:G38" si="1">E5*F5</f>
        <v>0</v>
      </c>
      <c r="H5" s="68">
        <f t="array" ref="H5:H43">MMULT(逆行列係数!C5:AO43,'13'!G5:G43)</f>
        <v>0</v>
      </c>
      <c r="I5" s="68">
        <f t="shared" ref="I5:I38" si="2">C5+H5</f>
        <v>0</v>
      </c>
      <c r="J5" s="67">
        <f>分析係数表!G8</f>
        <v>0.17367458866544791</v>
      </c>
      <c r="K5" s="69">
        <f t="shared" ref="K5:K38" si="3">I5*J5</f>
        <v>0</v>
      </c>
      <c r="L5" s="70" t="s">
        <v>181</v>
      </c>
      <c r="M5" s="71" t="s">
        <v>181</v>
      </c>
      <c r="N5" s="72">
        <f>分析係数表!H8</f>
        <v>9.6857442577373328E-3</v>
      </c>
      <c r="O5" s="73">
        <f t="shared" ref="O5:O43" si="4">$M$44*N5</f>
        <v>0</v>
      </c>
      <c r="P5" s="67">
        <f>分析係数表!C8</f>
        <v>0.62618397816663984</v>
      </c>
      <c r="Q5" s="73">
        <f t="shared" ref="Q5:Q38" si="5">O5*P5</f>
        <v>0</v>
      </c>
      <c r="R5" s="74">
        <f t="array" ref="R5:R43">MMULT(逆行列係数!C5:AO43,'13'!Q5:Q43)</f>
        <v>0</v>
      </c>
      <c r="S5" s="75">
        <f t="shared" ref="S5:S38" si="6">I5+R5</f>
        <v>0</v>
      </c>
      <c r="T5" s="76">
        <f>分析係数表!F8</f>
        <v>0.6565853270805182</v>
      </c>
      <c r="U5" s="77">
        <f t="shared" ref="U5:U38" si="7">S5*T5</f>
        <v>0</v>
      </c>
      <c r="V5" s="78">
        <f>分析係数表!D8</f>
        <v>0.236507431841666</v>
      </c>
      <c r="W5" s="158">
        <f t="shared" ref="W5:W38" si="8">ROUND(S5*V5,0)</f>
        <v>0</v>
      </c>
      <c r="X5" s="67">
        <f>分析係数表!E8</f>
        <v>0.13752881328988156</v>
      </c>
      <c r="Y5" s="157">
        <f t="shared" ref="Y5:Y38" si="9">ROUND(S5*X5,0)</f>
        <v>0</v>
      </c>
    </row>
    <row r="6" spans="1:25" x14ac:dyDescent="0.2">
      <c r="A6" s="6" t="s">
        <v>217</v>
      </c>
      <c r="B6" s="5" t="s">
        <v>263</v>
      </c>
      <c r="C6" s="81"/>
      <c r="D6" s="67">
        <f>投入係数表!O6</f>
        <v>0</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158">
        <f t="shared" si="8"/>
        <v>0</v>
      </c>
      <c r="X6" s="67">
        <f>分析係数表!E9</f>
        <v>0</v>
      </c>
      <c r="Y6" s="157">
        <f t="shared" si="9"/>
        <v>0</v>
      </c>
    </row>
    <row r="7" spans="1:25" x14ac:dyDescent="0.2">
      <c r="A7" s="6" t="s">
        <v>218</v>
      </c>
      <c r="B7" s="5" t="s">
        <v>264</v>
      </c>
      <c r="C7" s="81"/>
      <c r="D7" s="67">
        <f>投入係数表!O7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158">
        <f t="shared" si="8"/>
        <v>0</v>
      </c>
      <c r="X7" s="67">
        <f>分析係数表!E10</f>
        <v>7.6632215780186544E-2</v>
      </c>
      <c r="Y7" s="157">
        <f t="shared" si="9"/>
        <v>0</v>
      </c>
    </row>
    <row r="8" spans="1:25" x14ac:dyDescent="0.2">
      <c r="A8" s="6" t="s">
        <v>219</v>
      </c>
      <c r="B8" s="5" t="s">
        <v>27</v>
      </c>
      <c r="C8" s="81"/>
      <c r="D8" s="67">
        <f>投入係数表!O8</f>
        <v>8.3333333333333329E-2</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158">
        <f t="shared" si="8"/>
        <v>0</v>
      </c>
      <c r="X8" s="67">
        <f>分析係数表!E11</f>
        <v>4.6728971962616821E-2</v>
      </c>
      <c r="Y8" s="157">
        <f t="shared" si="9"/>
        <v>0</v>
      </c>
    </row>
    <row r="9" spans="1:25" x14ac:dyDescent="0.2">
      <c r="A9" s="6" t="s">
        <v>220</v>
      </c>
      <c r="B9" s="5" t="s">
        <v>188</v>
      </c>
      <c r="C9" s="81"/>
      <c r="D9" s="67">
        <f>投入係数表!O9</f>
        <v>0</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158">
        <f t="shared" si="8"/>
        <v>0</v>
      </c>
      <c r="X9" s="67">
        <f>分析係数表!E12</f>
        <v>5.3151628694023088E-2</v>
      </c>
      <c r="Y9" s="157">
        <f t="shared" si="9"/>
        <v>0</v>
      </c>
    </row>
    <row r="10" spans="1:25" x14ac:dyDescent="0.2">
      <c r="A10" s="6" t="s">
        <v>221</v>
      </c>
      <c r="B10" s="5" t="s">
        <v>28</v>
      </c>
      <c r="C10" s="81"/>
      <c r="D10" s="67">
        <f>投入係数表!O10</f>
        <v>0</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158">
        <f t="shared" si="8"/>
        <v>0</v>
      </c>
      <c r="X10" s="67">
        <f>分析係数表!E13</f>
        <v>0.16666666666666666</v>
      </c>
      <c r="Y10" s="157">
        <f t="shared" si="9"/>
        <v>0</v>
      </c>
    </row>
    <row r="11" spans="1:25" x14ac:dyDescent="0.2">
      <c r="A11" s="6" t="s">
        <v>222</v>
      </c>
      <c r="B11" s="5" t="s">
        <v>265</v>
      </c>
      <c r="C11" s="81"/>
      <c r="D11" s="67">
        <f>投入係数表!O11</f>
        <v>1.6025641025641025E-3</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投入係数表!O12</f>
        <v>6.41025641025641E-3</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投入係数表!O13</f>
        <v>1.6025641025641025E-3</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158">
        <f t="shared" si="8"/>
        <v>0</v>
      </c>
      <c r="X13" s="67">
        <f>分析係数表!E16</f>
        <v>1.8512804689910522E-3</v>
      </c>
      <c r="Y13" s="157">
        <f t="shared" si="9"/>
        <v>0</v>
      </c>
    </row>
    <row r="14" spans="1:25" x14ac:dyDescent="0.2">
      <c r="A14" s="6" t="s">
        <v>2</v>
      </c>
      <c r="B14" s="5" t="s">
        <v>360</v>
      </c>
      <c r="C14" s="81"/>
      <c r="D14" s="67">
        <f>投入係数表!O14</f>
        <v>1.6025641025641025E-3</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158">
        <f t="shared" si="8"/>
        <v>0</v>
      </c>
      <c r="X14" s="67">
        <f>分析係数表!E17</f>
        <v>7.5451647183846976E-2</v>
      </c>
      <c r="Y14" s="157">
        <f t="shared" si="9"/>
        <v>0</v>
      </c>
    </row>
    <row r="15" spans="1:25" x14ac:dyDescent="0.2">
      <c r="A15" s="6" t="s">
        <v>3</v>
      </c>
      <c r="B15" s="5" t="s">
        <v>31</v>
      </c>
      <c r="C15" s="81"/>
      <c r="D15" s="67">
        <f>投入係数表!O15</f>
        <v>6.41025641025641E-3</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158">
        <f t="shared" si="8"/>
        <v>0</v>
      </c>
      <c r="X15" s="67">
        <f>分析係数表!E18</f>
        <v>8.1401085347804644E-2</v>
      </c>
      <c r="Y15" s="157">
        <f t="shared" si="9"/>
        <v>0</v>
      </c>
    </row>
    <row r="16" spans="1:25" x14ac:dyDescent="0.2">
      <c r="A16" s="6" t="s">
        <v>4</v>
      </c>
      <c r="B16" s="5" t="s">
        <v>32</v>
      </c>
      <c r="C16" s="81"/>
      <c r="D16" s="67">
        <f>投入係数表!O16</f>
        <v>1.6025641025641025E-3</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158">
        <f t="shared" si="8"/>
        <v>0</v>
      </c>
      <c r="X16" s="67">
        <f>分析係数表!E19</f>
        <v>1.9239793524167059E-2</v>
      </c>
      <c r="Y16" s="157">
        <f t="shared" si="9"/>
        <v>0</v>
      </c>
    </row>
    <row r="17" spans="1:25" x14ac:dyDescent="0.2">
      <c r="A17" s="6" t="s">
        <v>5</v>
      </c>
      <c r="B17" s="5" t="s">
        <v>33</v>
      </c>
      <c r="C17" s="66">
        <f>最終需要_まとめ!C18</f>
        <v>0</v>
      </c>
      <c r="D17" s="67">
        <f>投入係数表!O17</f>
        <v>0.23397435897435898</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投入係数表!O18</f>
        <v>1.6025641025641025E-3</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158">
        <f t="shared" si="8"/>
        <v>0</v>
      </c>
      <c r="X18" s="67">
        <f>分析係数表!E21</f>
        <v>3.4821058449633825E-2</v>
      </c>
      <c r="Y18" s="157">
        <f t="shared" si="9"/>
        <v>0</v>
      </c>
    </row>
    <row r="19" spans="1:25" x14ac:dyDescent="0.2">
      <c r="A19" s="6" t="s">
        <v>7</v>
      </c>
      <c r="B19" s="5" t="s">
        <v>266</v>
      </c>
      <c r="C19" s="81"/>
      <c r="D19" s="67">
        <f>投入係数表!O19</f>
        <v>0</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67">
        <f>投入係数表!O20</f>
        <v>0</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投入係数表!O21</f>
        <v>0</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158">
        <f t="shared" si="8"/>
        <v>0</v>
      </c>
      <c r="X21" s="67">
        <f>分析係数表!E24</f>
        <v>2.691272587466359E-2</v>
      </c>
      <c r="Y21" s="157">
        <f t="shared" si="9"/>
        <v>0</v>
      </c>
    </row>
    <row r="22" spans="1:25" x14ac:dyDescent="0.2">
      <c r="A22" s="6" t="s">
        <v>10</v>
      </c>
      <c r="B22" s="5" t="s">
        <v>269</v>
      </c>
      <c r="C22" s="81"/>
      <c r="D22" s="67">
        <f>投入係数表!O22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67">
        <f>投入係数表!O23</f>
        <v>0</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投入係数表!O24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67">
        <f>投入係数表!O25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投入係数表!O26</f>
        <v>1.9230769230769232E-2</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158">
        <f t="shared" si="8"/>
        <v>0</v>
      </c>
      <c r="X26" s="67">
        <f>分析係数表!E29</f>
        <v>4.6349241257972289E-2</v>
      </c>
      <c r="Y26" s="157">
        <f t="shared" si="9"/>
        <v>0</v>
      </c>
    </row>
    <row r="27" spans="1:25" x14ac:dyDescent="0.2">
      <c r="A27" s="6" t="s">
        <v>15</v>
      </c>
      <c r="B27" s="5" t="s">
        <v>36</v>
      </c>
      <c r="C27" s="81"/>
      <c r="D27" s="67">
        <f>投入係数表!O27</f>
        <v>1.6025641025641025E-3</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158">
        <f t="shared" si="8"/>
        <v>0</v>
      </c>
      <c r="X27" s="67">
        <f>分析係数表!E30</f>
        <v>7.4296086791337757E-2</v>
      </c>
      <c r="Y27" s="157">
        <f t="shared" si="9"/>
        <v>0</v>
      </c>
    </row>
    <row r="28" spans="1:25" x14ac:dyDescent="0.2">
      <c r="A28" s="6" t="s">
        <v>16</v>
      </c>
      <c r="B28" s="5" t="s">
        <v>190</v>
      </c>
      <c r="C28" s="81"/>
      <c r="D28" s="67">
        <f>投入係数表!O28</f>
        <v>2.0833333333333332E-2</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158">
        <f t="shared" si="8"/>
        <v>0</v>
      </c>
      <c r="X28" s="67">
        <f>分析係数表!E31</f>
        <v>1.0462489596956366E-2</v>
      </c>
      <c r="Y28" s="157">
        <f t="shared" si="9"/>
        <v>0</v>
      </c>
    </row>
    <row r="29" spans="1:25" x14ac:dyDescent="0.2">
      <c r="A29" s="6" t="s">
        <v>17</v>
      </c>
      <c r="B29" s="5" t="s">
        <v>270</v>
      </c>
      <c r="C29" s="81"/>
      <c r="D29" s="67">
        <f>投入係数表!O29</f>
        <v>0</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投入係数表!O30</f>
        <v>0</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投入係数表!O31</f>
        <v>2.2435897435897436E-2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158">
        <f t="shared" si="8"/>
        <v>0</v>
      </c>
      <c r="X31" s="67">
        <f>分析係数表!E34</f>
        <v>0.16618856377892521</v>
      </c>
      <c r="Y31" s="157">
        <f t="shared" si="9"/>
        <v>0</v>
      </c>
    </row>
    <row r="32" spans="1:25" x14ac:dyDescent="0.2">
      <c r="A32" s="6" t="s">
        <v>20</v>
      </c>
      <c r="B32" s="5" t="s">
        <v>37</v>
      </c>
      <c r="C32" s="81"/>
      <c r="D32" s="67">
        <f>投入係数表!O32</f>
        <v>4.807692307692308E-3</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投入係数表!O33</f>
        <v>0</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投入係数表!O34</f>
        <v>1.4423076923076924E-2</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投入係数表!O35</f>
        <v>1.6025641025641025E-3</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投入係数表!O36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投入係数表!O37</f>
        <v>0</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投入係数表!O38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投入係数表!O39</f>
        <v>0</v>
      </c>
      <c r="E39" s="68">
        <f>$C$17*D39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S39*T39</f>
        <v>0</v>
      </c>
      <c r="V39" s="78">
        <f>分析係数表!D42</f>
        <v>0.3683083511777302</v>
      </c>
      <c r="W39" s="158">
        <f>ROUND(S39*V39,0)</f>
        <v>0</v>
      </c>
      <c r="X39" s="67">
        <f>分析係数表!E42</f>
        <v>0.32058733557662894</v>
      </c>
      <c r="Y39" s="157">
        <f>ROUND(S39*X39,0)</f>
        <v>0</v>
      </c>
    </row>
    <row r="40" spans="1:25" x14ac:dyDescent="0.2">
      <c r="A40" s="6" t="s">
        <v>192</v>
      </c>
      <c r="B40" s="5" t="s">
        <v>41</v>
      </c>
      <c r="C40" s="81"/>
      <c r="D40" s="67">
        <f>投入係数表!O40</f>
        <v>6.41025641025641E-3</v>
      </c>
      <c r="E40" s="68">
        <f>$C$17*D40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S40*T40</f>
        <v>0</v>
      </c>
      <c r="V40" s="78">
        <f>分析係数表!D43</f>
        <v>0.15354857197440061</v>
      </c>
      <c r="W40" s="158">
        <f>ROUND(S40*V40,0)</f>
        <v>0</v>
      </c>
      <c r="X40" s="67">
        <f>分析係数表!E43</f>
        <v>0.11343012704174228</v>
      </c>
      <c r="Y40" s="157">
        <f>ROUND(S40*X40,0)</f>
        <v>0</v>
      </c>
    </row>
    <row r="41" spans="1:25" x14ac:dyDescent="0.2">
      <c r="A41" s="6" t="s">
        <v>337</v>
      </c>
      <c r="B41" s="5" t="s">
        <v>42</v>
      </c>
      <c r="C41" s="81"/>
      <c r="D41" s="67">
        <f>投入係数表!O41</f>
        <v>0</v>
      </c>
      <c r="E41" s="68">
        <f>$C$17*D41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S41*T41</f>
        <v>0</v>
      </c>
      <c r="V41" s="78">
        <f>分析係数表!D44</f>
        <v>0.16185340888320235</v>
      </c>
      <c r="W41" s="158">
        <f>ROUND(S41*V41,0)</f>
        <v>0</v>
      </c>
      <c r="X41" s="67">
        <f>分析係数表!E44</f>
        <v>0.10822214098580393</v>
      </c>
      <c r="Y41" s="157">
        <f>ROUND(S41*X41,0)</f>
        <v>0</v>
      </c>
    </row>
    <row r="42" spans="1:25" x14ac:dyDescent="0.2">
      <c r="A42" s="6" t="s">
        <v>338</v>
      </c>
      <c r="B42" s="5" t="s">
        <v>276</v>
      </c>
      <c r="C42" s="81"/>
      <c r="D42" s="67">
        <f>投入係数表!O42</f>
        <v>0</v>
      </c>
      <c r="E42" s="68">
        <f>$C$17*D42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S42*T42</f>
        <v>0</v>
      </c>
      <c r="V42" s="78">
        <f>分析係数表!D45</f>
        <v>0</v>
      </c>
      <c r="W42" s="158">
        <f>ROUND(S42*V42,0)</f>
        <v>0</v>
      </c>
      <c r="X42" s="67">
        <f>分析係数表!E45</f>
        <v>0</v>
      </c>
      <c r="Y42" s="157">
        <f>ROUND(S42*X42,0)</f>
        <v>0</v>
      </c>
    </row>
    <row r="43" spans="1:25" x14ac:dyDescent="0.2">
      <c r="A43" s="6" t="s">
        <v>339</v>
      </c>
      <c r="B43" s="5" t="s">
        <v>277</v>
      </c>
      <c r="C43" s="81"/>
      <c r="D43" s="67">
        <f>投入係数表!O43</f>
        <v>0</v>
      </c>
      <c r="E43" s="68">
        <f>$C$17*D43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S43*T43</f>
        <v>0</v>
      </c>
      <c r="V43" s="78">
        <f>分析係数表!D46</f>
        <v>1.4248704663212436E-2</v>
      </c>
      <c r="W43" s="158">
        <f>ROUND(S43*V43,0)</f>
        <v>0</v>
      </c>
      <c r="X43" s="67">
        <f>分析係数表!E46</f>
        <v>4.5336787564766841E-2</v>
      </c>
      <c r="Y43" s="157">
        <f>ROUND(S43*X43,0)</f>
        <v>0</v>
      </c>
    </row>
    <row r="44" spans="1:25" x14ac:dyDescent="0.2">
      <c r="A44" s="183">
        <v>40</v>
      </c>
      <c r="B44" s="12" t="s">
        <v>148</v>
      </c>
      <c r="C44" s="187">
        <f>SUM(C5:C43)</f>
        <v>0</v>
      </c>
      <c r="D44" s="83">
        <f>投入係数表!O44</f>
        <v>0.42948717948717946</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297</v>
      </c>
      <c r="S2" s="3" t="s">
        <v>150</v>
      </c>
      <c r="U2" s="55" t="s">
        <v>207</v>
      </c>
      <c r="W2" s="3" t="s">
        <v>127</v>
      </c>
      <c r="Y2" s="3" t="s">
        <v>151</v>
      </c>
    </row>
    <row r="3" spans="1:25" ht="44" x14ac:dyDescent="0.2">
      <c r="B3" s="56"/>
      <c r="C3" s="57" t="s">
        <v>225</v>
      </c>
      <c r="D3" s="57" t="s">
        <v>236</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投入係数表!P5</f>
        <v>0</v>
      </c>
      <c r="E5" s="68">
        <f t="shared" ref="E5:E38" si="0">$C$18*D5</f>
        <v>0</v>
      </c>
      <c r="F5" s="67">
        <f>分析係数表!C8</f>
        <v>0.62618397816663984</v>
      </c>
      <c r="G5" s="68">
        <f t="shared" ref="G5:G38" si="1">E5*F5</f>
        <v>0</v>
      </c>
      <c r="H5" s="68">
        <f t="array" ref="H5:H43">MMULT(逆行列係数!C5:AO43,'14'!G5:G43)</f>
        <v>0</v>
      </c>
      <c r="I5" s="68">
        <f t="shared" ref="I5:I38" si="2">C5+H5</f>
        <v>0</v>
      </c>
      <c r="J5" s="67">
        <f>分析係数表!G8</f>
        <v>0.17367458866544791</v>
      </c>
      <c r="K5" s="69">
        <f t="shared" ref="K5:K38" si="3">I5*J5</f>
        <v>0</v>
      </c>
      <c r="L5" s="70" t="s">
        <v>181</v>
      </c>
      <c r="M5" s="71" t="s">
        <v>181</v>
      </c>
      <c r="N5" s="72">
        <f>分析係数表!H8</f>
        <v>9.6857442577373328E-3</v>
      </c>
      <c r="O5" s="73">
        <f t="shared" ref="O5:O43" si="4">$M$44*N5</f>
        <v>0</v>
      </c>
      <c r="P5" s="67">
        <f>分析係数表!C8</f>
        <v>0.62618397816663984</v>
      </c>
      <c r="Q5" s="73">
        <f t="shared" ref="Q5:Q38" si="5">O5*P5</f>
        <v>0</v>
      </c>
      <c r="R5" s="74">
        <f t="array" ref="R5:R43">MMULT(逆行列係数!C5:AO43,'14'!Q5:Q43)</f>
        <v>0</v>
      </c>
      <c r="S5" s="75">
        <f t="shared" ref="S5:S38" si="6">I5+R5</f>
        <v>0</v>
      </c>
      <c r="T5" s="76">
        <f>分析係数表!F8</f>
        <v>0.6565853270805182</v>
      </c>
      <c r="U5" s="77">
        <f t="shared" ref="U5:U38" si="7">S5*T5</f>
        <v>0</v>
      </c>
      <c r="V5" s="78">
        <f>分析係数表!D8</f>
        <v>0.236507431841666</v>
      </c>
      <c r="W5" s="79">
        <f t="shared" ref="W5:W38" si="8">ROUND(S5*V5,0)</f>
        <v>0</v>
      </c>
      <c r="X5" s="67">
        <f>分析係数表!E8</f>
        <v>0.13752881328988156</v>
      </c>
      <c r="Y5" s="80">
        <f t="shared" ref="Y5:Y38" si="9">ROUND(S5*X5,0)</f>
        <v>0</v>
      </c>
    </row>
    <row r="6" spans="1:25" x14ac:dyDescent="0.2">
      <c r="A6" s="6" t="s">
        <v>217</v>
      </c>
      <c r="B6" s="5" t="s">
        <v>263</v>
      </c>
      <c r="C6" s="81"/>
      <c r="D6" s="67">
        <f>投入係数表!P6</f>
        <v>0</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79">
        <f t="shared" si="8"/>
        <v>0</v>
      </c>
      <c r="X6" s="67">
        <f>分析係数表!E9</f>
        <v>0</v>
      </c>
      <c r="Y6" s="80">
        <f t="shared" si="9"/>
        <v>0</v>
      </c>
    </row>
    <row r="7" spans="1:25" x14ac:dyDescent="0.2">
      <c r="A7" s="6" t="s">
        <v>218</v>
      </c>
      <c r="B7" s="5" t="s">
        <v>264</v>
      </c>
      <c r="C7" s="81"/>
      <c r="D7" s="67">
        <f>投入係数表!P7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79">
        <f t="shared" si="8"/>
        <v>0</v>
      </c>
      <c r="X7" s="67">
        <f>分析係数表!E10</f>
        <v>7.6632215780186544E-2</v>
      </c>
      <c r="Y7" s="80">
        <f t="shared" si="9"/>
        <v>0</v>
      </c>
    </row>
    <row r="8" spans="1:25" x14ac:dyDescent="0.2">
      <c r="A8" s="6" t="s">
        <v>219</v>
      </c>
      <c r="B8" s="5" t="s">
        <v>27</v>
      </c>
      <c r="C8" s="81"/>
      <c r="D8" s="67">
        <f>投入係数表!P8</f>
        <v>1.381788033715628E-4</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79">
        <f t="shared" si="8"/>
        <v>0</v>
      </c>
      <c r="X8" s="67">
        <f>分析係数表!E11</f>
        <v>4.6728971962616821E-2</v>
      </c>
      <c r="Y8" s="80">
        <f t="shared" si="9"/>
        <v>0</v>
      </c>
    </row>
    <row r="9" spans="1:25" x14ac:dyDescent="0.2">
      <c r="A9" s="6" t="s">
        <v>220</v>
      </c>
      <c r="B9" s="5" t="s">
        <v>188</v>
      </c>
      <c r="C9" s="81"/>
      <c r="D9" s="67">
        <f>投入係数表!P9</f>
        <v>0</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79">
        <f t="shared" si="8"/>
        <v>0</v>
      </c>
      <c r="X9" s="67">
        <f>分析係数表!E12</f>
        <v>5.3151628694023088E-2</v>
      </c>
      <c r="Y9" s="80">
        <f t="shared" si="9"/>
        <v>0</v>
      </c>
    </row>
    <row r="10" spans="1:25" x14ac:dyDescent="0.2">
      <c r="A10" s="6" t="s">
        <v>221</v>
      </c>
      <c r="B10" s="5" t="s">
        <v>28</v>
      </c>
      <c r="C10" s="81"/>
      <c r="D10" s="67">
        <f>投入係数表!P10</f>
        <v>8.2907282022937686E-4</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79">
        <f t="shared" si="8"/>
        <v>0</v>
      </c>
      <c r="X10" s="67">
        <f>分析係数表!E13</f>
        <v>0.16666666666666666</v>
      </c>
      <c r="Y10" s="80">
        <f t="shared" si="9"/>
        <v>0</v>
      </c>
    </row>
    <row r="11" spans="1:25" x14ac:dyDescent="0.2">
      <c r="A11" s="6" t="s">
        <v>222</v>
      </c>
      <c r="B11" s="5" t="s">
        <v>265</v>
      </c>
      <c r="C11" s="81"/>
      <c r="D11" s="67">
        <f>投入係数表!P11</f>
        <v>2.2108608539450048E-3</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79">
        <f t="shared" si="8"/>
        <v>0</v>
      </c>
      <c r="X11" s="67">
        <f>分析係数表!E14</f>
        <v>4.5381911153723233E-2</v>
      </c>
      <c r="Y11" s="80">
        <f t="shared" si="9"/>
        <v>0</v>
      </c>
    </row>
    <row r="12" spans="1:25" x14ac:dyDescent="0.2">
      <c r="A12" s="6" t="s">
        <v>223</v>
      </c>
      <c r="B12" s="5" t="s">
        <v>29</v>
      </c>
      <c r="C12" s="81"/>
      <c r="D12" s="67">
        <f>投入係数表!P12</f>
        <v>5.6653309382340752E-3</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79">
        <f t="shared" si="8"/>
        <v>0</v>
      </c>
      <c r="X12" s="67">
        <f>分析係数表!E15</f>
        <v>2.8747433264887063E-2</v>
      </c>
      <c r="Y12" s="80">
        <f t="shared" si="9"/>
        <v>0</v>
      </c>
    </row>
    <row r="13" spans="1:25" x14ac:dyDescent="0.2">
      <c r="A13" s="6" t="s">
        <v>224</v>
      </c>
      <c r="B13" s="5" t="s">
        <v>30</v>
      </c>
      <c r="C13" s="81"/>
      <c r="D13" s="67">
        <f>投入係数表!P13</f>
        <v>1.9345032472018792E-3</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79">
        <f t="shared" si="8"/>
        <v>0</v>
      </c>
      <c r="X13" s="67">
        <f>分析係数表!E16</f>
        <v>1.8512804689910522E-3</v>
      </c>
      <c r="Y13" s="80">
        <f t="shared" si="9"/>
        <v>0</v>
      </c>
    </row>
    <row r="14" spans="1:25" x14ac:dyDescent="0.2">
      <c r="A14" s="6" t="s">
        <v>2</v>
      </c>
      <c r="B14" s="5" t="s">
        <v>360</v>
      </c>
      <c r="C14" s="81"/>
      <c r="D14" s="67">
        <f>投入係数表!P14</f>
        <v>3.0399336741743816E-3</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79">
        <f t="shared" si="8"/>
        <v>0</v>
      </c>
      <c r="X14" s="67">
        <f>分析係数表!E17</f>
        <v>7.5451647183846976E-2</v>
      </c>
      <c r="Y14" s="80">
        <f t="shared" si="9"/>
        <v>0</v>
      </c>
    </row>
    <row r="15" spans="1:25" x14ac:dyDescent="0.2">
      <c r="A15" s="6" t="s">
        <v>3</v>
      </c>
      <c r="B15" s="5" t="s">
        <v>31</v>
      </c>
      <c r="C15" s="81"/>
      <c r="D15" s="67">
        <f>投入係数表!P15</f>
        <v>2.3490396573165677E-3</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79">
        <f t="shared" si="8"/>
        <v>0</v>
      </c>
      <c r="X15" s="67">
        <f>分析係数表!E18</f>
        <v>8.1401085347804644E-2</v>
      </c>
      <c r="Y15" s="80">
        <f t="shared" si="9"/>
        <v>0</v>
      </c>
    </row>
    <row r="16" spans="1:25" x14ac:dyDescent="0.2">
      <c r="A16" s="6" t="s">
        <v>4</v>
      </c>
      <c r="B16" s="5" t="s">
        <v>32</v>
      </c>
      <c r="C16" s="81"/>
      <c r="D16" s="67">
        <f>投入係数表!P16</f>
        <v>0.14729860439408596</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79">
        <f t="shared" si="8"/>
        <v>0</v>
      </c>
      <c r="X16" s="67">
        <f>分析係数表!E19</f>
        <v>1.9239793524167059E-2</v>
      </c>
      <c r="Y16" s="80">
        <f t="shared" si="9"/>
        <v>0</v>
      </c>
    </row>
    <row r="17" spans="1:25" x14ac:dyDescent="0.2">
      <c r="A17" s="6" t="s">
        <v>5</v>
      </c>
      <c r="B17" s="5" t="s">
        <v>33</v>
      </c>
      <c r="C17" s="81"/>
      <c r="D17" s="67">
        <f>投入係数表!P17</f>
        <v>4.2559071438441343E-2</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79">
        <f t="shared" si="8"/>
        <v>0</v>
      </c>
      <c r="X17" s="67">
        <f>分析係数表!E20</f>
        <v>1.282051282051282E-2</v>
      </c>
      <c r="Y17" s="80">
        <f t="shared" si="9"/>
        <v>0</v>
      </c>
    </row>
    <row r="18" spans="1:25" x14ac:dyDescent="0.2">
      <c r="A18" s="6" t="s">
        <v>6</v>
      </c>
      <c r="B18" s="5" t="s">
        <v>34</v>
      </c>
      <c r="C18" s="66">
        <f>最終需要_まとめ!C19</f>
        <v>0</v>
      </c>
      <c r="D18" s="67">
        <f>投入係数表!P18</f>
        <v>4.5875362719358853E-2</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79">
        <f t="shared" si="8"/>
        <v>0</v>
      </c>
      <c r="X18" s="67">
        <f>分析係数表!E21</f>
        <v>3.4821058449633825E-2</v>
      </c>
      <c r="Y18" s="80">
        <f t="shared" si="9"/>
        <v>0</v>
      </c>
    </row>
    <row r="19" spans="1:25" x14ac:dyDescent="0.2">
      <c r="A19" s="6" t="s">
        <v>7</v>
      </c>
      <c r="B19" s="5" t="s">
        <v>266</v>
      </c>
      <c r="C19" s="81"/>
      <c r="D19" s="67">
        <f>投入係数表!P19</f>
        <v>6.9089401685781403E-4</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79">
        <f t="shared" si="8"/>
        <v>0</v>
      </c>
      <c r="X19" s="67">
        <f>分析係数表!E22</f>
        <v>4.13118889940082E-2</v>
      </c>
      <c r="Y19" s="80">
        <f t="shared" si="9"/>
        <v>0</v>
      </c>
    </row>
    <row r="20" spans="1:25" x14ac:dyDescent="0.2">
      <c r="A20" s="6" t="s">
        <v>8</v>
      </c>
      <c r="B20" s="5" t="s">
        <v>267</v>
      </c>
      <c r="C20" s="81"/>
      <c r="D20" s="67">
        <f>投入係数表!P20</f>
        <v>2.763576067431256E-4</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79">
        <f t="shared" si="8"/>
        <v>0</v>
      </c>
      <c r="X20" s="67">
        <f>分析係数表!E23</f>
        <v>3.3648677703719633E-2</v>
      </c>
      <c r="Y20" s="80">
        <f t="shared" si="9"/>
        <v>0</v>
      </c>
    </row>
    <row r="21" spans="1:25" x14ac:dyDescent="0.2">
      <c r="A21" s="6" t="s">
        <v>9</v>
      </c>
      <c r="B21" s="5" t="s">
        <v>268</v>
      </c>
      <c r="C21" s="81"/>
      <c r="D21" s="67">
        <f>投入係数表!P21</f>
        <v>0</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79">
        <f t="shared" si="8"/>
        <v>0</v>
      </c>
      <c r="X21" s="67">
        <f>分析係数表!E24</f>
        <v>2.691272587466359E-2</v>
      </c>
      <c r="Y21" s="80">
        <f t="shared" si="9"/>
        <v>0</v>
      </c>
    </row>
    <row r="22" spans="1:25" x14ac:dyDescent="0.2">
      <c r="A22" s="6" t="s">
        <v>10</v>
      </c>
      <c r="B22" s="5" t="s">
        <v>269</v>
      </c>
      <c r="C22" s="81"/>
      <c r="D22" s="67">
        <f>投入係数表!P22</f>
        <v>1.6581456404587537E-3</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79">
        <f t="shared" si="8"/>
        <v>0</v>
      </c>
      <c r="X22" s="67">
        <f>分析係数表!E25</f>
        <v>4.2966983265490732E-3</v>
      </c>
      <c r="Y22" s="80">
        <f t="shared" si="9"/>
        <v>0</v>
      </c>
    </row>
    <row r="23" spans="1:25" x14ac:dyDescent="0.2">
      <c r="A23" s="6" t="s">
        <v>11</v>
      </c>
      <c r="B23" s="5" t="s">
        <v>35</v>
      </c>
      <c r="C23" s="81"/>
      <c r="D23" s="67">
        <f>投入係数表!P23</f>
        <v>5.527152134862512E-4</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79">
        <f t="shared" si="8"/>
        <v>0</v>
      </c>
      <c r="X23" s="67">
        <f>分析係数表!E26</f>
        <v>1.1816004798199799E-2</v>
      </c>
      <c r="Y23" s="80">
        <f t="shared" si="9"/>
        <v>0</v>
      </c>
    </row>
    <row r="24" spans="1:25" x14ac:dyDescent="0.2">
      <c r="A24" s="6" t="s">
        <v>12</v>
      </c>
      <c r="B24" s="5" t="s">
        <v>361</v>
      </c>
      <c r="C24" s="81"/>
      <c r="D24" s="67">
        <f>投入係数表!P24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79">
        <f t="shared" si="8"/>
        <v>0</v>
      </c>
      <c r="X24" s="67">
        <f>分析係数表!E27</f>
        <v>7.2246065808297566E-2</v>
      </c>
      <c r="Y24" s="80">
        <f t="shared" si="9"/>
        <v>0</v>
      </c>
    </row>
    <row r="25" spans="1:25" x14ac:dyDescent="0.2">
      <c r="A25" s="6" t="s">
        <v>13</v>
      </c>
      <c r="B25" s="5" t="s">
        <v>189</v>
      </c>
      <c r="C25" s="81"/>
      <c r="D25" s="67">
        <f>投入係数表!P25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79">
        <f t="shared" si="8"/>
        <v>0</v>
      </c>
      <c r="X25" s="67">
        <f>分析係数表!E28</f>
        <v>4.2040726954236919E-2</v>
      </c>
      <c r="Y25" s="80">
        <f t="shared" si="9"/>
        <v>0</v>
      </c>
    </row>
    <row r="26" spans="1:25" x14ac:dyDescent="0.2">
      <c r="A26" s="6" t="s">
        <v>14</v>
      </c>
      <c r="B26" s="5" t="s">
        <v>50</v>
      </c>
      <c r="C26" s="81"/>
      <c r="D26" s="67">
        <f>投入係数表!P26</f>
        <v>1.9345032472018792E-3</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79">
        <f t="shared" si="8"/>
        <v>0</v>
      </c>
      <c r="X26" s="67">
        <f>分析係数表!E29</f>
        <v>4.6349241257972289E-2</v>
      </c>
      <c r="Y26" s="80">
        <f t="shared" si="9"/>
        <v>0</v>
      </c>
    </row>
    <row r="27" spans="1:25" x14ac:dyDescent="0.2">
      <c r="A27" s="6" t="s">
        <v>15</v>
      </c>
      <c r="B27" s="5" t="s">
        <v>36</v>
      </c>
      <c r="C27" s="81"/>
      <c r="D27" s="67">
        <f>投入係数表!P27</f>
        <v>2.3490396573165677E-3</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79">
        <f t="shared" si="8"/>
        <v>0</v>
      </c>
      <c r="X27" s="67">
        <f>分析係数表!E30</f>
        <v>7.4296086791337757E-2</v>
      </c>
      <c r="Y27" s="80">
        <f t="shared" si="9"/>
        <v>0</v>
      </c>
    </row>
    <row r="28" spans="1:25" x14ac:dyDescent="0.2">
      <c r="A28" s="6" t="s">
        <v>16</v>
      </c>
      <c r="B28" s="5" t="s">
        <v>190</v>
      </c>
      <c r="C28" s="81"/>
      <c r="D28" s="67">
        <f>投入係数表!P28</f>
        <v>1.5061489567500346E-2</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79">
        <f t="shared" si="8"/>
        <v>0</v>
      </c>
      <c r="X28" s="67">
        <f>分析係数表!E31</f>
        <v>1.0462489596956366E-2</v>
      </c>
      <c r="Y28" s="80">
        <f t="shared" si="9"/>
        <v>0</v>
      </c>
    </row>
    <row r="29" spans="1:25" x14ac:dyDescent="0.2">
      <c r="A29" s="6" t="s">
        <v>17</v>
      </c>
      <c r="B29" s="5" t="s">
        <v>270</v>
      </c>
      <c r="C29" s="81"/>
      <c r="D29" s="67">
        <f>投入係数表!P29</f>
        <v>4.1453641011468843E-4</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79">
        <f t="shared" si="8"/>
        <v>0</v>
      </c>
      <c r="X29" s="67">
        <f>分析係数表!E32</f>
        <v>2.4596093561610802E-2</v>
      </c>
      <c r="Y29" s="80">
        <f t="shared" si="9"/>
        <v>0</v>
      </c>
    </row>
    <row r="30" spans="1:25" x14ac:dyDescent="0.2">
      <c r="A30" s="6" t="s">
        <v>18</v>
      </c>
      <c r="B30" s="5" t="s">
        <v>271</v>
      </c>
      <c r="C30" s="81"/>
      <c r="D30" s="67">
        <f>投入係数表!P30</f>
        <v>0</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79">
        <f t="shared" si="8"/>
        <v>0</v>
      </c>
      <c r="X30" s="67">
        <f>分析係数表!E33</f>
        <v>0.10385863685539128</v>
      </c>
      <c r="Y30" s="80">
        <f t="shared" si="9"/>
        <v>0</v>
      </c>
    </row>
    <row r="31" spans="1:25" x14ac:dyDescent="0.2">
      <c r="A31" s="6" t="s">
        <v>19</v>
      </c>
      <c r="B31" s="5" t="s">
        <v>272</v>
      </c>
      <c r="C31" s="81"/>
      <c r="D31" s="67">
        <f>投入係数表!P31</f>
        <v>2.8879369904656626E-2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79">
        <f t="shared" si="8"/>
        <v>0</v>
      </c>
      <c r="X31" s="67">
        <f>分析係数表!E34</f>
        <v>0.16618856377892521</v>
      </c>
      <c r="Y31" s="80">
        <f t="shared" si="9"/>
        <v>0</v>
      </c>
    </row>
    <row r="32" spans="1:25" x14ac:dyDescent="0.2">
      <c r="A32" s="6" t="s">
        <v>20</v>
      </c>
      <c r="B32" s="5" t="s">
        <v>37</v>
      </c>
      <c r="C32" s="81"/>
      <c r="D32" s="67">
        <f>投入係数表!P32</f>
        <v>7.0471189719497028E-3</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79">
        <f t="shared" si="8"/>
        <v>0</v>
      </c>
      <c r="X32" s="67">
        <f>分析係数表!E35</f>
        <v>9.0190641247833617E-2</v>
      </c>
      <c r="Y32" s="80">
        <f t="shared" si="9"/>
        <v>0</v>
      </c>
    </row>
    <row r="33" spans="1:25" x14ac:dyDescent="0.2">
      <c r="A33" s="6" t="s">
        <v>21</v>
      </c>
      <c r="B33" s="5" t="s">
        <v>38</v>
      </c>
      <c r="C33" s="81"/>
      <c r="D33" s="67">
        <f>投入係数表!P33</f>
        <v>1.9345032472018792E-3</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79">
        <f t="shared" si="8"/>
        <v>0</v>
      </c>
      <c r="X33" s="67">
        <f>分析係数表!E36</f>
        <v>3.4218876376532073E-3</v>
      </c>
      <c r="Y33" s="80">
        <f t="shared" si="9"/>
        <v>0</v>
      </c>
    </row>
    <row r="34" spans="1:25" x14ac:dyDescent="0.2">
      <c r="A34" s="6" t="s">
        <v>22</v>
      </c>
      <c r="B34" s="5" t="s">
        <v>373</v>
      </c>
      <c r="C34" s="81"/>
      <c r="D34" s="67">
        <f>投入係数表!P34</f>
        <v>1.2574271106812215E-2</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79">
        <f t="shared" si="8"/>
        <v>0</v>
      </c>
      <c r="X34" s="67">
        <f>分析係数表!E37</f>
        <v>7.8976096367400717E-2</v>
      </c>
      <c r="Y34" s="80">
        <f t="shared" si="9"/>
        <v>0</v>
      </c>
    </row>
    <row r="35" spans="1:25" x14ac:dyDescent="0.2">
      <c r="A35" s="6" t="s">
        <v>23</v>
      </c>
      <c r="B35" s="5" t="s">
        <v>191</v>
      </c>
      <c r="C35" s="81"/>
      <c r="D35" s="67">
        <f>投入係数表!P35</f>
        <v>3.5926488876606329E-3</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79">
        <f t="shared" si="8"/>
        <v>0</v>
      </c>
      <c r="X35" s="67">
        <f>分析係数表!E38</f>
        <v>6.7802889959244161E-2</v>
      </c>
      <c r="Y35" s="80">
        <f t="shared" si="9"/>
        <v>0</v>
      </c>
    </row>
    <row r="36" spans="1:25" x14ac:dyDescent="0.2">
      <c r="A36" s="6" t="s">
        <v>24</v>
      </c>
      <c r="B36" s="5" t="s">
        <v>39</v>
      </c>
      <c r="C36" s="81"/>
      <c r="D36" s="67">
        <f>投入係数表!P36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79">
        <f t="shared" si="8"/>
        <v>0</v>
      </c>
      <c r="X36" s="67">
        <f>分析係数表!E39</f>
        <v>6.6664878205816069E-2</v>
      </c>
      <c r="Y36" s="80">
        <f t="shared" si="9"/>
        <v>0</v>
      </c>
    </row>
    <row r="37" spans="1:25" x14ac:dyDescent="0.2">
      <c r="A37" s="6" t="s">
        <v>25</v>
      </c>
      <c r="B37" s="5" t="s">
        <v>40</v>
      </c>
      <c r="C37" s="81"/>
      <c r="D37" s="67">
        <f>投入係数表!P37</f>
        <v>1.381788033715628E-4</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79">
        <f t="shared" si="8"/>
        <v>0</v>
      </c>
      <c r="X37" s="67">
        <f>分析係数表!E40</f>
        <v>4.5398598750236697E-2</v>
      </c>
      <c r="Y37" s="80">
        <f t="shared" si="9"/>
        <v>0</v>
      </c>
    </row>
    <row r="38" spans="1:25" x14ac:dyDescent="0.2">
      <c r="A38" s="6" t="s">
        <v>26</v>
      </c>
      <c r="B38" s="5" t="s">
        <v>274</v>
      </c>
      <c r="C38" s="81"/>
      <c r="D38" s="67">
        <f>投入係数表!P38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79">
        <f t="shared" si="8"/>
        <v>0</v>
      </c>
      <c r="X38" s="67">
        <f>分析係数表!E41</f>
        <v>0.12015057232849351</v>
      </c>
      <c r="Y38" s="80">
        <f t="shared" si="9"/>
        <v>0</v>
      </c>
    </row>
    <row r="39" spans="1:25" x14ac:dyDescent="0.2">
      <c r="A39" s="6" t="s">
        <v>51</v>
      </c>
      <c r="B39" s="5" t="s">
        <v>363</v>
      </c>
      <c r="C39" s="81"/>
      <c r="D39" s="67">
        <f>投入係数表!P39</f>
        <v>4.1453641011468843E-4</v>
      </c>
      <c r="E39" s="68">
        <f>$C$18*D39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S39*T39</f>
        <v>0</v>
      </c>
      <c r="V39" s="78">
        <f>分析係数表!D42</f>
        <v>0.3683083511777302</v>
      </c>
      <c r="W39" s="79">
        <f>ROUND(S39*V39,0)</f>
        <v>0</v>
      </c>
      <c r="X39" s="67">
        <f>分析係数表!E42</f>
        <v>0.32058733557662894</v>
      </c>
      <c r="Y39" s="80">
        <f>ROUND(S39*X39,0)</f>
        <v>0</v>
      </c>
    </row>
    <row r="40" spans="1:25" x14ac:dyDescent="0.2">
      <c r="A40" s="6" t="s">
        <v>192</v>
      </c>
      <c r="B40" s="5" t="s">
        <v>41</v>
      </c>
      <c r="C40" s="81"/>
      <c r="D40" s="67">
        <f>投入係数表!P40</f>
        <v>1.5890562387729724E-2</v>
      </c>
      <c r="E40" s="68">
        <f>$C$18*D40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S40*T40</f>
        <v>0</v>
      </c>
      <c r="V40" s="78">
        <f>分析係数表!D43</f>
        <v>0.15354857197440061</v>
      </c>
      <c r="W40" s="79">
        <f>ROUND(S40*V40,0)</f>
        <v>0</v>
      </c>
      <c r="X40" s="67">
        <f>分析係数表!E43</f>
        <v>0.11343012704174228</v>
      </c>
      <c r="Y40" s="80">
        <f>ROUND(S40*X40,0)</f>
        <v>0</v>
      </c>
    </row>
    <row r="41" spans="1:25" x14ac:dyDescent="0.2">
      <c r="A41" s="6" t="s">
        <v>337</v>
      </c>
      <c r="B41" s="5" t="s">
        <v>42</v>
      </c>
      <c r="C41" s="81"/>
      <c r="D41" s="67">
        <f>投入係数表!P41</f>
        <v>0</v>
      </c>
      <c r="E41" s="68">
        <f>$C$18*D41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S41*T41</f>
        <v>0</v>
      </c>
      <c r="V41" s="78">
        <f>分析係数表!D44</f>
        <v>0.16185340888320235</v>
      </c>
      <c r="W41" s="79">
        <f>ROUND(S41*V41,0)</f>
        <v>0</v>
      </c>
      <c r="X41" s="67">
        <f>分析係数表!E44</f>
        <v>0.10822214098580393</v>
      </c>
      <c r="Y41" s="80">
        <f>ROUND(S41*X41,0)</f>
        <v>0</v>
      </c>
    </row>
    <row r="42" spans="1:25" x14ac:dyDescent="0.2">
      <c r="A42" s="6" t="s">
        <v>338</v>
      </c>
      <c r="B42" s="5" t="s">
        <v>276</v>
      </c>
      <c r="C42" s="81"/>
      <c r="D42" s="67">
        <f>投入係数表!P42</f>
        <v>2.763576067431256E-4</v>
      </c>
      <c r="E42" s="68">
        <f>$C$18*D42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S42*T42</f>
        <v>0</v>
      </c>
      <c r="V42" s="78">
        <f>分析係数表!D45</f>
        <v>0</v>
      </c>
      <c r="W42" s="79">
        <f>ROUND(S42*V42,0)</f>
        <v>0</v>
      </c>
      <c r="X42" s="67">
        <f>分析係数表!E45</f>
        <v>0</v>
      </c>
      <c r="Y42" s="80">
        <f>ROUND(S42*X42,0)</f>
        <v>0</v>
      </c>
    </row>
    <row r="43" spans="1:25" x14ac:dyDescent="0.2">
      <c r="A43" s="6" t="s">
        <v>339</v>
      </c>
      <c r="B43" s="5" t="s">
        <v>277</v>
      </c>
      <c r="C43" s="81"/>
      <c r="D43" s="67">
        <f>投入係数表!P43</f>
        <v>5.527152134862512E-4</v>
      </c>
      <c r="E43" s="68">
        <f>$C$18*D43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S43*T43</f>
        <v>0</v>
      </c>
      <c r="V43" s="78">
        <f>分析係数表!D46</f>
        <v>1.4248704663212436E-2</v>
      </c>
      <c r="W43" s="79">
        <f>ROUND(S43*V43,0)</f>
        <v>0</v>
      </c>
      <c r="X43" s="67">
        <f>分析係数表!E46</f>
        <v>4.5336787564766841E-2</v>
      </c>
      <c r="Y43" s="80">
        <f>ROUND(S43*X43,0)</f>
        <v>0</v>
      </c>
    </row>
    <row r="44" spans="1:25" x14ac:dyDescent="0.2">
      <c r="A44" s="183">
        <v>40</v>
      </c>
      <c r="B44" s="12" t="s">
        <v>148</v>
      </c>
      <c r="C44" s="187">
        <f>SUM(C5:C43)</f>
        <v>0</v>
      </c>
      <c r="D44" s="83">
        <f>投入係数表!P44</f>
        <v>0.34613790244576481</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92">
        <f>SUM(W5:W43)</f>
        <v>0</v>
      </c>
      <c r="X44" s="83">
        <f>分析係数表!E47</f>
        <v>6.3205093246831712E-2</v>
      </c>
      <c r="Y44" s="93">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296</v>
      </c>
      <c r="S2" s="3" t="s">
        <v>150</v>
      </c>
      <c r="U2" s="55" t="s">
        <v>207</v>
      </c>
      <c r="W2" s="3" t="s">
        <v>127</v>
      </c>
      <c r="Y2" s="3" t="s">
        <v>151</v>
      </c>
    </row>
    <row r="3" spans="1:25" ht="44" x14ac:dyDescent="0.2">
      <c r="B3" s="56"/>
      <c r="C3" s="57" t="s">
        <v>225</v>
      </c>
      <c r="D3" s="57" t="s">
        <v>308</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投入係数表!Q5</f>
        <v>0</v>
      </c>
      <c r="E5" s="68">
        <f t="shared" ref="E5:E38" si="0">$C$19*D5</f>
        <v>0</v>
      </c>
      <c r="F5" s="67">
        <f>分析係数表!C8</f>
        <v>0.62618397816663984</v>
      </c>
      <c r="G5" s="68">
        <f t="shared" ref="G5:G38" si="1">E5*F5</f>
        <v>0</v>
      </c>
      <c r="H5" s="68">
        <f t="array" ref="H5:H43">MMULT(逆行列係数!C5:AO43,'15'!G5:G43)</f>
        <v>0</v>
      </c>
      <c r="I5" s="68">
        <f t="shared" ref="I5:I38" si="2">C5+H5</f>
        <v>0</v>
      </c>
      <c r="J5" s="67">
        <f>分析係数表!G8</f>
        <v>0.17367458866544791</v>
      </c>
      <c r="K5" s="69">
        <f t="shared" ref="K5:K38" si="3">I5*J5</f>
        <v>0</v>
      </c>
      <c r="L5" s="70" t="s">
        <v>181</v>
      </c>
      <c r="M5" s="71" t="s">
        <v>181</v>
      </c>
      <c r="N5" s="72">
        <f>分析係数表!H8</f>
        <v>9.6857442577373328E-3</v>
      </c>
      <c r="O5" s="73">
        <f t="shared" ref="O5:O43" si="4">$M$44*N5</f>
        <v>0</v>
      </c>
      <c r="P5" s="67">
        <f>分析係数表!C8</f>
        <v>0.62618397816663984</v>
      </c>
      <c r="Q5" s="73">
        <f t="shared" ref="Q5:Q38" si="5">O5*P5</f>
        <v>0</v>
      </c>
      <c r="R5" s="74">
        <f t="array" ref="R5:R43">MMULT(逆行列係数!C5:AO43,'15'!Q5:Q43)</f>
        <v>0</v>
      </c>
      <c r="S5" s="75">
        <f t="shared" ref="S5:S38" si="6">I5+R5</f>
        <v>0</v>
      </c>
      <c r="T5" s="76">
        <f>分析係数表!F8</f>
        <v>0.6565853270805182</v>
      </c>
      <c r="U5" s="77">
        <f t="shared" ref="U5:U38" si="7">S5*T5</f>
        <v>0</v>
      </c>
      <c r="V5" s="78">
        <f>分析係数表!D8</f>
        <v>0.236507431841666</v>
      </c>
      <c r="W5" s="158">
        <f t="shared" ref="W5:W38" si="8">ROUND(S5*V5,0)</f>
        <v>0</v>
      </c>
      <c r="X5" s="67">
        <f>分析係数表!E8</f>
        <v>0.13752881328988156</v>
      </c>
      <c r="Y5" s="157">
        <f t="shared" ref="Y5:Y38" si="9">ROUND(S5*X5,0)</f>
        <v>0</v>
      </c>
    </row>
    <row r="6" spans="1:25" x14ac:dyDescent="0.2">
      <c r="A6" s="6" t="s">
        <v>217</v>
      </c>
      <c r="B6" s="5" t="s">
        <v>263</v>
      </c>
      <c r="C6" s="81"/>
      <c r="D6" s="67">
        <f>投入係数表!Q6</f>
        <v>0</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158">
        <f t="shared" si="8"/>
        <v>0</v>
      </c>
      <c r="X6" s="67">
        <f>分析係数表!E9</f>
        <v>0</v>
      </c>
      <c r="Y6" s="157">
        <f t="shared" si="9"/>
        <v>0</v>
      </c>
    </row>
    <row r="7" spans="1:25" x14ac:dyDescent="0.2">
      <c r="A7" s="6" t="s">
        <v>218</v>
      </c>
      <c r="B7" s="5" t="s">
        <v>264</v>
      </c>
      <c r="C7" s="81"/>
      <c r="D7" s="67">
        <f>投入係数表!Q7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158">
        <f t="shared" si="8"/>
        <v>0</v>
      </c>
      <c r="X7" s="67">
        <f>分析係数表!E10</f>
        <v>7.6632215780186544E-2</v>
      </c>
      <c r="Y7" s="157">
        <f t="shared" si="9"/>
        <v>0</v>
      </c>
    </row>
    <row r="8" spans="1:25" x14ac:dyDescent="0.2">
      <c r="A8" s="6" t="s">
        <v>219</v>
      </c>
      <c r="B8" s="5" t="s">
        <v>27</v>
      </c>
      <c r="C8" s="81"/>
      <c r="D8" s="67">
        <f>投入係数表!Q8</f>
        <v>0</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158">
        <f t="shared" si="8"/>
        <v>0</v>
      </c>
      <c r="X8" s="67">
        <f>分析係数表!E11</f>
        <v>4.6728971962616821E-2</v>
      </c>
      <c r="Y8" s="157">
        <f t="shared" si="9"/>
        <v>0</v>
      </c>
    </row>
    <row r="9" spans="1:25" x14ac:dyDescent="0.2">
      <c r="A9" s="6" t="s">
        <v>220</v>
      </c>
      <c r="B9" s="5" t="s">
        <v>188</v>
      </c>
      <c r="C9" s="81"/>
      <c r="D9" s="67">
        <f>投入係数表!Q9</f>
        <v>0</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158">
        <f t="shared" si="8"/>
        <v>0</v>
      </c>
      <c r="X9" s="67">
        <f>分析係数表!E12</f>
        <v>5.3151628694023088E-2</v>
      </c>
      <c r="Y9" s="157">
        <f t="shared" si="9"/>
        <v>0</v>
      </c>
    </row>
    <row r="10" spans="1:25" x14ac:dyDescent="0.2">
      <c r="A10" s="6" t="s">
        <v>221</v>
      </c>
      <c r="B10" s="5" t="s">
        <v>28</v>
      </c>
      <c r="C10" s="81"/>
      <c r="D10" s="67">
        <f>投入係数表!Q10</f>
        <v>7.8839482812992747E-4</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158">
        <f t="shared" si="8"/>
        <v>0</v>
      </c>
      <c r="X10" s="67">
        <f>分析係数表!E13</f>
        <v>0.16666666666666666</v>
      </c>
      <c r="Y10" s="157">
        <f t="shared" si="9"/>
        <v>0</v>
      </c>
    </row>
    <row r="11" spans="1:25" x14ac:dyDescent="0.2">
      <c r="A11" s="6" t="s">
        <v>222</v>
      </c>
      <c r="B11" s="5" t="s">
        <v>265</v>
      </c>
      <c r="C11" s="81"/>
      <c r="D11" s="67">
        <f>投入係数表!Q11</f>
        <v>1.1037527593818985E-3</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投入係数表!Q12</f>
        <v>2.8382213812677389E-3</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投入係数表!Q13</f>
        <v>7.8839482812992747E-4</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158">
        <f t="shared" si="8"/>
        <v>0</v>
      </c>
      <c r="X13" s="67">
        <f>分析係数表!E16</f>
        <v>1.8512804689910522E-3</v>
      </c>
      <c r="Y13" s="157">
        <f t="shared" si="9"/>
        <v>0</v>
      </c>
    </row>
    <row r="14" spans="1:25" x14ac:dyDescent="0.2">
      <c r="A14" s="6" t="s">
        <v>2</v>
      </c>
      <c r="B14" s="5" t="s">
        <v>360</v>
      </c>
      <c r="C14" s="81"/>
      <c r="D14" s="67">
        <f>投入係数表!Q14</f>
        <v>8.3569851781772307E-3</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158">
        <f t="shared" si="8"/>
        <v>0</v>
      </c>
      <c r="X14" s="67">
        <f>分析係数表!E17</f>
        <v>7.5451647183846976E-2</v>
      </c>
      <c r="Y14" s="157">
        <f t="shared" si="9"/>
        <v>0</v>
      </c>
    </row>
    <row r="15" spans="1:25" x14ac:dyDescent="0.2">
      <c r="A15" s="6" t="s">
        <v>3</v>
      </c>
      <c r="B15" s="5" t="s">
        <v>31</v>
      </c>
      <c r="C15" s="81"/>
      <c r="D15" s="67">
        <f>投入係数表!Q15</f>
        <v>4.0996531062756228E-3</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158">
        <f t="shared" si="8"/>
        <v>0</v>
      </c>
      <c r="X15" s="67">
        <f>分析係数表!E18</f>
        <v>8.1401085347804644E-2</v>
      </c>
      <c r="Y15" s="157">
        <f t="shared" si="9"/>
        <v>0</v>
      </c>
    </row>
    <row r="16" spans="1:25" x14ac:dyDescent="0.2">
      <c r="A16" s="6" t="s">
        <v>4</v>
      </c>
      <c r="B16" s="5" t="s">
        <v>32</v>
      </c>
      <c r="C16" s="81"/>
      <c r="D16" s="67">
        <f>投入係数表!Q16</f>
        <v>7.3793755912961209E-2</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158">
        <f t="shared" si="8"/>
        <v>0</v>
      </c>
      <c r="X16" s="67">
        <f>分析係数表!E19</f>
        <v>1.9239793524167059E-2</v>
      </c>
      <c r="Y16" s="157">
        <f t="shared" si="9"/>
        <v>0</v>
      </c>
    </row>
    <row r="17" spans="1:25" x14ac:dyDescent="0.2">
      <c r="A17" s="6" t="s">
        <v>5</v>
      </c>
      <c r="B17" s="5" t="s">
        <v>33</v>
      </c>
      <c r="C17" s="81"/>
      <c r="D17" s="67">
        <f>投入係数表!Q17</f>
        <v>2.4282560706401765E-2</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投入係数表!Q18</f>
        <v>2.3021128981393881E-2</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158">
        <f t="shared" si="8"/>
        <v>0</v>
      </c>
      <c r="X18" s="67">
        <f>分析係数表!E21</f>
        <v>3.4821058449633825E-2</v>
      </c>
      <c r="Y18" s="157">
        <f t="shared" si="9"/>
        <v>0</v>
      </c>
    </row>
    <row r="19" spans="1:25" x14ac:dyDescent="0.2">
      <c r="A19" s="6" t="s">
        <v>7</v>
      </c>
      <c r="B19" s="5" t="s">
        <v>266</v>
      </c>
      <c r="C19" s="66">
        <f>最終需要_まとめ!C20</f>
        <v>0</v>
      </c>
      <c r="D19" s="67">
        <f>投入係数表!Q19</f>
        <v>0.10122989593188268</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67">
        <f>投入係数表!Q20</f>
        <v>3.3112582781456954E-3</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投入係数表!Q21</f>
        <v>1.7344686218858404E-3</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158">
        <f t="shared" si="8"/>
        <v>0</v>
      </c>
      <c r="X21" s="67">
        <f>分析係数表!E24</f>
        <v>2.691272587466359E-2</v>
      </c>
      <c r="Y21" s="157">
        <f t="shared" si="9"/>
        <v>0</v>
      </c>
    </row>
    <row r="22" spans="1:25" x14ac:dyDescent="0.2">
      <c r="A22" s="6" t="s">
        <v>10</v>
      </c>
      <c r="B22" s="5" t="s">
        <v>269</v>
      </c>
      <c r="C22" s="81"/>
      <c r="D22" s="67">
        <f>投入係数表!Q22</f>
        <v>4.8880479344055507E-3</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67">
        <f>投入係数表!Q23</f>
        <v>1.5137180700094607E-2</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投入係数表!Q24</f>
        <v>4.7303689687795648E-4</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67">
        <f>投入係数表!Q25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投入係数表!Q26</f>
        <v>7.8839482812992747E-4</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158">
        <f t="shared" si="8"/>
        <v>0</v>
      </c>
      <c r="X26" s="67">
        <f>分析係数表!E29</f>
        <v>4.6349241257972289E-2</v>
      </c>
      <c r="Y26" s="157">
        <f t="shared" si="9"/>
        <v>0</v>
      </c>
    </row>
    <row r="27" spans="1:25" x14ac:dyDescent="0.2">
      <c r="A27" s="6" t="s">
        <v>15</v>
      </c>
      <c r="B27" s="5" t="s">
        <v>36</v>
      </c>
      <c r="C27" s="81"/>
      <c r="D27" s="67">
        <f>投入係数表!Q27</f>
        <v>1.1037527593818985E-3</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158">
        <f t="shared" si="8"/>
        <v>0</v>
      </c>
      <c r="X27" s="67">
        <f>分析係数表!E30</f>
        <v>7.4296086791337757E-2</v>
      </c>
      <c r="Y27" s="157">
        <f t="shared" si="9"/>
        <v>0</v>
      </c>
    </row>
    <row r="28" spans="1:25" x14ac:dyDescent="0.2">
      <c r="A28" s="6" t="s">
        <v>16</v>
      </c>
      <c r="B28" s="5" t="s">
        <v>190</v>
      </c>
      <c r="C28" s="81"/>
      <c r="D28" s="67">
        <f>投入係数表!Q28</f>
        <v>8.6723431094292026E-3</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158">
        <f t="shared" si="8"/>
        <v>0</v>
      </c>
      <c r="X28" s="67">
        <f>分析係数表!E31</f>
        <v>1.0462489596956366E-2</v>
      </c>
      <c r="Y28" s="157">
        <f t="shared" si="9"/>
        <v>0</v>
      </c>
    </row>
    <row r="29" spans="1:25" x14ac:dyDescent="0.2">
      <c r="A29" s="6" t="s">
        <v>17</v>
      </c>
      <c r="B29" s="5" t="s">
        <v>270</v>
      </c>
      <c r="C29" s="81"/>
      <c r="D29" s="67">
        <f>投入係数表!Q29</f>
        <v>4.7303689687795648E-4</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投入係数表!Q30</f>
        <v>1.5767896562598549E-4</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投入係数表!Q31</f>
        <v>2.8066855881425417E-2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158">
        <f t="shared" si="8"/>
        <v>0</v>
      </c>
      <c r="X31" s="67">
        <f>分析係数表!E34</f>
        <v>0.16618856377892521</v>
      </c>
      <c r="Y31" s="157">
        <f t="shared" si="9"/>
        <v>0</v>
      </c>
    </row>
    <row r="32" spans="1:25" x14ac:dyDescent="0.2">
      <c r="A32" s="6" t="s">
        <v>20</v>
      </c>
      <c r="B32" s="5" t="s">
        <v>37</v>
      </c>
      <c r="C32" s="81"/>
      <c r="D32" s="67">
        <f>投入係数表!Q32</f>
        <v>3.7842951750236518E-3</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投入係数表!Q33</f>
        <v>1.2614317250078839E-3</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投入係数表!Q34</f>
        <v>9.6184169031851147E-3</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投入係数表!Q35</f>
        <v>4.2573320719016088E-3</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投入係数表!Q36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投入係数表!Q37</f>
        <v>0</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投入係数表!Q38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投入係数表!Q39</f>
        <v>1.2614317250078839E-3</v>
      </c>
      <c r="E39" s="68">
        <f>$C$19*D39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S39*T39</f>
        <v>0</v>
      </c>
      <c r="V39" s="78">
        <f>分析係数表!D42</f>
        <v>0.3683083511777302</v>
      </c>
      <c r="W39" s="158">
        <f>ROUND(S39*V39,0)</f>
        <v>0</v>
      </c>
      <c r="X39" s="67">
        <f>分析係数表!E42</f>
        <v>0.32058733557662894</v>
      </c>
      <c r="Y39" s="157">
        <f>ROUND(S39*X39,0)</f>
        <v>0</v>
      </c>
    </row>
    <row r="40" spans="1:25" x14ac:dyDescent="0.2">
      <c r="A40" s="6" t="s">
        <v>192</v>
      </c>
      <c r="B40" s="5" t="s">
        <v>41</v>
      </c>
      <c r="C40" s="81"/>
      <c r="D40" s="67">
        <f>投入係数表!Q40</f>
        <v>2.2548092084515924E-2</v>
      </c>
      <c r="E40" s="68">
        <f>$C$19*D40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S40*T40</f>
        <v>0</v>
      </c>
      <c r="V40" s="78">
        <f>分析係数表!D43</f>
        <v>0.15354857197440061</v>
      </c>
      <c r="W40" s="158">
        <f>ROUND(S40*V40,0)</f>
        <v>0</v>
      </c>
      <c r="X40" s="67">
        <f>分析係数表!E43</f>
        <v>0.11343012704174228</v>
      </c>
      <c r="Y40" s="157">
        <f>ROUND(S40*X40,0)</f>
        <v>0</v>
      </c>
    </row>
    <row r="41" spans="1:25" x14ac:dyDescent="0.2">
      <c r="A41" s="6" t="s">
        <v>337</v>
      </c>
      <c r="B41" s="5" t="s">
        <v>42</v>
      </c>
      <c r="C41" s="81"/>
      <c r="D41" s="67">
        <f>投入係数表!Q41</f>
        <v>0</v>
      </c>
      <c r="E41" s="68">
        <f>$C$19*D41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S41*T41</f>
        <v>0</v>
      </c>
      <c r="V41" s="78">
        <f>分析係数表!D44</f>
        <v>0.16185340888320235</v>
      </c>
      <c r="W41" s="158">
        <f>ROUND(S41*V41,0)</f>
        <v>0</v>
      </c>
      <c r="X41" s="67">
        <f>分析係数表!E44</f>
        <v>0.10822214098580393</v>
      </c>
      <c r="Y41" s="157">
        <f>ROUND(S41*X41,0)</f>
        <v>0</v>
      </c>
    </row>
    <row r="42" spans="1:25" x14ac:dyDescent="0.2">
      <c r="A42" s="6" t="s">
        <v>338</v>
      </c>
      <c r="B42" s="5" t="s">
        <v>276</v>
      </c>
      <c r="C42" s="81"/>
      <c r="D42" s="67">
        <f>投入係数表!Q42</f>
        <v>4.7303689687795648E-4</v>
      </c>
      <c r="E42" s="68">
        <f>$C$19*D42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S42*T42</f>
        <v>0</v>
      </c>
      <c r="V42" s="78">
        <f>分析係数表!D45</f>
        <v>0</v>
      </c>
      <c r="W42" s="158">
        <f>ROUND(S42*V42,0)</f>
        <v>0</v>
      </c>
      <c r="X42" s="67">
        <f>分析係数表!E45</f>
        <v>0</v>
      </c>
      <c r="Y42" s="157">
        <f>ROUND(S42*X42,0)</f>
        <v>0</v>
      </c>
    </row>
    <row r="43" spans="1:25" x14ac:dyDescent="0.2">
      <c r="A43" s="6" t="s">
        <v>339</v>
      </c>
      <c r="B43" s="5" t="s">
        <v>277</v>
      </c>
      <c r="C43" s="81"/>
      <c r="D43" s="67">
        <f>投入係数表!Q43</f>
        <v>1.2614317250078839E-3</v>
      </c>
      <c r="E43" s="68">
        <f>$C$19*D43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S43*T43</f>
        <v>0</v>
      </c>
      <c r="V43" s="78">
        <f>分析係数表!D46</f>
        <v>1.4248704663212436E-2</v>
      </c>
      <c r="W43" s="158">
        <f>ROUND(S43*V43,0)</f>
        <v>0</v>
      </c>
      <c r="X43" s="67">
        <f>分析係数表!E46</f>
        <v>4.5336787564766841E-2</v>
      </c>
      <c r="Y43" s="157">
        <f>ROUND(S43*X43,0)</f>
        <v>0</v>
      </c>
    </row>
    <row r="44" spans="1:25" x14ac:dyDescent="0.2">
      <c r="A44" s="183">
        <v>40</v>
      </c>
      <c r="B44" s="12" t="s">
        <v>148</v>
      </c>
      <c r="C44" s="187">
        <f>SUM(C5:C43)</f>
        <v>0</v>
      </c>
      <c r="D44" s="83">
        <f>投入係数表!Q44</f>
        <v>0.34957426679280984</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295</v>
      </c>
      <c r="S2" s="3" t="s">
        <v>150</v>
      </c>
      <c r="U2" s="55" t="s">
        <v>207</v>
      </c>
      <c r="W2" s="3" t="s">
        <v>127</v>
      </c>
      <c r="Y2" s="3" t="s">
        <v>151</v>
      </c>
    </row>
    <row r="3" spans="1:25" ht="44" x14ac:dyDescent="0.2">
      <c r="B3" s="56"/>
      <c r="C3" s="57" t="s">
        <v>225</v>
      </c>
      <c r="D3" s="57" t="s">
        <v>309</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投入係数表!R5</f>
        <v>0</v>
      </c>
      <c r="E5" s="68">
        <f t="shared" ref="E5:E38" si="0">$C$20*D5</f>
        <v>0</v>
      </c>
      <c r="F5" s="67">
        <f>分析係数表!C8</f>
        <v>0.62618397816663984</v>
      </c>
      <c r="G5" s="68">
        <f t="shared" ref="G5:G38" si="1">E5*F5</f>
        <v>0</v>
      </c>
      <c r="H5" s="68">
        <f t="array" ref="H5:H43">MMULT(逆行列係数!C5:AO43,'16'!G5:G43)</f>
        <v>0</v>
      </c>
      <c r="I5" s="68">
        <f t="shared" ref="I5:I38" si="2">C5+H5</f>
        <v>0</v>
      </c>
      <c r="J5" s="67">
        <f>分析係数表!G8</f>
        <v>0.17367458866544791</v>
      </c>
      <c r="K5" s="69">
        <f t="shared" ref="K5:K38" si="3">I5*J5</f>
        <v>0</v>
      </c>
      <c r="L5" s="70" t="s">
        <v>181</v>
      </c>
      <c r="M5" s="71" t="s">
        <v>181</v>
      </c>
      <c r="N5" s="72">
        <f>分析係数表!H8</f>
        <v>9.6857442577373328E-3</v>
      </c>
      <c r="O5" s="73">
        <f t="shared" ref="O5:O43" si="4">$M$44*N5</f>
        <v>0</v>
      </c>
      <c r="P5" s="67">
        <f>分析係数表!C8</f>
        <v>0.62618397816663984</v>
      </c>
      <c r="Q5" s="73">
        <f t="shared" ref="Q5:Q38" si="5">O5*P5</f>
        <v>0</v>
      </c>
      <c r="R5" s="74">
        <f t="array" ref="R5:R43">MMULT(逆行列係数!C5:AO43,'16'!Q5:Q43)</f>
        <v>0</v>
      </c>
      <c r="S5" s="75">
        <f t="shared" ref="S5:S38" si="6">I5+R5</f>
        <v>0</v>
      </c>
      <c r="T5" s="76">
        <f>分析係数表!F8</f>
        <v>0.6565853270805182</v>
      </c>
      <c r="U5" s="77">
        <f t="shared" ref="U5:U38" si="7">S5*T5</f>
        <v>0</v>
      </c>
      <c r="V5" s="78">
        <f>分析係数表!D8</f>
        <v>0.236507431841666</v>
      </c>
      <c r="W5" s="158">
        <f t="shared" ref="W5:W38" si="8">ROUND(S5*V5,0)</f>
        <v>0</v>
      </c>
      <c r="X5" s="67">
        <f>分析係数表!E8</f>
        <v>0.13752881328988156</v>
      </c>
      <c r="Y5" s="157">
        <f t="shared" ref="Y5:Y38" si="9">ROUND(S5*X5,0)</f>
        <v>0</v>
      </c>
    </row>
    <row r="6" spans="1:25" x14ac:dyDescent="0.2">
      <c r="A6" s="6" t="s">
        <v>217</v>
      </c>
      <c r="B6" s="5" t="s">
        <v>263</v>
      </c>
      <c r="C6" s="81"/>
      <c r="D6" s="67">
        <f>投入係数表!R6</f>
        <v>0</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158">
        <f t="shared" si="8"/>
        <v>0</v>
      </c>
      <c r="X6" s="67">
        <f>分析係数表!E9</f>
        <v>0</v>
      </c>
      <c r="Y6" s="157">
        <f t="shared" si="9"/>
        <v>0</v>
      </c>
    </row>
    <row r="7" spans="1:25" x14ac:dyDescent="0.2">
      <c r="A7" s="6" t="s">
        <v>218</v>
      </c>
      <c r="B7" s="5" t="s">
        <v>264</v>
      </c>
      <c r="C7" s="81"/>
      <c r="D7" s="67">
        <f>投入係数表!R7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158">
        <f t="shared" si="8"/>
        <v>0</v>
      </c>
      <c r="X7" s="67">
        <f>分析係数表!E10</f>
        <v>7.6632215780186544E-2</v>
      </c>
      <c r="Y7" s="157">
        <f t="shared" si="9"/>
        <v>0</v>
      </c>
    </row>
    <row r="8" spans="1:25" x14ac:dyDescent="0.2">
      <c r="A8" s="6" t="s">
        <v>219</v>
      </c>
      <c r="B8" s="5" t="s">
        <v>27</v>
      </c>
      <c r="C8" s="81"/>
      <c r="D8" s="67">
        <f>投入係数表!R8</f>
        <v>3.5834587543897367E-5</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158">
        <f t="shared" si="8"/>
        <v>0</v>
      </c>
      <c r="X8" s="67">
        <f>分析係数表!E11</f>
        <v>4.6728971962616821E-2</v>
      </c>
      <c r="Y8" s="157">
        <f t="shared" si="9"/>
        <v>0</v>
      </c>
    </row>
    <row r="9" spans="1:25" x14ac:dyDescent="0.2">
      <c r="A9" s="6" t="s">
        <v>220</v>
      </c>
      <c r="B9" s="5" t="s">
        <v>188</v>
      </c>
      <c r="C9" s="81"/>
      <c r="D9" s="67">
        <f>投入係数表!R9</f>
        <v>0</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158">
        <f t="shared" si="8"/>
        <v>0</v>
      </c>
      <c r="X9" s="67">
        <f>分析係数表!E12</f>
        <v>5.3151628694023088E-2</v>
      </c>
      <c r="Y9" s="157">
        <f t="shared" si="9"/>
        <v>0</v>
      </c>
    </row>
    <row r="10" spans="1:25" x14ac:dyDescent="0.2">
      <c r="A10" s="6" t="s">
        <v>221</v>
      </c>
      <c r="B10" s="5" t="s">
        <v>28</v>
      </c>
      <c r="C10" s="81"/>
      <c r="D10" s="67">
        <f>投入係数表!R10</f>
        <v>8.9586468859743429E-4</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158">
        <f t="shared" si="8"/>
        <v>0</v>
      </c>
      <c r="X10" s="67">
        <f>分析係数表!E13</f>
        <v>0.16666666666666666</v>
      </c>
      <c r="Y10" s="157">
        <f t="shared" si="9"/>
        <v>0</v>
      </c>
    </row>
    <row r="11" spans="1:25" x14ac:dyDescent="0.2">
      <c r="A11" s="6" t="s">
        <v>222</v>
      </c>
      <c r="B11" s="5" t="s">
        <v>265</v>
      </c>
      <c r="C11" s="81"/>
      <c r="D11" s="67">
        <f>投入係数表!R11</f>
        <v>7.8836092596574212E-4</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投入係数表!R12</f>
        <v>2.6159248907045079E-3</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投入係数表!R13</f>
        <v>6.8085716333405005E-4</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158">
        <f t="shared" si="8"/>
        <v>0</v>
      </c>
      <c r="X13" s="67">
        <f>分析係数表!E16</f>
        <v>1.8512804689910522E-3</v>
      </c>
      <c r="Y13" s="157">
        <f t="shared" si="9"/>
        <v>0</v>
      </c>
    </row>
    <row r="14" spans="1:25" x14ac:dyDescent="0.2">
      <c r="A14" s="6" t="s">
        <v>2</v>
      </c>
      <c r="B14" s="5" t="s">
        <v>360</v>
      </c>
      <c r="C14" s="81"/>
      <c r="D14" s="67">
        <f>投入係数表!R14</f>
        <v>1.3402135741417616E-2</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158">
        <f t="shared" si="8"/>
        <v>0</v>
      </c>
      <c r="X14" s="67">
        <f>分析係数表!E17</f>
        <v>7.5451647183846976E-2</v>
      </c>
      <c r="Y14" s="157">
        <f t="shared" si="9"/>
        <v>0</v>
      </c>
    </row>
    <row r="15" spans="1:25" x14ac:dyDescent="0.2">
      <c r="A15" s="6" t="s">
        <v>3</v>
      </c>
      <c r="B15" s="5" t="s">
        <v>31</v>
      </c>
      <c r="C15" s="81"/>
      <c r="D15" s="67">
        <f>投入係数表!R15</f>
        <v>2.8667670035117895E-3</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158">
        <f t="shared" si="8"/>
        <v>0</v>
      </c>
      <c r="X15" s="67">
        <f>分析係数表!E18</f>
        <v>8.1401085347804644E-2</v>
      </c>
      <c r="Y15" s="157">
        <f t="shared" si="9"/>
        <v>0</v>
      </c>
    </row>
    <row r="16" spans="1:25" x14ac:dyDescent="0.2">
      <c r="A16" s="6" t="s">
        <v>4</v>
      </c>
      <c r="B16" s="5" t="s">
        <v>32</v>
      </c>
      <c r="C16" s="81"/>
      <c r="D16" s="67">
        <f>投入係数表!R16</f>
        <v>6.0202107073747582E-2</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158">
        <f t="shared" si="8"/>
        <v>0</v>
      </c>
      <c r="X16" s="67">
        <f>分析係数表!E19</f>
        <v>1.9239793524167059E-2</v>
      </c>
      <c r="Y16" s="157">
        <f t="shared" si="9"/>
        <v>0</v>
      </c>
    </row>
    <row r="17" spans="1:25" x14ac:dyDescent="0.2">
      <c r="A17" s="6" t="s">
        <v>5</v>
      </c>
      <c r="B17" s="5" t="s">
        <v>33</v>
      </c>
      <c r="C17" s="81"/>
      <c r="D17" s="67">
        <f>投入係数表!R17</f>
        <v>1.2721278578083566E-2</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投入係数表!R18</f>
        <v>2.124991041353114E-2</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158">
        <f t="shared" si="8"/>
        <v>0</v>
      </c>
      <c r="X18" s="67">
        <f>分析係数表!E21</f>
        <v>3.4821058449633825E-2</v>
      </c>
      <c r="Y18" s="157">
        <f t="shared" si="9"/>
        <v>0</v>
      </c>
    </row>
    <row r="19" spans="1:25" x14ac:dyDescent="0.2">
      <c r="A19" s="6" t="s">
        <v>7</v>
      </c>
      <c r="B19" s="5" t="s">
        <v>266</v>
      </c>
      <c r="C19" s="81"/>
      <c r="D19" s="67">
        <f>投入係数表!R19</f>
        <v>2.5872572206693902E-2</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66">
        <f>最終需要_まとめ!C21</f>
        <v>0</v>
      </c>
      <c r="D20" s="67">
        <f>投入係数表!R20</f>
        <v>9.6108363792732743E-2</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投入係数表!R21</f>
        <v>3.6551279294775316E-3</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158">
        <f t="shared" si="8"/>
        <v>0</v>
      </c>
      <c r="X21" s="67">
        <f>分析係数表!E24</f>
        <v>2.691272587466359E-2</v>
      </c>
      <c r="Y21" s="157">
        <f t="shared" si="9"/>
        <v>0</v>
      </c>
    </row>
    <row r="22" spans="1:25" x14ac:dyDescent="0.2">
      <c r="A22" s="6" t="s">
        <v>10</v>
      </c>
      <c r="B22" s="5" t="s">
        <v>269</v>
      </c>
      <c r="C22" s="81"/>
      <c r="D22" s="67">
        <f>投入係数表!R22</f>
        <v>6.2352182326381421E-3</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67">
        <f>投入係数表!R23</f>
        <v>1.4943023005805203E-2</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投入係数表!R24</f>
        <v>1.4333835017558947E-4</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67">
        <f>投入係数表!R25</f>
        <v>3.2251128789507631E-4</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投入係数表!R26</f>
        <v>1.9350677273704579E-3</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158">
        <f t="shared" si="8"/>
        <v>0</v>
      </c>
      <c r="X26" s="67">
        <f>分析係数表!E29</f>
        <v>4.6349241257972289E-2</v>
      </c>
      <c r="Y26" s="157">
        <f t="shared" si="9"/>
        <v>0</v>
      </c>
    </row>
    <row r="27" spans="1:25" x14ac:dyDescent="0.2">
      <c r="A27" s="6" t="s">
        <v>15</v>
      </c>
      <c r="B27" s="5" t="s">
        <v>36</v>
      </c>
      <c r="C27" s="81"/>
      <c r="D27" s="67">
        <f>投入係数表!R27</f>
        <v>1.0392030387730237E-3</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158">
        <f t="shared" si="8"/>
        <v>0</v>
      </c>
      <c r="X27" s="67">
        <f>分析係数表!E30</f>
        <v>7.4296086791337757E-2</v>
      </c>
      <c r="Y27" s="157">
        <f t="shared" si="9"/>
        <v>0</v>
      </c>
    </row>
    <row r="28" spans="1:25" x14ac:dyDescent="0.2">
      <c r="A28" s="6" t="s">
        <v>16</v>
      </c>
      <c r="B28" s="5" t="s">
        <v>190</v>
      </c>
      <c r="C28" s="81"/>
      <c r="D28" s="67">
        <f>投入係数表!R28</f>
        <v>6.8444062208843975E-3</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158">
        <f t="shared" si="8"/>
        <v>0</v>
      </c>
      <c r="X28" s="67">
        <f>分析係数表!E31</f>
        <v>1.0462489596956366E-2</v>
      </c>
      <c r="Y28" s="157">
        <f t="shared" si="9"/>
        <v>0</v>
      </c>
    </row>
    <row r="29" spans="1:25" x14ac:dyDescent="0.2">
      <c r="A29" s="6" t="s">
        <v>17</v>
      </c>
      <c r="B29" s="5" t="s">
        <v>270</v>
      </c>
      <c r="C29" s="81"/>
      <c r="D29" s="67">
        <f>投入係数表!R29</f>
        <v>3.2251128789507631E-4</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投入係数表!R30</f>
        <v>0</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投入係数表!R31</f>
        <v>2.6159248907045081E-2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158">
        <f t="shared" si="8"/>
        <v>0</v>
      </c>
      <c r="X31" s="67">
        <f>分析係数表!E34</f>
        <v>0.16618856377892521</v>
      </c>
      <c r="Y31" s="157">
        <f t="shared" si="9"/>
        <v>0</v>
      </c>
    </row>
    <row r="32" spans="1:25" x14ac:dyDescent="0.2">
      <c r="A32" s="6" t="s">
        <v>20</v>
      </c>
      <c r="B32" s="5" t="s">
        <v>37</v>
      </c>
      <c r="C32" s="81"/>
      <c r="D32" s="67">
        <f>投入係数表!R32</f>
        <v>4.0851429800042999E-3</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投入係数表!R33</f>
        <v>1.0392030387730237E-3</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投入係数表!R34</f>
        <v>8.6361355980792663E-3</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投入係数表!R35</f>
        <v>6.0918798824625532E-3</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投入係数表!R36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投入係数表!R37</f>
        <v>3.5834587543897367E-5</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投入係数表!R38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投入係数表!R39</f>
        <v>1.0392030387730237E-3</v>
      </c>
      <c r="E39" s="68">
        <f>$C$20*D39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S39*T39</f>
        <v>0</v>
      </c>
      <c r="V39" s="78">
        <f>分析係数表!D42</f>
        <v>0.3683083511777302</v>
      </c>
      <c r="W39" s="158">
        <f>ROUND(S39*V39,0)</f>
        <v>0</v>
      </c>
      <c r="X39" s="67">
        <f>分析係数表!E42</f>
        <v>0.32058733557662894</v>
      </c>
      <c r="Y39" s="157">
        <f>ROUND(S39*X39,0)</f>
        <v>0</v>
      </c>
    </row>
    <row r="40" spans="1:25" x14ac:dyDescent="0.2">
      <c r="A40" s="6" t="s">
        <v>192</v>
      </c>
      <c r="B40" s="5" t="s">
        <v>41</v>
      </c>
      <c r="C40" s="81"/>
      <c r="D40" s="67">
        <f>投入係数表!R40</f>
        <v>1.9601519386511862E-2</v>
      </c>
      <c r="E40" s="68">
        <f>$C$20*D40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S40*T40</f>
        <v>0</v>
      </c>
      <c r="V40" s="78">
        <f>分析係数表!D43</f>
        <v>0.15354857197440061</v>
      </c>
      <c r="W40" s="158">
        <f>ROUND(S40*V40,0)</f>
        <v>0</v>
      </c>
      <c r="X40" s="67">
        <f>分析係数表!E43</f>
        <v>0.11343012704174228</v>
      </c>
      <c r="Y40" s="157">
        <f>ROUND(S40*X40,0)</f>
        <v>0</v>
      </c>
    </row>
    <row r="41" spans="1:25" x14ac:dyDescent="0.2">
      <c r="A41" s="6" t="s">
        <v>337</v>
      </c>
      <c r="B41" s="5" t="s">
        <v>42</v>
      </c>
      <c r="C41" s="81"/>
      <c r="D41" s="67">
        <f>投入係数表!R41</f>
        <v>7.1669175087794734E-5</v>
      </c>
      <c r="E41" s="68">
        <f>$C$20*D41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S41*T41</f>
        <v>0</v>
      </c>
      <c r="V41" s="78">
        <f>分析係数表!D44</f>
        <v>0.16185340888320235</v>
      </c>
      <c r="W41" s="158">
        <f>ROUND(S41*V41,0)</f>
        <v>0</v>
      </c>
      <c r="X41" s="67">
        <f>分析係数表!E44</f>
        <v>0.10822214098580393</v>
      </c>
      <c r="Y41" s="157">
        <f>ROUND(S41*X41,0)</f>
        <v>0</v>
      </c>
    </row>
    <row r="42" spans="1:25" x14ac:dyDescent="0.2">
      <c r="A42" s="6" t="s">
        <v>338</v>
      </c>
      <c r="B42" s="5" t="s">
        <v>276</v>
      </c>
      <c r="C42" s="81"/>
      <c r="D42" s="67">
        <f>投入係数表!R42</f>
        <v>5.7335340070235788E-4</v>
      </c>
      <c r="E42" s="68">
        <f>$C$20*D42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S42*T42</f>
        <v>0</v>
      </c>
      <c r="V42" s="78">
        <f>分析係数表!D45</f>
        <v>0</v>
      </c>
      <c r="W42" s="158">
        <f>ROUND(S42*V42,0)</f>
        <v>0</v>
      </c>
      <c r="X42" s="67">
        <f>分析係数表!E45</f>
        <v>0</v>
      </c>
      <c r="Y42" s="157">
        <f>ROUND(S42*X42,0)</f>
        <v>0</v>
      </c>
    </row>
    <row r="43" spans="1:25" x14ac:dyDescent="0.2">
      <c r="A43" s="6" t="s">
        <v>339</v>
      </c>
      <c r="B43" s="5" t="s">
        <v>277</v>
      </c>
      <c r="C43" s="81"/>
      <c r="D43" s="67">
        <f>投入係数表!R43</f>
        <v>1.0392030387730237E-3</v>
      </c>
      <c r="E43" s="68">
        <f>$C$20*D43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S43*T43</f>
        <v>0</v>
      </c>
      <c r="V43" s="78">
        <f>分析係数表!D46</f>
        <v>1.4248704663212436E-2</v>
      </c>
      <c r="W43" s="158">
        <f>ROUND(S43*V43,0)</f>
        <v>0</v>
      </c>
      <c r="X43" s="67">
        <f>分析係数表!E46</f>
        <v>4.5336787564766841E-2</v>
      </c>
      <c r="Y43" s="157">
        <f>ROUND(S43*X43,0)</f>
        <v>0</v>
      </c>
    </row>
    <row r="44" spans="1:25" x14ac:dyDescent="0.2">
      <c r="A44" s="183">
        <v>40</v>
      </c>
      <c r="B44" s="12" t="s">
        <v>148</v>
      </c>
      <c r="C44" s="187">
        <f>SUM(C5:C43)</f>
        <v>0</v>
      </c>
      <c r="D44" s="83">
        <f>投入係数表!R44</f>
        <v>0.34125277718053465</v>
      </c>
      <c r="E44" s="82">
        <f>SUM(E5:E43)</f>
        <v>0</v>
      </c>
      <c r="F44" s="83">
        <f>分析係数表!C47</f>
        <v>0.4419098025262409</v>
      </c>
      <c r="G44" s="82">
        <f>SUM(G5:G43)</f>
        <v>0</v>
      </c>
      <c r="H44" s="82">
        <f>SUM(H5:H43)</f>
        <v>0</v>
      </c>
      <c r="I44" s="82">
        <f>SUM(I6:I43)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294</v>
      </c>
      <c r="S2" s="3" t="s">
        <v>150</v>
      </c>
      <c r="U2" s="55" t="s">
        <v>207</v>
      </c>
      <c r="W2" s="3" t="s">
        <v>127</v>
      </c>
      <c r="Y2" s="3" t="s">
        <v>151</v>
      </c>
    </row>
    <row r="3" spans="1:25" ht="44" x14ac:dyDescent="0.2">
      <c r="B3" s="56"/>
      <c r="C3" s="57" t="s">
        <v>225</v>
      </c>
      <c r="D3" s="57" t="s">
        <v>310</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投入係数表!S5</f>
        <v>0</v>
      </c>
      <c r="E5" s="68">
        <f t="shared" ref="E5:E38" si="0">$C$21*D5</f>
        <v>0</v>
      </c>
      <c r="F5" s="67">
        <f>分析係数表!C8</f>
        <v>0.62618397816663984</v>
      </c>
      <c r="G5" s="68">
        <f t="shared" ref="G5:G38" si="1">E5*F5</f>
        <v>0</v>
      </c>
      <c r="H5" s="68">
        <f t="array" ref="H5:H43">MMULT(逆行列係数!C5:AO43,'17'!G5:G43)</f>
        <v>0</v>
      </c>
      <c r="I5" s="68">
        <f t="shared" ref="I5:I38" si="2">C5+H5</f>
        <v>0</v>
      </c>
      <c r="J5" s="67">
        <f>分析係数表!G8</f>
        <v>0.17367458866544791</v>
      </c>
      <c r="K5" s="69">
        <f t="shared" ref="K5:K38" si="3">I5*J5</f>
        <v>0</v>
      </c>
      <c r="L5" s="70" t="s">
        <v>181</v>
      </c>
      <c r="M5" s="71" t="s">
        <v>181</v>
      </c>
      <c r="N5" s="72">
        <f>分析係数表!H8</f>
        <v>9.6857442577373328E-3</v>
      </c>
      <c r="O5" s="73">
        <f t="shared" ref="O5:O43" si="4">$M$44*N5</f>
        <v>0</v>
      </c>
      <c r="P5" s="67">
        <f>分析係数表!C8</f>
        <v>0.62618397816663984</v>
      </c>
      <c r="Q5" s="73">
        <f t="shared" ref="Q5:Q38" si="5">O5*P5</f>
        <v>0</v>
      </c>
      <c r="R5" s="74">
        <f t="array" ref="R5:R43">MMULT(逆行列係数!C5:AO43,'17'!Q5:Q43)</f>
        <v>0</v>
      </c>
      <c r="S5" s="75">
        <f t="shared" ref="S5:S38" si="6">I5+R5</f>
        <v>0</v>
      </c>
      <c r="T5" s="76">
        <f>分析係数表!F8</f>
        <v>0.6565853270805182</v>
      </c>
      <c r="U5" s="77">
        <f t="shared" ref="U5:U38" si="7">S5*T5</f>
        <v>0</v>
      </c>
      <c r="V5" s="78">
        <f>分析係数表!D8</f>
        <v>0.236507431841666</v>
      </c>
      <c r="W5" s="79">
        <f t="shared" ref="W5:W38" si="8">ROUND(S5*V5,0)</f>
        <v>0</v>
      </c>
      <c r="X5" s="67">
        <f>分析係数表!E8</f>
        <v>0.13752881328988156</v>
      </c>
      <c r="Y5" s="80">
        <f t="shared" ref="Y5:Y38" si="9">ROUND(S5*X5,0)</f>
        <v>0</v>
      </c>
    </row>
    <row r="6" spans="1:25" x14ac:dyDescent="0.2">
      <c r="A6" s="6" t="s">
        <v>217</v>
      </c>
      <c r="B6" s="5" t="s">
        <v>263</v>
      </c>
      <c r="C6" s="81"/>
      <c r="D6" s="67">
        <f>投入係数表!S6</f>
        <v>0</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79">
        <f t="shared" si="8"/>
        <v>0</v>
      </c>
      <c r="X6" s="67">
        <f>分析係数表!E9</f>
        <v>0</v>
      </c>
      <c r="Y6" s="80">
        <f t="shared" si="9"/>
        <v>0</v>
      </c>
    </row>
    <row r="7" spans="1:25" x14ac:dyDescent="0.2">
      <c r="A7" s="6" t="s">
        <v>218</v>
      </c>
      <c r="B7" s="5" t="s">
        <v>264</v>
      </c>
      <c r="C7" s="81"/>
      <c r="D7" s="67">
        <f>投入係数表!S7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79">
        <f t="shared" si="8"/>
        <v>0</v>
      </c>
      <c r="X7" s="67">
        <f>分析係数表!E10</f>
        <v>7.6632215780186544E-2</v>
      </c>
      <c r="Y7" s="80">
        <f t="shared" si="9"/>
        <v>0</v>
      </c>
    </row>
    <row r="8" spans="1:25" x14ac:dyDescent="0.2">
      <c r="A8" s="6" t="s">
        <v>219</v>
      </c>
      <c r="B8" s="5" t="s">
        <v>27</v>
      </c>
      <c r="C8" s="81"/>
      <c r="D8" s="67">
        <f>投入係数表!S8</f>
        <v>0</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79">
        <f t="shared" si="8"/>
        <v>0</v>
      </c>
      <c r="X8" s="67">
        <f>分析係数表!E11</f>
        <v>4.6728971962616821E-2</v>
      </c>
      <c r="Y8" s="80">
        <f t="shared" si="9"/>
        <v>0</v>
      </c>
    </row>
    <row r="9" spans="1:25" x14ac:dyDescent="0.2">
      <c r="A9" s="6" t="s">
        <v>220</v>
      </c>
      <c r="B9" s="5" t="s">
        <v>188</v>
      </c>
      <c r="C9" s="81"/>
      <c r="D9" s="67">
        <f>投入係数表!S9</f>
        <v>0</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79">
        <f t="shared" si="8"/>
        <v>0</v>
      </c>
      <c r="X9" s="67">
        <f>分析係数表!E12</f>
        <v>5.3151628694023088E-2</v>
      </c>
      <c r="Y9" s="80">
        <f t="shared" si="9"/>
        <v>0</v>
      </c>
    </row>
    <row r="10" spans="1:25" x14ac:dyDescent="0.2">
      <c r="A10" s="6" t="s">
        <v>221</v>
      </c>
      <c r="B10" s="5" t="s">
        <v>28</v>
      </c>
      <c r="C10" s="81"/>
      <c r="D10" s="67">
        <f>投入係数表!S10</f>
        <v>3.8446751249519417E-4</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79">
        <f t="shared" si="8"/>
        <v>0</v>
      </c>
      <c r="X10" s="67">
        <f>分析係数表!E13</f>
        <v>0.16666666666666666</v>
      </c>
      <c r="Y10" s="80">
        <f t="shared" si="9"/>
        <v>0</v>
      </c>
    </row>
    <row r="11" spans="1:25" x14ac:dyDescent="0.2">
      <c r="A11" s="6" t="s">
        <v>222</v>
      </c>
      <c r="B11" s="5" t="s">
        <v>265</v>
      </c>
      <c r="C11" s="81"/>
      <c r="D11" s="67">
        <f>投入係数表!S11</f>
        <v>3.0757400999615533E-3</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79">
        <f t="shared" si="8"/>
        <v>0</v>
      </c>
      <c r="X11" s="67">
        <f>分析係数表!E14</f>
        <v>4.5381911153723233E-2</v>
      </c>
      <c r="Y11" s="80">
        <f t="shared" si="9"/>
        <v>0</v>
      </c>
    </row>
    <row r="12" spans="1:25" x14ac:dyDescent="0.2">
      <c r="A12" s="6" t="s">
        <v>223</v>
      </c>
      <c r="B12" s="5" t="s">
        <v>29</v>
      </c>
      <c r="C12" s="81"/>
      <c r="D12" s="67">
        <f>投入係数表!S12</f>
        <v>1.0765090349865437E-2</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79">
        <f t="shared" si="8"/>
        <v>0</v>
      </c>
      <c r="X12" s="67">
        <f>分析係数表!E15</f>
        <v>2.8747433264887063E-2</v>
      </c>
      <c r="Y12" s="80">
        <f t="shared" si="9"/>
        <v>0</v>
      </c>
    </row>
    <row r="13" spans="1:25" x14ac:dyDescent="0.2">
      <c r="A13" s="6" t="s">
        <v>224</v>
      </c>
      <c r="B13" s="5" t="s">
        <v>30</v>
      </c>
      <c r="C13" s="81"/>
      <c r="D13" s="67">
        <f>投入係数表!S13</f>
        <v>3.8446751249519417E-4</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79">
        <f t="shared" si="8"/>
        <v>0</v>
      </c>
      <c r="X13" s="67">
        <f>分析係数表!E16</f>
        <v>1.8512804689910522E-3</v>
      </c>
      <c r="Y13" s="80">
        <f t="shared" si="9"/>
        <v>0</v>
      </c>
    </row>
    <row r="14" spans="1:25" x14ac:dyDescent="0.2">
      <c r="A14" s="6" t="s">
        <v>2</v>
      </c>
      <c r="B14" s="5" t="s">
        <v>360</v>
      </c>
      <c r="C14" s="81"/>
      <c r="D14" s="67">
        <f>投入係数表!S14</f>
        <v>2.5374855824682813E-2</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79">
        <f t="shared" si="8"/>
        <v>0</v>
      </c>
      <c r="X14" s="67">
        <f>分析係数表!E17</f>
        <v>7.5451647183846976E-2</v>
      </c>
      <c r="Y14" s="80">
        <f t="shared" si="9"/>
        <v>0</v>
      </c>
    </row>
    <row r="15" spans="1:25" x14ac:dyDescent="0.2">
      <c r="A15" s="6" t="s">
        <v>3</v>
      </c>
      <c r="B15" s="5" t="s">
        <v>31</v>
      </c>
      <c r="C15" s="81"/>
      <c r="D15" s="67">
        <f>投入係数表!S15</f>
        <v>1.1918492887351018E-2</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79">
        <f t="shared" si="8"/>
        <v>0</v>
      </c>
      <c r="X15" s="67">
        <f>分析係数表!E18</f>
        <v>8.1401085347804644E-2</v>
      </c>
      <c r="Y15" s="80">
        <f t="shared" si="9"/>
        <v>0</v>
      </c>
    </row>
    <row r="16" spans="1:25" x14ac:dyDescent="0.2">
      <c r="A16" s="6" t="s">
        <v>4</v>
      </c>
      <c r="B16" s="5" t="s">
        <v>32</v>
      </c>
      <c r="C16" s="81"/>
      <c r="D16" s="67">
        <f>投入係数表!S16</f>
        <v>1.4225297962322183E-2</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79">
        <f t="shared" si="8"/>
        <v>0</v>
      </c>
      <c r="X16" s="67">
        <f>分析係数表!E19</f>
        <v>1.9239793524167059E-2</v>
      </c>
      <c r="Y16" s="80">
        <f t="shared" si="9"/>
        <v>0</v>
      </c>
    </row>
    <row r="17" spans="1:25" x14ac:dyDescent="0.2">
      <c r="A17" s="6" t="s">
        <v>5</v>
      </c>
      <c r="B17" s="5" t="s">
        <v>33</v>
      </c>
      <c r="C17" s="81"/>
      <c r="D17" s="67">
        <f>投入係数表!S17</f>
        <v>2.3452518262206845E-2</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79">
        <f t="shared" si="8"/>
        <v>0</v>
      </c>
      <c r="X17" s="67">
        <f>分析係数表!E20</f>
        <v>1.282051282051282E-2</v>
      </c>
      <c r="Y17" s="80">
        <f t="shared" si="9"/>
        <v>0</v>
      </c>
    </row>
    <row r="18" spans="1:25" x14ac:dyDescent="0.2">
      <c r="A18" s="6" t="s">
        <v>6</v>
      </c>
      <c r="B18" s="5" t="s">
        <v>34</v>
      </c>
      <c r="C18" s="81"/>
      <c r="D18" s="67">
        <f>投入係数表!S18</f>
        <v>2.4605920799692427E-2</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79">
        <f t="shared" si="8"/>
        <v>0</v>
      </c>
      <c r="X18" s="67">
        <f>分析係数表!E21</f>
        <v>3.4821058449633825E-2</v>
      </c>
      <c r="Y18" s="80">
        <f t="shared" si="9"/>
        <v>0</v>
      </c>
    </row>
    <row r="19" spans="1:25" x14ac:dyDescent="0.2">
      <c r="A19" s="6" t="s">
        <v>7</v>
      </c>
      <c r="B19" s="5" t="s">
        <v>266</v>
      </c>
      <c r="C19" s="81"/>
      <c r="D19" s="67">
        <f>投入係数表!S19</f>
        <v>9.6116878123798533E-3</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79">
        <f t="shared" si="8"/>
        <v>0</v>
      </c>
      <c r="X19" s="67">
        <f>分析係数表!E22</f>
        <v>4.13118889940082E-2</v>
      </c>
      <c r="Y19" s="80">
        <f t="shared" si="9"/>
        <v>0</v>
      </c>
    </row>
    <row r="20" spans="1:25" x14ac:dyDescent="0.2">
      <c r="A20" s="6" t="s">
        <v>8</v>
      </c>
      <c r="B20" s="5" t="s">
        <v>267</v>
      </c>
      <c r="C20" s="81"/>
      <c r="D20" s="67">
        <f>投入係数表!S20</f>
        <v>7.6893502499038834E-4</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79">
        <f t="shared" si="8"/>
        <v>0</v>
      </c>
      <c r="X20" s="67">
        <f>分析係数表!E23</f>
        <v>3.3648677703719633E-2</v>
      </c>
      <c r="Y20" s="80">
        <f t="shared" si="9"/>
        <v>0</v>
      </c>
    </row>
    <row r="21" spans="1:25" x14ac:dyDescent="0.2">
      <c r="A21" s="6" t="s">
        <v>9</v>
      </c>
      <c r="B21" s="5" t="s">
        <v>268</v>
      </c>
      <c r="C21" s="66">
        <f>最終需要_まとめ!C22</f>
        <v>0</v>
      </c>
      <c r="D21" s="67">
        <f>投入係数表!S21</f>
        <v>5.459438677431757E-2</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79">
        <f t="shared" si="8"/>
        <v>0</v>
      </c>
      <c r="X21" s="67">
        <f>分析係数表!E24</f>
        <v>2.691272587466359E-2</v>
      </c>
      <c r="Y21" s="80">
        <f t="shared" si="9"/>
        <v>0</v>
      </c>
    </row>
    <row r="22" spans="1:25" x14ac:dyDescent="0.2">
      <c r="A22" s="6" t="s">
        <v>10</v>
      </c>
      <c r="B22" s="5" t="s">
        <v>269</v>
      </c>
      <c r="C22" s="81"/>
      <c r="D22" s="67">
        <f>投入係数表!S22</f>
        <v>8.6120722798923494E-2</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79">
        <f t="shared" si="8"/>
        <v>0</v>
      </c>
      <c r="X22" s="67">
        <f>分析係数表!E25</f>
        <v>4.2966983265490732E-3</v>
      </c>
      <c r="Y22" s="80">
        <f t="shared" si="9"/>
        <v>0</v>
      </c>
    </row>
    <row r="23" spans="1:25" x14ac:dyDescent="0.2">
      <c r="A23" s="6" t="s">
        <v>11</v>
      </c>
      <c r="B23" s="5" t="s">
        <v>35</v>
      </c>
      <c r="C23" s="81"/>
      <c r="D23" s="67">
        <f>投入係数表!S23</f>
        <v>1.2302960399846213E-2</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79">
        <f t="shared" si="8"/>
        <v>0</v>
      </c>
      <c r="X23" s="67">
        <f>分析係数表!E26</f>
        <v>1.1816004798199799E-2</v>
      </c>
      <c r="Y23" s="80">
        <f t="shared" si="9"/>
        <v>0</v>
      </c>
    </row>
    <row r="24" spans="1:25" x14ac:dyDescent="0.2">
      <c r="A24" s="6" t="s">
        <v>12</v>
      </c>
      <c r="B24" s="5" t="s">
        <v>361</v>
      </c>
      <c r="C24" s="81"/>
      <c r="D24" s="67">
        <f>投入係数表!S24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79">
        <f t="shared" si="8"/>
        <v>0</v>
      </c>
      <c r="X24" s="67">
        <f>分析係数表!E27</f>
        <v>7.2246065808297566E-2</v>
      </c>
      <c r="Y24" s="80">
        <f t="shared" si="9"/>
        <v>0</v>
      </c>
    </row>
    <row r="25" spans="1:25" x14ac:dyDescent="0.2">
      <c r="A25" s="6" t="s">
        <v>13</v>
      </c>
      <c r="B25" s="5" t="s">
        <v>189</v>
      </c>
      <c r="C25" s="81"/>
      <c r="D25" s="67">
        <f>投入係数表!S25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79">
        <f t="shared" si="8"/>
        <v>0</v>
      </c>
      <c r="X25" s="67">
        <f>分析係数表!E28</f>
        <v>4.2040726954236919E-2</v>
      </c>
      <c r="Y25" s="80">
        <f t="shared" si="9"/>
        <v>0</v>
      </c>
    </row>
    <row r="26" spans="1:25" x14ac:dyDescent="0.2">
      <c r="A26" s="6" t="s">
        <v>14</v>
      </c>
      <c r="B26" s="5" t="s">
        <v>50</v>
      </c>
      <c r="C26" s="81"/>
      <c r="D26" s="67">
        <f>投入係数表!S26</f>
        <v>3.8446751249519417E-3</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79">
        <f t="shared" si="8"/>
        <v>0</v>
      </c>
      <c r="X26" s="67">
        <f>分析係数表!E29</f>
        <v>4.6349241257972289E-2</v>
      </c>
      <c r="Y26" s="80">
        <f t="shared" si="9"/>
        <v>0</v>
      </c>
    </row>
    <row r="27" spans="1:25" x14ac:dyDescent="0.2">
      <c r="A27" s="6" t="s">
        <v>15</v>
      </c>
      <c r="B27" s="5" t="s">
        <v>36</v>
      </c>
      <c r="C27" s="81"/>
      <c r="D27" s="67">
        <f>投入係数表!S27</f>
        <v>7.6893502499038834E-4</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79">
        <f t="shared" si="8"/>
        <v>0</v>
      </c>
      <c r="X27" s="67">
        <f>分析係数表!E30</f>
        <v>7.4296086791337757E-2</v>
      </c>
      <c r="Y27" s="80">
        <f t="shared" si="9"/>
        <v>0</v>
      </c>
    </row>
    <row r="28" spans="1:25" x14ac:dyDescent="0.2">
      <c r="A28" s="6" t="s">
        <v>16</v>
      </c>
      <c r="B28" s="5" t="s">
        <v>190</v>
      </c>
      <c r="C28" s="81"/>
      <c r="D28" s="67">
        <f>投入係数表!S28</f>
        <v>5.7670126874279125E-3</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79">
        <f t="shared" si="8"/>
        <v>0</v>
      </c>
      <c r="X28" s="67">
        <f>分析係数表!E31</f>
        <v>1.0462489596956366E-2</v>
      </c>
      <c r="Y28" s="80">
        <f t="shared" si="9"/>
        <v>0</v>
      </c>
    </row>
    <row r="29" spans="1:25" x14ac:dyDescent="0.2">
      <c r="A29" s="6" t="s">
        <v>17</v>
      </c>
      <c r="B29" s="5" t="s">
        <v>270</v>
      </c>
      <c r="C29" s="81"/>
      <c r="D29" s="67">
        <f>投入係数表!S29</f>
        <v>3.8446751249519417E-4</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79">
        <f t="shared" si="8"/>
        <v>0</v>
      </c>
      <c r="X29" s="67">
        <f>分析係数表!E32</f>
        <v>2.4596093561610802E-2</v>
      </c>
      <c r="Y29" s="80">
        <f t="shared" si="9"/>
        <v>0</v>
      </c>
    </row>
    <row r="30" spans="1:25" x14ac:dyDescent="0.2">
      <c r="A30" s="6" t="s">
        <v>18</v>
      </c>
      <c r="B30" s="5" t="s">
        <v>271</v>
      </c>
      <c r="C30" s="81"/>
      <c r="D30" s="67">
        <f>投入係数表!S30</f>
        <v>3.8446751249519417E-4</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79">
        <f t="shared" si="8"/>
        <v>0</v>
      </c>
      <c r="X30" s="67">
        <f>分析係数表!E33</f>
        <v>0.10385863685539128</v>
      </c>
      <c r="Y30" s="80">
        <f t="shared" si="9"/>
        <v>0</v>
      </c>
    </row>
    <row r="31" spans="1:25" x14ac:dyDescent="0.2">
      <c r="A31" s="6" t="s">
        <v>19</v>
      </c>
      <c r="B31" s="5" t="s">
        <v>272</v>
      </c>
      <c r="C31" s="81"/>
      <c r="D31" s="67">
        <f>投入係数表!S31</f>
        <v>3.0372933487120338E-2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79">
        <f t="shared" si="8"/>
        <v>0</v>
      </c>
      <c r="X31" s="67">
        <f>分析係数表!E34</f>
        <v>0.16618856377892521</v>
      </c>
      <c r="Y31" s="80">
        <f t="shared" si="9"/>
        <v>0</v>
      </c>
    </row>
    <row r="32" spans="1:25" x14ac:dyDescent="0.2">
      <c r="A32" s="6" t="s">
        <v>20</v>
      </c>
      <c r="B32" s="5" t="s">
        <v>37</v>
      </c>
      <c r="C32" s="81"/>
      <c r="D32" s="67">
        <f>投入係数表!S32</f>
        <v>6.920415224913495E-3</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79">
        <f t="shared" si="8"/>
        <v>0</v>
      </c>
      <c r="X32" s="67">
        <f>分析係数表!E35</f>
        <v>9.0190641247833617E-2</v>
      </c>
      <c r="Y32" s="80">
        <f t="shared" si="9"/>
        <v>0</v>
      </c>
    </row>
    <row r="33" spans="1:25" x14ac:dyDescent="0.2">
      <c r="A33" s="6" t="s">
        <v>21</v>
      </c>
      <c r="B33" s="5" t="s">
        <v>38</v>
      </c>
      <c r="C33" s="81"/>
      <c r="D33" s="67">
        <f>投入係数表!S33</f>
        <v>7.6893502499038834E-4</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79">
        <f t="shared" si="8"/>
        <v>0</v>
      </c>
      <c r="X33" s="67">
        <f>分析係数表!E36</f>
        <v>3.4218876376532073E-3</v>
      </c>
      <c r="Y33" s="80">
        <f t="shared" si="9"/>
        <v>0</v>
      </c>
    </row>
    <row r="34" spans="1:25" x14ac:dyDescent="0.2">
      <c r="A34" s="6" t="s">
        <v>22</v>
      </c>
      <c r="B34" s="5" t="s">
        <v>373</v>
      </c>
      <c r="C34" s="81"/>
      <c r="D34" s="67">
        <f>投入係数表!S34</f>
        <v>9.22722029988466E-3</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79">
        <f t="shared" si="8"/>
        <v>0</v>
      </c>
      <c r="X34" s="67">
        <f>分析係数表!E37</f>
        <v>7.8976096367400717E-2</v>
      </c>
      <c r="Y34" s="80">
        <f t="shared" si="9"/>
        <v>0</v>
      </c>
    </row>
    <row r="35" spans="1:25" x14ac:dyDescent="0.2">
      <c r="A35" s="6" t="s">
        <v>23</v>
      </c>
      <c r="B35" s="5" t="s">
        <v>191</v>
      </c>
      <c r="C35" s="81"/>
      <c r="D35" s="67">
        <f>投入係数表!S35</f>
        <v>3.4602076124567475E-3</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79">
        <f t="shared" si="8"/>
        <v>0</v>
      </c>
      <c r="X35" s="67">
        <f>分析係数表!E38</f>
        <v>6.7802889959244161E-2</v>
      </c>
      <c r="Y35" s="80">
        <f t="shared" si="9"/>
        <v>0</v>
      </c>
    </row>
    <row r="36" spans="1:25" x14ac:dyDescent="0.2">
      <c r="A36" s="6" t="s">
        <v>24</v>
      </c>
      <c r="B36" s="5" t="s">
        <v>39</v>
      </c>
      <c r="C36" s="81"/>
      <c r="D36" s="67">
        <f>投入係数表!S36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79">
        <f t="shared" si="8"/>
        <v>0</v>
      </c>
      <c r="X36" s="67">
        <f>分析係数表!E39</f>
        <v>6.6664878205816069E-2</v>
      </c>
      <c r="Y36" s="80">
        <f t="shared" si="9"/>
        <v>0</v>
      </c>
    </row>
    <row r="37" spans="1:25" x14ac:dyDescent="0.2">
      <c r="A37" s="6" t="s">
        <v>25</v>
      </c>
      <c r="B37" s="5" t="s">
        <v>40</v>
      </c>
      <c r="C37" s="81"/>
      <c r="D37" s="67">
        <f>投入係数表!S37</f>
        <v>0</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79">
        <f t="shared" si="8"/>
        <v>0</v>
      </c>
      <c r="X37" s="67">
        <f>分析係数表!E40</f>
        <v>4.5398598750236697E-2</v>
      </c>
      <c r="Y37" s="80">
        <f t="shared" si="9"/>
        <v>0</v>
      </c>
    </row>
    <row r="38" spans="1:25" x14ac:dyDescent="0.2">
      <c r="A38" s="6" t="s">
        <v>26</v>
      </c>
      <c r="B38" s="5" t="s">
        <v>274</v>
      </c>
      <c r="C38" s="81"/>
      <c r="D38" s="67">
        <f>投入係数表!S38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79">
        <f t="shared" si="8"/>
        <v>0</v>
      </c>
      <c r="X38" s="67">
        <f>分析係数表!E41</f>
        <v>0.12015057232849351</v>
      </c>
      <c r="Y38" s="80">
        <f t="shared" si="9"/>
        <v>0</v>
      </c>
    </row>
    <row r="39" spans="1:25" x14ac:dyDescent="0.2">
      <c r="A39" s="6" t="s">
        <v>51</v>
      </c>
      <c r="B39" s="5" t="s">
        <v>363</v>
      </c>
      <c r="C39" s="81"/>
      <c r="D39" s="67">
        <f>投入係数表!S39</f>
        <v>7.6893502499038834E-4</v>
      </c>
      <c r="E39" s="68">
        <f>$C$21*D39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S39*T39</f>
        <v>0</v>
      </c>
      <c r="V39" s="78">
        <f>分析係数表!D42</f>
        <v>0.3683083511777302</v>
      </c>
      <c r="W39" s="79">
        <f>ROUND(S39*V39,0)</f>
        <v>0</v>
      </c>
      <c r="X39" s="67">
        <f>分析係数表!E42</f>
        <v>0.32058733557662894</v>
      </c>
      <c r="Y39" s="80">
        <f>ROUND(S39*X39,0)</f>
        <v>0</v>
      </c>
    </row>
    <row r="40" spans="1:25" x14ac:dyDescent="0.2">
      <c r="A40" s="6" t="s">
        <v>192</v>
      </c>
      <c r="B40" s="5" t="s">
        <v>41</v>
      </c>
      <c r="C40" s="81"/>
      <c r="D40" s="67">
        <f>投入係数表!S40</f>
        <v>1.7301038062283738E-2</v>
      </c>
      <c r="E40" s="68">
        <f>$C$21*D40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S40*T40</f>
        <v>0</v>
      </c>
      <c r="V40" s="78">
        <f>分析係数表!D43</f>
        <v>0.15354857197440061</v>
      </c>
      <c r="W40" s="79">
        <f>ROUND(S40*V40,0)</f>
        <v>0</v>
      </c>
      <c r="X40" s="67">
        <f>分析係数表!E43</f>
        <v>0.11343012704174228</v>
      </c>
      <c r="Y40" s="80">
        <f>ROUND(S40*X40,0)</f>
        <v>0</v>
      </c>
    </row>
    <row r="41" spans="1:25" x14ac:dyDescent="0.2">
      <c r="A41" s="6" t="s">
        <v>337</v>
      </c>
      <c r="B41" s="5" t="s">
        <v>42</v>
      </c>
      <c r="C41" s="81"/>
      <c r="D41" s="67">
        <f>投入係数表!S41</f>
        <v>0</v>
      </c>
      <c r="E41" s="68">
        <f>$C$21*D41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S41*T41</f>
        <v>0</v>
      </c>
      <c r="V41" s="78">
        <f>分析係数表!D44</f>
        <v>0.16185340888320235</v>
      </c>
      <c r="W41" s="79">
        <f>ROUND(S41*V41,0)</f>
        <v>0</v>
      </c>
      <c r="X41" s="67">
        <f>分析係数表!E44</f>
        <v>0.10822214098580393</v>
      </c>
      <c r="Y41" s="80">
        <f>ROUND(S41*X41,0)</f>
        <v>0</v>
      </c>
    </row>
    <row r="42" spans="1:25" x14ac:dyDescent="0.2">
      <c r="A42" s="6" t="s">
        <v>338</v>
      </c>
      <c r="B42" s="5" t="s">
        <v>276</v>
      </c>
      <c r="C42" s="81"/>
      <c r="D42" s="67">
        <f>投入係数表!S42</f>
        <v>7.6893502499038834E-4</v>
      </c>
      <c r="E42" s="68">
        <f>$C$21*D42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S42*T42</f>
        <v>0</v>
      </c>
      <c r="V42" s="78">
        <f>分析係数表!D45</f>
        <v>0</v>
      </c>
      <c r="W42" s="79">
        <f>ROUND(S42*V42,0)</f>
        <v>0</v>
      </c>
      <c r="X42" s="67">
        <f>分析係数表!E45</f>
        <v>0</v>
      </c>
      <c r="Y42" s="80">
        <f>ROUND(S42*X42,0)</f>
        <v>0</v>
      </c>
    </row>
    <row r="43" spans="1:25" x14ac:dyDescent="0.2">
      <c r="A43" s="6" t="s">
        <v>339</v>
      </c>
      <c r="B43" s="5" t="s">
        <v>277</v>
      </c>
      <c r="C43" s="81"/>
      <c r="D43" s="67">
        <f>投入係数表!S43</f>
        <v>3.8446751249519417E-4</v>
      </c>
      <c r="E43" s="68">
        <f>$C$21*D43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S43*T43</f>
        <v>0</v>
      </c>
      <c r="V43" s="78">
        <f>分析係数表!D46</f>
        <v>1.4248704663212436E-2</v>
      </c>
      <c r="W43" s="79">
        <f>ROUND(S43*V43,0)</f>
        <v>0</v>
      </c>
      <c r="X43" s="67">
        <f>分析係数表!E46</f>
        <v>4.5336787564766841E-2</v>
      </c>
      <c r="Y43" s="80">
        <f>ROUND(S43*X43,0)</f>
        <v>0</v>
      </c>
    </row>
    <row r="44" spans="1:25" x14ac:dyDescent="0.2">
      <c r="A44" s="183">
        <v>40</v>
      </c>
      <c r="B44" s="12" t="s">
        <v>148</v>
      </c>
      <c r="C44" s="187">
        <f>SUM(C5:C43)</f>
        <v>0</v>
      </c>
      <c r="D44" s="83">
        <f>投入係数表!S44</f>
        <v>0.35870818915801617</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92">
        <f>SUM(W5:W43)</f>
        <v>0</v>
      </c>
      <c r="X44" s="83">
        <f>分析係数表!E47</f>
        <v>6.3205093246831712E-2</v>
      </c>
      <c r="Y44" s="93">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278</v>
      </c>
      <c r="S2" s="3" t="s">
        <v>150</v>
      </c>
      <c r="U2" s="55" t="s">
        <v>207</v>
      </c>
      <c r="W2" s="3" t="s">
        <v>127</v>
      </c>
      <c r="Y2" s="3" t="s">
        <v>151</v>
      </c>
    </row>
    <row r="3" spans="1:25" ht="44" x14ac:dyDescent="0.2">
      <c r="B3" s="56"/>
      <c r="C3" s="57" t="s">
        <v>225</v>
      </c>
      <c r="D3" s="57" t="s">
        <v>235</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投入係数表!T5</f>
        <v>0</v>
      </c>
      <c r="E5" s="68">
        <f t="shared" ref="E5:E38" si="0">$C$22*D5</f>
        <v>0</v>
      </c>
      <c r="F5" s="67">
        <f>分析係数表!C8</f>
        <v>0.62618397816663984</v>
      </c>
      <c r="G5" s="68">
        <f t="shared" ref="G5:G38" si="1">E5*F5</f>
        <v>0</v>
      </c>
      <c r="H5" s="68">
        <f t="array" ref="H5:H43">MMULT(逆行列係数!C5:AO43,'18'!G5:G43)</f>
        <v>0</v>
      </c>
      <c r="I5" s="68">
        <f t="shared" ref="I5:I38" si="2">C5+H5</f>
        <v>0</v>
      </c>
      <c r="J5" s="67">
        <f>分析係数表!G8</f>
        <v>0.17367458866544791</v>
      </c>
      <c r="K5" s="69">
        <f t="shared" ref="K5:K38" si="3">I5*J5</f>
        <v>0</v>
      </c>
      <c r="L5" s="70" t="s">
        <v>181</v>
      </c>
      <c r="M5" s="71" t="s">
        <v>181</v>
      </c>
      <c r="N5" s="72">
        <f>分析係数表!H8</f>
        <v>9.6857442577373328E-3</v>
      </c>
      <c r="O5" s="73">
        <f t="shared" ref="O5:O43" si="4">$M$44*N5</f>
        <v>0</v>
      </c>
      <c r="P5" s="67">
        <f>分析係数表!C8</f>
        <v>0.62618397816663984</v>
      </c>
      <c r="Q5" s="73">
        <f t="shared" ref="Q5:Q38" si="5">O5*P5</f>
        <v>0</v>
      </c>
      <c r="R5" s="74">
        <f t="array" ref="R5:R43">MMULT(逆行列係数!C5:AO43,'18'!Q5:Q43)</f>
        <v>0</v>
      </c>
      <c r="S5" s="75">
        <f t="shared" ref="S5:S38" si="6">I5+R5</f>
        <v>0</v>
      </c>
      <c r="T5" s="76">
        <f>分析係数表!F8</f>
        <v>0.6565853270805182</v>
      </c>
      <c r="U5" s="77">
        <f t="shared" ref="U5:U38" si="7">S5*T5</f>
        <v>0</v>
      </c>
      <c r="V5" s="78">
        <f>分析係数表!D8</f>
        <v>0.236507431841666</v>
      </c>
      <c r="W5" s="158">
        <f t="shared" ref="W5:W38" si="8">ROUND(S5*V5,0)</f>
        <v>0</v>
      </c>
      <c r="X5" s="67">
        <f>分析係数表!E8</f>
        <v>0.13752881328988156</v>
      </c>
      <c r="Y5" s="157">
        <f t="shared" ref="Y5:Y38" si="9">ROUND(S5*X5,0)</f>
        <v>0</v>
      </c>
    </row>
    <row r="6" spans="1:25" x14ac:dyDescent="0.2">
      <c r="A6" s="6" t="s">
        <v>217</v>
      </c>
      <c r="B6" s="5" t="s">
        <v>263</v>
      </c>
      <c r="C6" s="81"/>
      <c r="D6" s="67">
        <f>投入係数表!T6</f>
        <v>0</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158">
        <f t="shared" si="8"/>
        <v>0</v>
      </c>
      <c r="X6" s="67">
        <f>分析係数表!E9</f>
        <v>0</v>
      </c>
      <c r="Y6" s="157">
        <f t="shared" si="9"/>
        <v>0</v>
      </c>
    </row>
    <row r="7" spans="1:25" x14ac:dyDescent="0.2">
      <c r="A7" s="6" t="s">
        <v>218</v>
      </c>
      <c r="B7" s="5" t="s">
        <v>264</v>
      </c>
      <c r="C7" s="81"/>
      <c r="D7" s="67">
        <f>投入係数表!T7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158">
        <f t="shared" si="8"/>
        <v>0</v>
      </c>
      <c r="X7" s="67">
        <f>分析係数表!E10</f>
        <v>7.6632215780186544E-2</v>
      </c>
      <c r="Y7" s="157">
        <f t="shared" si="9"/>
        <v>0</v>
      </c>
    </row>
    <row r="8" spans="1:25" x14ac:dyDescent="0.2">
      <c r="A8" s="6" t="s">
        <v>219</v>
      </c>
      <c r="B8" s="5" t="s">
        <v>27</v>
      </c>
      <c r="C8" s="81"/>
      <c r="D8" s="67">
        <f>投入係数表!T8</f>
        <v>2.2614201718679331E-4</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158">
        <f t="shared" si="8"/>
        <v>0</v>
      </c>
      <c r="X8" s="67">
        <f>分析係数表!E11</f>
        <v>4.6728971962616821E-2</v>
      </c>
      <c r="Y8" s="157">
        <f t="shared" si="9"/>
        <v>0</v>
      </c>
    </row>
    <row r="9" spans="1:25" x14ac:dyDescent="0.2">
      <c r="A9" s="6" t="s">
        <v>220</v>
      </c>
      <c r="B9" s="5" t="s">
        <v>188</v>
      </c>
      <c r="C9" s="81"/>
      <c r="D9" s="67">
        <f>投入係数表!T9</f>
        <v>0</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158">
        <f t="shared" si="8"/>
        <v>0</v>
      </c>
      <c r="X9" s="67">
        <f>分析係数表!E12</f>
        <v>5.3151628694023088E-2</v>
      </c>
      <c r="Y9" s="157">
        <f t="shared" si="9"/>
        <v>0</v>
      </c>
    </row>
    <row r="10" spans="1:25" x14ac:dyDescent="0.2">
      <c r="A10" s="6" t="s">
        <v>221</v>
      </c>
      <c r="B10" s="5" t="s">
        <v>28</v>
      </c>
      <c r="C10" s="81"/>
      <c r="D10" s="67">
        <f>投入係数表!T10</f>
        <v>2.2614201718679332E-3</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158">
        <f t="shared" si="8"/>
        <v>0</v>
      </c>
      <c r="X10" s="67">
        <f>分析係数表!E13</f>
        <v>0.16666666666666666</v>
      </c>
      <c r="Y10" s="157">
        <f t="shared" si="9"/>
        <v>0</v>
      </c>
    </row>
    <row r="11" spans="1:25" x14ac:dyDescent="0.2">
      <c r="A11" s="6" t="s">
        <v>222</v>
      </c>
      <c r="B11" s="5" t="s">
        <v>265</v>
      </c>
      <c r="C11" s="81"/>
      <c r="D11" s="67">
        <f>投入係数表!T11</f>
        <v>3.8444142921754861E-3</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投入係数表!T12</f>
        <v>1.0854816824966078E-2</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投入係数表!T13</f>
        <v>6.7842605156037987E-4</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158">
        <f t="shared" si="8"/>
        <v>0</v>
      </c>
      <c r="X13" s="67">
        <f>分析係数表!E16</f>
        <v>1.8512804689910522E-3</v>
      </c>
      <c r="Y13" s="157">
        <f t="shared" si="9"/>
        <v>0</v>
      </c>
    </row>
    <row r="14" spans="1:25" x14ac:dyDescent="0.2">
      <c r="A14" s="6" t="s">
        <v>2</v>
      </c>
      <c r="B14" s="5" t="s">
        <v>360</v>
      </c>
      <c r="C14" s="81"/>
      <c r="D14" s="67">
        <f>投入係数表!T14</f>
        <v>1.1985526910900044E-2</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158">
        <f t="shared" si="8"/>
        <v>0</v>
      </c>
      <c r="X14" s="67">
        <f>分析係数表!E17</f>
        <v>7.5451647183846976E-2</v>
      </c>
      <c r="Y14" s="157">
        <f t="shared" si="9"/>
        <v>0</v>
      </c>
    </row>
    <row r="15" spans="1:25" x14ac:dyDescent="0.2">
      <c r="A15" s="6" t="s">
        <v>3</v>
      </c>
      <c r="B15" s="5" t="s">
        <v>31</v>
      </c>
      <c r="C15" s="81"/>
      <c r="D15" s="67">
        <f>投入係数表!T15</f>
        <v>2.1483491632745363E-2</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158">
        <f t="shared" si="8"/>
        <v>0</v>
      </c>
      <c r="X15" s="67">
        <f>分析係数表!E18</f>
        <v>8.1401085347804644E-2</v>
      </c>
      <c r="Y15" s="157">
        <f t="shared" si="9"/>
        <v>0</v>
      </c>
    </row>
    <row r="16" spans="1:25" x14ac:dyDescent="0.2">
      <c r="A16" s="6" t="s">
        <v>4</v>
      </c>
      <c r="B16" s="5" t="s">
        <v>32</v>
      </c>
      <c r="C16" s="81"/>
      <c r="D16" s="67">
        <f>投入係数表!T16</f>
        <v>3.6182722749886929E-3</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158">
        <f t="shared" si="8"/>
        <v>0</v>
      </c>
      <c r="X16" s="67">
        <f>分析係数表!E19</f>
        <v>1.9239793524167059E-2</v>
      </c>
      <c r="Y16" s="157">
        <f t="shared" si="9"/>
        <v>0</v>
      </c>
    </row>
    <row r="17" spans="1:25" x14ac:dyDescent="0.2">
      <c r="A17" s="6" t="s">
        <v>5</v>
      </c>
      <c r="B17" s="5" t="s">
        <v>33</v>
      </c>
      <c r="C17" s="81"/>
      <c r="D17" s="67">
        <f>投入係数表!T17</f>
        <v>2.8493894165535955E-2</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投入係数表!T18</f>
        <v>1.2890094979647219E-2</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158">
        <f t="shared" si="8"/>
        <v>0</v>
      </c>
      <c r="X18" s="67">
        <f>分析係数表!E21</f>
        <v>3.4821058449633825E-2</v>
      </c>
      <c r="Y18" s="157">
        <f t="shared" si="9"/>
        <v>0</v>
      </c>
    </row>
    <row r="19" spans="1:25" x14ac:dyDescent="0.2">
      <c r="A19" s="6" t="s">
        <v>7</v>
      </c>
      <c r="B19" s="5" t="s">
        <v>266</v>
      </c>
      <c r="C19" s="81"/>
      <c r="D19" s="67">
        <f>投入係数表!T19</f>
        <v>1.3568521031207597E-3</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67">
        <f>投入係数表!T20</f>
        <v>1.8091361374943465E-3</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投入係数表!T21</f>
        <v>2.2614201718679331E-4</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158">
        <f t="shared" si="8"/>
        <v>0</v>
      </c>
      <c r="X21" s="67">
        <f>分析係数表!E24</f>
        <v>2.691272587466359E-2</v>
      </c>
      <c r="Y21" s="157">
        <f t="shared" si="9"/>
        <v>0</v>
      </c>
    </row>
    <row r="22" spans="1:25" x14ac:dyDescent="0.2">
      <c r="A22" s="6" t="s">
        <v>10</v>
      </c>
      <c r="B22" s="5" t="s">
        <v>269</v>
      </c>
      <c r="C22" s="66">
        <f>最終需要_まとめ!C23</f>
        <v>0</v>
      </c>
      <c r="D22" s="67">
        <f>投入係数表!T22</f>
        <v>0.17254635911352328</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67">
        <f>投入係数表!T23</f>
        <v>1.2663952962460425E-2</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投入係数表!T24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67">
        <f>投入係数表!T25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投入係数表!T26</f>
        <v>3.3921302578018998E-3</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158">
        <f t="shared" si="8"/>
        <v>0</v>
      </c>
      <c r="X26" s="67">
        <f>分析係数表!E29</f>
        <v>4.6349241257972289E-2</v>
      </c>
      <c r="Y26" s="157">
        <f t="shared" si="9"/>
        <v>0</v>
      </c>
    </row>
    <row r="27" spans="1:25" x14ac:dyDescent="0.2">
      <c r="A27" s="6" t="s">
        <v>15</v>
      </c>
      <c r="B27" s="5" t="s">
        <v>36</v>
      </c>
      <c r="C27" s="81"/>
      <c r="D27" s="67">
        <f>投入係数表!T27</f>
        <v>2.0352781546811396E-3</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158">
        <f t="shared" si="8"/>
        <v>0</v>
      </c>
      <c r="X27" s="67">
        <f>分析係数表!E30</f>
        <v>7.4296086791337757E-2</v>
      </c>
      <c r="Y27" s="157">
        <f t="shared" si="9"/>
        <v>0</v>
      </c>
    </row>
    <row r="28" spans="1:25" x14ac:dyDescent="0.2">
      <c r="A28" s="6" t="s">
        <v>16</v>
      </c>
      <c r="B28" s="5" t="s">
        <v>190</v>
      </c>
      <c r="C28" s="81"/>
      <c r="D28" s="67">
        <f>投入係数表!T28</f>
        <v>1.6960651289009497E-2</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158">
        <f t="shared" si="8"/>
        <v>0</v>
      </c>
      <c r="X28" s="67">
        <f>分析係数表!E31</f>
        <v>1.0462489596956366E-2</v>
      </c>
      <c r="Y28" s="157">
        <f t="shared" si="9"/>
        <v>0</v>
      </c>
    </row>
    <row r="29" spans="1:25" x14ac:dyDescent="0.2">
      <c r="A29" s="6" t="s">
        <v>17</v>
      </c>
      <c r="B29" s="5" t="s">
        <v>270</v>
      </c>
      <c r="C29" s="81"/>
      <c r="D29" s="67">
        <f>投入係数表!T29</f>
        <v>1.1307100859339666E-3</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投入係数表!T30</f>
        <v>4.5228403437358661E-4</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投入係数表!T31</f>
        <v>2.5554047942107645E-2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158">
        <f t="shared" si="8"/>
        <v>0</v>
      </c>
      <c r="X31" s="67">
        <f>分析係数表!E34</f>
        <v>0.16618856377892521</v>
      </c>
      <c r="Y31" s="157">
        <f t="shared" si="9"/>
        <v>0</v>
      </c>
    </row>
    <row r="32" spans="1:25" x14ac:dyDescent="0.2">
      <c r="A32" s="6" t="s">
        <v>20</v>
      </c>
      <c r="B32" s="5" t="s">
        <v>37</v>
      </c>
      <c r="C32" s="81"/>
      <c r="D32" s="67">
        <f>投入係数表!T32</f>
        <v>3.3921302578018998E-3</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投入係数表!T33</f>
        <v>2.2614201718679331E-4</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投入係数表!T34</f>
        <v>1.0628674807779286E-2</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投入係数表!T35</f>
        <v>3.8444142921754861E-3</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投入係数表!T36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投入係数表!T37</f>
        <v>4.5228403437358661E-4</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投入係数表!T38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投入係数表!T39</f>
        <v>2.2614201718679331E-4</v>
      </c>
      <c r="E39" s="68">
        <f>$C$22*D39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S39*T39</f>
        <v>0</v>
      </c>
      <c r="V39" s="78">
        <f>分析係数表!D42</f>
        <v>0.3683083511777302</v>
      </c>
      <c r="W39" s="158">
        <f>ROUND(S39*V39,0)</f>
        <v>0</v>
      </c>
      <c r="X39" s="67">
        <f>分析係数表!E42</f>
        <v>0.32058733557662894</v>
      </c>
      <c r="Y39" s="157">
        <f>ROUND(S39*X39,0)</f>
        <v>0</v>
      </c>
    </row>
    <row r="40" spans="1:25" x14ac:dyDescent="0.2">
      <c r="A40" s="6" t="s">
        <v>192</v>
      </c>
      <c r="B40" s="5" t="s">
        <v>41</v>
      </c>
      <c r="C40" s="81"/>
      <c r="D40" s="67">
        <f>投入係数表!T40</f>
        <v>2.5780189959294438E-2</v>
      </c>
      <c r="E40" s="68">
        <f>$C$22*D40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S40*T40</f>
        <v>0</v>
      </c>
      <c r="V40" s="78">
        <f>分析係数表!D43</f>
        <v>0.15354857197440061</v>
      </c>
      <c r="W40" s="158">
        <f>ROUND(S40*V40,0)</f>
        <v>0</v>
      </c>
      <c r="X40" s="67">
        <f>分析係数表!E43</f>
        <v>0.11343012704174228</v>
      </c>
      <c r="Y40" s="157">
        <f>ROUND(S40*X40,0)</f>
        <v>0</v>
      </c>
    </row>
    <row r="41" spans="1:25" x14ac:dyDescent="0.2">
      <c r="A41" s="6" t="s">
        <v>337</v>
      </c>
      <c r="B41" s="5" t="s">
        <v>42</v>
      </c>
      <c r="C41" s="81"/>
      <c r="D41" s="67">
        <f>投入係数表!T41</f>
        <v>0</v>
      </c>
      <c r="E41" s="68">
        <f>$C$22*D41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S41*T41</f>
        <v>0</v>
      </c>
      <c r="V41" s="78">
        <f>分析係数表!D44</f>
        <v>0.16185340888320235</v>
      </c>
      <c r="W41" s="158">
        <f>ROUND(S41*V41,0)</f>
        <v>0</v>
      </c>
      <c r="X41" s="67">
        <f>分析係数表!E44</f>
        <v>0.10822214098580393</v>
      </c>
      <c r="Y41" s="157">
        <f>ROUND(S41*X41,0)</f>
        <v>0</v>
      </c>
    </row>
    <row r="42" spans="1:25" x14ac:dyDescent="0.2">
      <c r="A42" s="6" t="s">
        <v>338</v>
      </c>
      <c r="B42" s="5" t="s">
        <v>276</v>
      </c>
      <c r="C42" s="81"/>
      <c r="D42" s="67">
        <f>投入係数表!T42</f>
        <v>6.7842605156037987E-4</v>
      </c>
      <c r="E42" s="68">
        <f>$C$22*D42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S42*T42</f>
        <v>0</v>
      </c>
      <c r="V42" s="78">
        <f>分析係数表!D45</f>
        <v>0</v>
      </c>
      <c r="W42" s="158">
        <f>ROUND(S42*V42,0)</f>
        <v>0</v>
      </c>
      <c r="X42" s="67">
        <f>分析係数表!E45</f>
        <v>0</v>
      </c>
      <c r="Y42" s="157">
        <f>ROUND(S42*X42,0)</f>
        <v>0</v>
      </c>
    </row>
    <row r="43" spans="1:25" x14ac:dyDescent="0.2">
      <c r="A43" s="6" t="s">
        <v>339</v>
      </c>
      <c r="B43" s="5" t="s">
        <v>277</v>
      </c>
      <c r="C43" s="81"/>
      <c r="D43" s="67">
        <f>投入係数表!T43</f>
        <v>2.2614201718679331E-4</v>
      </c>
      <c r="E43" s="68">
        <f>$C$22*D43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S43*T43</f>
        <v>0</v>
      </c>
      <c r="V43" s="78">
        <f>分析係数表!D46</f>
        <v>1.4248704663212436E-2</v>
      </c>
      <c r="W43" s="158">
        <f>ROUND(S43*V43,0)</f>
        <v>0</v>
      </c>
      <c r="X43" s="67">
        <f>分析係数表!E46</f>
        <v>4.5336787564766841E-2</v>
      </c>
      <c r="Y43" s="157">
        <f>ROUND(S43*X43,0)</f>
        <v>0</v>
      </c>
    </row>
    <row r="44" spans="1:25" x14ac:dyDescent="0.2">
      <c r="A44" s="183">
        <v>40</v>
      </c>
      <c r="B44" s="12" t="s">
        <v>148</v>
      </c>
      <c r="C44" s="187">
        <f>SUM(C5:C43)</f>
        <v>0</v>
      </c>
      <c r="D44" s="83">
        <f>投入係数表!T44</f>
        <v>0.37991858887381275</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293</v>
      </c>
      <c r="S2" s="3" t="s">
        <v>150</v>
      </c>
      <c r="U2" s="55" t="s">
        <v>207</v>
      </c>
      <c r="W2" s="3" t="s">
        <v>127</v>
      </c>
      <c r="Y2" s="3" t="s">
        <v>151</v>
      </c>
    </row>
    <row r="3" spans="1:25" ht="44" x14ac:dyDescent="0.2">
      <c r="B3" s="56"/>
      <c r="C3" s="57" t="s">
        <v>225</v>
      </c>
      <c r="D3" s="57" t="s">
        <v>311</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投入係数表!U5</f>
        <v>0</v>
      </c>
      <c r="E5" s="68">
        <f t="shared" ref="E5:E38" si="0">$C$23*D5</f>
        <v>0</v>
      </c>
      <c r="F5" s="67">
        <f>分析係数表!C8</f>
        <v>0.62618397816663984</v>
      </c>
      <c r="G5" s="68">
        <f t="shared" ref="G5:G38" si="1">E5*F5</f>
        <v>0</v>
      </c>
      <c r="H5" s="68">
        <f t="array" ref="H5:H43">MMULT(逆行列係数!C5:AO43,'19'!G5:G43)</f>
        <v>0</v>
      </c>
      <c r="I5" s="68">
        <f t="shared" ref="I5:I38" si="2">C5+H5</f>
        <v>0</v>
      </c>
      <c r="J5" s="67">
        <f>分析係数表!G8</f>
        <v>0.17367458866544791</v>
      </c>
      <c r="K5" s="69">
        <f t="shared" ref="K5:K38" si="3">I5*J5</f>
        <v>0</v>
      </c>
      <c r="L5" s="70" t="s">
        <v>181</v>
      </c>
      <c r="M5" s="71" t="s">
        <v>181</v>
      </c>
      <c r="N5" s="72">
        <f>分析係数表!H8</f>
        <v>9.6857442577373328E-3</v>
      </c>
      <c r="O5" s="73">
        <f t="shared" ref="O5:O43" si="4">$M$44*N5</f>
        <v>0</v>
      </c>
      <c r="P5" s="67">
        <f>分析係数表!C8</f>
        <v>0.62618397816663984</v>
      </c>
      <c r="Q5" s="73">
        <f t="shared" ref="Q5:Q38" si="5">O5*P5</f>
        <v>0</v>
      </c>
      <c r="R5" s="74">
        <f t="array" ref="R5:R43">MMULT(逆行列係数!C5:AO43,'19'!Q5:Q43)</f>
        <v>0</v>
      </c>
      <c r="S5" s="75">
        <f t="shared" ref="S5:S38" si="6">I5+R5</f>
        <v>0</v>
      </c>
      <c r="T5" s="76">
        <f>分析係数表!F8</f>
        <v>0.6565853270805182</v>
      </c>
      <c r="U5" s="77">
        <f t="shared" ref="U5:U38" si="7">S5*T5</f>
        <v>0</v>
      </c>
      <c r="V5" s="78">
        <f>分析係数表!D8</f>
        <v>0.236507431841666</v>
      </c>
      <c r="W5" s="158">
        <f t="shared" ref="W5:W38" si="8">ROUND(S5*V5,0)</f>
        <v>0</v>
      </c>
      <c r="X5" s="67">
        <f>分析係数表!E8</f>
        <v>0.13752881328988156</v>
      </c>
      <c r="Y5" s="157">
        <f t="shared" ref="Y5:Y38" si="9">ROUND(S5*X5,0)</f>
        <v>0</v>
      </c>
    </row>
    <row r="6" spans="1:25" x14ac:dyDescent="0.2">
      <c r="A6" s="6" t="s">
        <v>217</v>
      </c>
      <c r="B6" s="5" t="s">
        <v>263</v>
      </c>
      <c r="C6" s="81"/>
      <c r="D6" s="67">
        <f>投入係数表!U6</f>
        <v>0</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158">
        <f t="shared" si="8"/>
        <v>0</v>
      </c>
      <c r="X6" s="67">
        <f>分析係数表!E9</f>
        <v>0</v>
      </c>
      <c r="Y6" s="157">
        <f t="shared" si="9"/>
        <v>0</v>
      </c>
    </row>
    <row r="7" spans="1:25" x14ac:dyDescent="0.2">
      <c r="A7" s="6" t="s">
        <v>218</v>
      </c>
      <c r="B7" s="5" t="s">
        <v>264</v>
      </c>
      <c r="C7" s="81"/>
      <c r="D7" s="67">
        <f>投入係数表!U7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158">
        <f t="shared" si="8"/>
        <v>0</v>
      </c>
      <c r="X7" s="67">
        <f>分析係数表!E10</f>
        <v>7.6632215780186544E-2</v>
      </c>
      <c r="Y7" s="157">
        <f t="shared" si="9"/>
        <v>0</v>
      </c>
    </row>
    <row r="8" spans="1:25" x14ac:dyDescent="0.2">
      <c r="A8" s="6" t="s">
        <v>219</v>
      </c>
      <c r="B8" s="5" t="s">
        <v>27</v>
      </c>
      <c r="C8" s="81"/>
      <c r="D8" s="67">
        <f>投入係数表!U8</f>
        <v>2.6267517150499739E-5</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158">
        <f t="shared" si="8"/>
        <v>0</v>
      </c>
      <c r="X8" s="67">
        <f>分析係数表!E11</f>
        <v>4.6728971962616821E-2</v>
      </c>
      <c r="Y8" s="157">
        <f t="shared" si="9"/>
        <v>0</v>
      </c>
    </row>
    <row r="9" spans="1:25" x14ac:dyDescent="0.2">
      <c r="A9" s="6" t="s">
        <v>220</v>
      </c>
      <c r="B9" s="5" t="s">
        <v>188</v>
      </c>
      <c r="C9" s="81"/>
      <c r="D9" s="67">
        <f>投入係数表!U9</f>
        <v>0</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158">
        <f t="shared" si="8"/>
        <v>0</v>
      </c>
      <c r="X9" s="67">
        <f>分析係数表!E12</f>
        <v>5.3151628694023088E-2</v>
      </c>
      <c r="Y9" s="157">
        <f t="shared" si="9"/>
        <v>0</v>
      </c>
    </row>
    <row r="10" spans="1:25" x14ac:dyDescent="0.2">
      <c r="A10" s="6" t="s">
        <v>221</v>
      </c>
      <c r="B10" s="5" t="s">
        <v>28</v>
      </c>
      <c r="C10" s="81"/>
      <c r="D10" s="67">
        <f>投入係数表!U10</f>
        <v>1.523515994728985E-3</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158">
        <f t="shared" si="8"/>
        <v>0</v>
      </c>
      <c r="X10" s="67">
        <f>分析係数表!E13</f>
        <v>0.16666666666666666</v>
      </c>
      <c r="Y10" s="157">
        <f t="shared" si="9"/>
        <v>0</v>
      </c>
    </row>
    <row r="11" spans="1:25" x14ac:dyDescent="0.2">
      <c r="A11" s="6" t="s">
        <v>222</v>
      </c>
      <c r="B11" s="5" t="s">
        <v>265</v>
      </c>
      <c r="C11" s="81"/>
      <c r="D11" s="67">
        <f>投入係数表!U11</f>
        <v>4.3954312031836227E-3</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投入係数表!U12</f>
        <v>8.1691978338054184E-3</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投入係数表!U13</f>
        <v>6.3042041161199376E-4</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158">
        <f t="shared" si="8"/>
        <v>0</v>
      </c>
      <c r="X13" s="67">
        <f>分析係数表!E16</f>
        <v>1.8512804689910522E-3</v>
      </c>
      <c r="Y13" s="157">
        <f t="shared" si="9"/>
        <v>0</v>
      </c>
    </row>
    <row r="14" spans="1:25" x14ac:dyDescent="0.2">
      <c r="A14" s="6" t="s">
        <v>2</v>
      </c>
      <c r="B14" s="5" t="s">
        <v>360</v>
      </c>
      <c r="C14" s="81"/>
      <c r="D14" s="67">
        <f>投入係数表!U14</f>
        <v>2.397786523888118E-2</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158">
        <f t="shared" si="8"/>
        <v>0</v>
      </c>
      <c r="X14" s="67">
        <f>分析係数表!E17</f>
        <v>7.5451647183846976E-2</v>
      </c>
      <c r="Y14" s="157">
        <f t="shared" si="9"/>
        <v>0</v>
      </c>
    </row>
    <row r="15" spans="1:25" x14ac:dyDescent="0.2">
      <c r="A15" s="6" t="s">
        <v>3</v>
      </c>
      <c r="B15" s="5" t="s">
        <v>31</v>
      </c>
      <c r="C15" s="81"/>
      <c r="D15" s="67">
        <f>投入係数表!U15</f>
        <v>5.4855331649293626E-3</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158">
        <f t="shared" si="8"/>
        <v>0</v>
      </c>
      <c r="X15" s="67">
        <f>分析係数表!E18</f>
        <v>8.1401085347804644E-2</v>
      </c>
      <c r="Y15" s="157">
        <f t="shared" si="9"/>
        <v>0</v>
      </c>
    </row>
    <row r="16" spans="1:25" x14ac:dyDescent="0.2">
      <c r="A16" s="6" t="s">
        <v>4</v>
      </c>
      <c r="B16" s="5" t="s">
        <v>32</v>
      </c>
      <c r="C16" s="81"/>
      <c r="D16" s="67">
        <f>投入係数表!U16</f>
        <v>2.7300706158419397E-2</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158">
        <f t="shared" si="8"/>
        <v>0</v>
      </c>
      <c r="X16" s="67">
        <f>分析係数表!E19</f>
        <v>1.9239793524167059E-2</v>
      </c>
      <c r="Y16" s="157">
        <f t="shared" si="9"/>
        <v>0</v>
      </c>
    </row>
    <row r="17" spans="1:25" x14ac:dyDescent="0.2">
      <c r="A17" s="6" t="s">
        <v>5</v>
      </c>
      <c r="B17" s="5" t="s">
        <v>33</v>
      </c>
      <c r="C17" s="81"/>
      <c r="D17" s="67">
        <f>投入係数表!U17</f>
        <v>3.9681462575354938E-2</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投入係数表!U18</f>
        <v>1.6736786344393417E-2</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158">
        <f t="shared" si="8"/>
        <v>0</v>
      </c>
      <c r="X18" s="67">
        <f>分析係数表!E21</f>
        <v>3.4821058449633825E-2</v>
      </c>
      <c r="Y18" s="157">
        <f t="shared" si="9"/>
        <v>0</v>
      </c>
    </row>
    <row r="19" spans="1:25" x14ac:dyDescent="0.2">
      <c r="A19" s="6" t="s">
        <v>7</v>
      </c>
      <c r="B19" s="5" t="s">
        <v>266</v>
      </c>
      <c r="C19" s="81"/>
      <c r="D19" s="67">
        <f>投入係数表!U19</f>
        <v>8.1122848799793368E-3</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67">
        <f>投入係数表!U20</f>
        <v>1.4403355237524024E-3</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投入係数表!U21</f>
        <v>5.7350745778591097E-4</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158">
        <f t="shared" si="8"/>
        <v>0</v>
      </c>
      <c r="X21" s="67">
        <f>分析係数表!E24</f>
        <v>2.691272587466359E-2</v>
      </c>
      <c r="Y21" s="157">
        <f t="shared" si="9"/>
        <v>0</v>
      </c>
    </row>
    <row r="22" spans="1:25" x14ac:dyDescent="0.2">
      <c r="A22" s="6" t="s">
        <v>10</v>
      </c>
      <c r="B22" s="5" t="s">
        <v>269</v>
      </c>
      <c r="C22" s="81"/>
      <c r="D22" s="67">
        <f>投入係数表!U22</f>
        <v>8.9278912875023528E-2</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66">
        <f>最終需要_まとめ!C24</f>
        <v>0</v>
      </c>
      <c r="D23" s="67">
        <f>投入係数表!U23</f>
        <v>7.072528992772055E-2</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投入係数表!U24</f>
        <v>2.1889597625416449E-5</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67">
        <f>投入係数表!U25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投入係数表!U26</f>
        <v>2.4560128535717255E-3</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158">
        <f t="shared" si="8"/>
        <v>0</v>
      </c>
      <c r="X26" s="67">
        <f>分析係数表!E29</f>
        <v>4.6349241257972289E-2</v>
      </c>
      <c r="Y26" s="157">
        <f t="shared" si="9"/>
        <v>0</v>
      </c>
    </row>
    <row r="27" spans="1:25" x14ac:dyDescent="0.2">
      <c r="A27" s="6" t="s">
        <v>15</v>
      </c>
      <c r="B27" s="5" t="s">
        <v>36</v>
      </c>
      <c r="C27" s="81"/>
      <c r="D27" s="67">
        <f>投入係数表!U27</f>
        <v>1.0375669274447397E-3</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158">
        <f t="shared" si="8"/>
        <v>0</v>
      </c>
      <c r="X27" s="67">
        <f>分析係数表!E30</f>
        <v>7.4296086791337757E-2</v>
      </c>
      <c r="Y27" s="157">
        <f t="shared" si="9"/>
        <v>0</v>
      </c>
    </row>
    <row r="28" spans="1:25" x14ac:dyDescent="0.2">
      <c r="A28" s="6" t="s">
        <v>16</v>
      </c>
      <c r="B28" s="5" t="s">
        <v>190</v>
      </c>
      <c r="C28" s="81"/>
      <c r="D28" s="67">
        <f>投入係数表!U28</f>
        <v>5.5074227625547785E-3</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158">
        <f t="shared" si="8"/>
        <v>0</v>
      </c>
      <c r="X28" s="67">
        <f>分析係数表!E31</f>
        <v>1.0462489596956366E-2</v>
      </c>
      <c r="Y28" s="157">
        <f t="shared" si="9"/>
        <v>0</v>
      </c>
    </row>
    <row r="29" spans="1:25" x14ac:dyDescent="0.2">
      <c r="A29" s="6" t="s">
        <v>17</v>
      </c>
      <c r="B29" s="5" t="s">
        <v>270</v>
      </c>
      <c r="C29" s="81"/>
      <c r="D29" s="67">
        <f>投入係数表!U29</f>
        <v>3.4585564248157993E-4</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投入係数表!U30</f>
        <v>1.3571550527758199E-4</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投入係数表!U31</f>
        <v>3.0908111847088027E-2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158">
        <f t="shared" si="8"/>
        <v>0</v>
      </c>
      <c r="X31" s="67">
        <f>分析係数表!E34</f>
        <v>0.16618856377892521</v>
      </c>
      <c r="Y31" s="157">
        <f t="shared" si="9"/>
        <v>0</v>
      </c>
    </row>
    <row r="32" spans="1:25" x14ac:dyDescent="0.2">
      <c r="A32" s="6" t="s">
        <v>20</v>
      </c>
      <c r="B32" s="5" t="s">
        <v>37</v>
      </c>
      <c r="C32" s="81"/>
      <c r="D32" s="67">
        <f>投入係数表!U32</f>
        <v>3.4322889076652992E-3</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投入係数表!U33</f>
        <v>1.1119915593711556E-3</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投入係数表!U34</f>
        <v>1.0971066329858725E-2</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投入係数表!U35</f>
        <v>7.2498347335379285E-3</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投入係数表!U36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投入係数表!U37</f>
        <v>5.0346074538457834E-4</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投入係数表!U38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投入係数表!U39</f>
        <v>3.0207644723074698E-4</v>
      </c>
      <c r="E39" s="68">
        <f>$C$23*D39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S39*T39</f>
        <v>0</v>
      </c>
      <c r="V39" s="78">
        <f>分析係数表!D42</f>
        <v>0.3683083511777302</v>
      </c>
      <c r="W39" s="158">
        <f>ROUND(S39*V39,0)</f>
        <v>0</v>
      </c>
      <c r="X39" s="67">
        <f>分析係数表!E42</f>
        <v>0.32058733557662894</v>
      </c>
      <c r="Y39" s="157">
        <f>ROUND(S39*X39,0)</f>
        <v>0</v>
      </c>
    </row>
    <row r="40" spans="1:25" x14ac:dyDescent="0.2">
      <c r="A40" s="6" t="s">
        <v>192</v>
      </c>
      <c r="B40" s="5" t="s">
        <v>41</v>
      </c>
      <c r="C40" s="81"/>
      <c r="D40" s="67">
        <f>投入係数表!U40</f>
        <v>2.1723236683463286E-2</v>
      </c>
      <c r="E40" s="68">
        <f>$C$23*D40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S40*T40</f>
        <v>0</v>
      </c>
      <c r="V40" s="78">
        <f>分析係数表!D43</f>
        <v>0.15354857197440061</v>
      </c>
      <c r="W40" s="158">
        <f>ROUND(S40*V40,0)</f>
        <v>0</v>
      </c>
      <c r="X40" s="67">
        <f>分析係数表!E43</f>
        <v>0.11343012704174228</v>
      </c>
      <c r="Y40" s="157">
        <f>ROUND(S40*X40,0)</f>
        <v>0</v>
      </c>
    </row>
    <row r="41" spans="1:25" x14ac:dyDescent="0.2">
      <c r="A41" s="6" t="s">
        <v>337</v>
      </c>
      <c r="B41" s="5" t="s">
        <v>42</v>
      </c>
      <c r="C41" s="81"/>
      <c r="D41" s="67">
        <f>投入係数表!U41</f>
        <v>6.5668792876249352E-5</v>
      </c>
      <c r="E41" s="68">
        <f>$C$23*D41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S41*T41</f>
        <v>0</v>
      </c>
      <c r="V41" s="78">
        <f>分析係数表!D44</f>
        <v>0.16185340888320235</v>
      </c>
      <c r="W41" s="158">
        <f>ROUND(S41*V41,0)</f>
        <v>0</v>
      </c>
      <c r="X41" s="67">
        <f>分析係数表!E44</f>
        <v>0.10822214098580393</v>
      </c>
      <c r="Y41" s="157">
        <f>ROUND(S41*X41,0)</f>
        <v>0</v>
      </c>
    </row>
    <row r="42" spans="1:25" x14ac:dyDescent="0.2">
      <c r="A42" s="6" t="s">
        <v>338</v>
      </c>
      <c r="B42" s="5" t="s">
        <v>276</v>
      </c>
      <c r="C42" s="81"/>
      <c r="D42" s="67">
        <f>投入係数表!U42</f>
        <v>6.5668792876249344E-4</v>
      </c>
      <c r="E42" s="68">
        <f>$C$23*D42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S42*T42</f>
        <v>0</v>
      </c>
      <c r="V42" s="78">
        <f>分析係数表!D45</f>
        <v>0</v>
      </c>
      <c r="W42" s="158">
        <f>ROUND(S42*V42,0)</f>
        <v>0</v>
      </c>
      <c r="X42" s="67">
        <f>分析係数表!E45</f>
        <v>0</v>
      </c>
      <c r="Y42" s="157">
        <f>ROUND(S42*X42,0)</f>
        <v>0</v>
      </c>
    </row>
    <row r="43" spans="1:25" x14ac:dyDescent="0.2">
      <c r="A43" s="6" t="s">
        <v>339</v>
      </c>
      <c r="B43" s="5" t="s">
        <v>277</v>
      </c>
      <c r="C43" s="81"/>
      <c r="D43" s="67">
        <f>投入係数表!U43</f>
        <v>4.5968155013374545E-4</v>
      </c>
      <c r="E43" s="68">
        <f>$C$23*D43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S43*T43</f>
        <v>0</v>
      </c>
      <c r="V43" s="78">
        <f>分析係数表!D46</f>
        <v>1.4248704663212436E-2</v>
      </c>
      <c r="W43" s="158">
        <f>ROUND(S43*V43,0)</f>
        <v>0</v>
      </c>
      <c r="X43" s="67">
        <f>分析係数表!E46</f>
        <v>4.5336787564766841E-2</v>
      </c>
      <c r="Y43" s="157">
        <f>ROUND(S43*X43,0)</f>
        <v>0</v>
      </c>
    </row>
    <row r="44" spans="1:25" x14ac:dyDescent="0.2">
      <c r="A44" s="183">
        <v>40</v>
      </c>
      <c r="B44" s="12" t="s">
        <v>148</v>
      </c>
      <c r="C44" s="187">
        <f>SUM(C5:C43)</f>
        <v>0</v>
      </c>
      <c r="D44" s="83">
        <f>投入係数表!U44</f>
        <v>0.38494608592104862</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379</v>
      </c>
      <c r="S2" s="3" t="s">
        <v>150</v>
      </c>
      <c r="U2" s="55" t="s">
        <v>207</v>
      </c>
      <c r="W2" s="3" t="s">
        <v>127</v>
      </c>
      <c r="Y2" s="3" t="s">
        <v>151</v>
      </c>
    </row>
    <row r="3" spans="1:25" ht="44" x14ac:dyDescent="0.2">
      <c r="B3" s="56"/>
      <c r="C3" s="57" t="s">
        <v>225</v>
      </c>
      <c r="D3" s="57" t="s">
        <v>375</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投入係数表!V5</f>
        <v>0</v>
      </c>
      <c r="E5" s="68">
        <f t="shared" ref="E5:E38" si="0">$C$24*D5</f>
        <v>0</v>
      </c>
      <c r="F5" s="67">
        <f>分析係数表!C8</f>
        <v>0.62618397816663984</v>
      </c>
      <c r="G5" s="68">
        <f t="shared" ref="G5:G38" si="1">E5*F5</f>
        <v>0</v>
      </c>
      <c r="H5" s="68">
        <f t="array" ref="H5:H43">MMULT(逆行列係数!C5:AO43,'20'!G5:G43)</f>
        <v>0</v>
      </c>
      <c r="I5" s="68">
        <f t="shared" ref="I5:I38" si="2">C5+H5</f>
        <v>0</v>
      </c>
      <c r="J5" s="67">
        <f>分析係数表!G8</f>
        <v>0.17367458866544791</v>
      </c>
      <c r="K5" s="69">
        <f t="shared" ref="K5:K43" si="3">I5*J5</f>
        <v>0</v>
      </c>
      <c r="L5" s="70" t="s">
        <v>181</v>
      </c>
      <c r="M5" s="71" t="s">
        <v>181</v>
      </c>
      <c r="N5" s="72">
        <f>分析係数表!H8</f>
        <v>9.6857442577373328E-3</v>
      </c>
      <c r="O5" s="73">
        <f t="shared" ref="O5:O43" si="4">$M$44*N5</f>
        <v>0</v>
      </c>
      <c r="P5" s="67">
        <f>分析係数表!C8</f>
        <v>0.62618397816663984</v>
      </c>
      <c r="Q5" s="73">
        <f t="shared" ref="Q5:Q38" si="5">O5*P5</f>
        <v>0</v>
      </c>
      <c r="R5" s="74">
        <f t="array" ref="R5:R43">MMULT(逆行列係数!C5:AO43,'20'!Q5:Q43)</f>
        <v>0</v>
      </c>
      <c r="S5" s="75">
        <f t="shared" ref="S5:S38" si="6">I5+R5</f>
        <v>0</v>
      </c>
      <c r="T5" s="76">
        <f>分析係数表!F8</f>
        <v>0.6565853270805182</v>
      </c>
      <c r="U5" s="77">
        <f t="shared" ref="U5:U38" si="7">S5*T5</f>
        <v>0</v>
      </c>
      <c r="V5" s="78">
        <f>分析係数表!D8</f>
        <v>0.236507431841666</v>
      </c>
      <c r="W5" s="79">
        <f t="shared" ref="W5:W38" si="8">ROUND(S5*V5,0)</f>
        <v>0</v>
      </c>
      <c r="X5" s="67">
        <f>分析係数表!E8</f>
        <v>0.13752881328988156</v>
      </c>
      <c r="Y5" s="80">
        <f t="shared" ref="Y5:Y38" si="9">ROUND(S5*X5,0)</f>
        <v>0</v>
      </c>
    </row>
    <row r="6" spans="1:25" x14ac:dyDescent="0.2">
      <c r="A6" s="6" t="s">
        <v>217</v>
      </c>
      <c r="B6" s="5" t="s">
        <v>263</v>
      </c>
      <c r="C6" s="81"/>
      <c r="D6" s="67">
        <f>投入係数表!V6</f>
        <v>0</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79">
        <f t="shared" si="8"/>
        <v>0</v>
      </c>
      <c r="X6" s="67">
        <f>分析係数表!E9</f>
        <v>0</v>
      </c>
      <c r="Y6" s="80">
        <f t="shared" si="9"/>
        <v>0</v>
      </c>
    </row>
    <row r="7" spans="1:25" x14ac:dyDescent="0.2">
      <c r="A7" s="6" t="s">
        <v>218</v>
      </c>
      <c r="B7" s="5" t="s">
        <v>264</v>
      </c>
      <c r="C7" s="81"/>
      <c r="D7" s="67">
        <f>投入係数表!V7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79">
        <f t="shared" si="8"/>
        <v>0</v>
      </c>
      <c r="X7" s="67">
        <f>分析係数表!E10</f>
        <v>7.6632215780186544E-2</v>
      </c>
      <c r="Y7" s="80">
        <f t="shared" si="9"/>
        <v>0</v>
      </c>
    </row>
    <row r="8" spans="1:25" x14ac:dyDescent="0.2">
      <c r="A8" s="6" t="s">
        <v>219</v>
      </c>
      <c r="B8" s="5" t="s">
        <v>27</v>
      </c>
      <c r="C8" s="81"/>
      <c r="D8" s="67">
        <f>投入係数表!V8</f>
        <v>0</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79">
        <f t="shared" si="8"/>
        <v>0</v>
      </c>
      <c r="X8" s="67">
        <f>分析係数表!E11</f>
        <v>4.6728971962616821E-2</v>
      </c>
      <c r="Y8" s="80">
        <f t="shared" si="9"/>
        <v>0</v>
      </c>
    </row>
    <row r="9" spans="1:25" x14ac:dyDescent="0.2">
      <c r="A9" s="6" t="s">
        <v>220</v>
      </c>
      <c r="B9" s="5" t="s">
        <v>188</v>
      </c>
      <c r="C9" s="81"/>
      <c r="D9" s="67">
        <f>投入係数表!V9</f>
        <v>0</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79">
        <f t="shared" si="8"/>
        <v>0</v>
      </c>
      <c r="X9" s="67">
        <f>分析係数表!E12</f>
        <v>5.3151628694023088E-2</v>
      </c>
      <c r="Y9" s="80">
        <f t="shared" si="9"/>
        <v>0</v>
      </c>
    </row>
    <row r="10" spans="1:25" x14ac:dyDescent="0.2">
      <c r="A10" s="6" t="s">
        <v>221</v>
      </c>
      <c r="B10" s="5" t="s">
        <v>28</v>
      </c>
      <c r="C10" s="81"/>
      <c r="D10" s="67">
        <f>投入係数表!V10</f>
        <v>7.1530758226037196E-4</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79">
        <f t="shared" si="8"/>
        <v>0</v>
      </c>
      <c r="X10" s="67">
        <f>分析係数表!E13</f>
        <v>0.16666666666666666</v>
      </c>
      <c r="Y10" s="80">
        <f t="shared" si="9"/>
        <v>0</v>
      </c>
    </row>
    <row r="11" spans="1:25" x14ac:dyDescent="0.2">
      <c r="A11" s="6" t="s">
        <v>222</v>
      </c>
      <c r="B11" s="5" t="s">
        <v>265</v>
      </c>
      <c r="C11" s="81"/>
      <c r="D11" s="67">
        <f>投入係数表!V11</f>
        <v>3.5765379113018598E-3</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79">
        <f t="shared" si="8"/>
        <v>0</v>
      </c>
      <c r="X11" s="67">
        <f>分析係数表!E14</f>
        <v>4.5381911153723233E-2</v>
      </c>
      <c r="Y11" s="80">
        <f t="shared" si="9"/>
        <v>0</v>
      </c>
    </row>
    <row r="12" spans="1:25" x14ac:dyDescent="0.2">
      <c r="A12" s="6" t="s">
        <v>223</v>
      </c>
      <c r="B12" s="5" t="s">
        <v>29</v>
      </c>
      <c r="C12" s="81"/>
      <c r="D12" s="67">
        <f>投入係数表!V12</f>
        <v>5.7224606580829757E-3</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79">
        <f t="shared" si="8"/>
        <v>0</v>
      </c>
      <c r="X12" s="67">
        <f>分析係数表!E15</f>
        <v>2.8747433264887063E-2</v>
      </c>
      <c r="Y12" s="80">
        <f t="shared" si="9"/>
        <v>0</v>
      </c>
    </row>
    <row r="13" spans="1:25" x14ac:dyDescent="0.2">
      <c r="A13" s="6" t="s">
        <v>224</v>
      </c>
      <c r="B13" s="5" t="s">
        <v>30</v>
      </c>
      <c r="C13" s="81"/>
      <c r="D13" s="67">
        <f>投入係数表!V13</f>
        <v>0</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79">
        <f t="shared" si="8"/>
        <v>0</v>
      </c>
      <c r="X13" s="67">
        <f>分析係数表!E16</f>
        <v>1.8512804689910522E-3</v>
      </c>
      <c r="Y13" s="80">
        <f t="shared" si="9"/>
        <v>0</v>
      </c>
    </row>
    <row r="14" spans="1:25" x14ac:dyDescent="0.2">
      <c r="A14" s="6" t="s">
        <v>2</v>
      </c>
      <c r="B14" s="5" t="s">
        <v>360</v>
      </c>
      <c r="C14" s="81"/>
      <c r="D14" s="67">
        <f>投入係数表!V14</f>
        <v>2.503576537911302E-2</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79">
        <f t="shared" si="8"/>
        <v>0</v>
      </c>
      <c r="X14" s="67">
        <f>分析係数表!E17</f>
        <v>7.5451647183846976E-2</v>
      </c>
      <c r="Y14" s="80">
        <f t="shared" si="9"/>
        <v>0</v>
      </c>
    </row>
    <row r="15" spans="1:25" x14ac:dyDescent="0.2">
      <c r="A15" s="6" t="s">
        <v>3</v>
      </c>
      <c r="B15" s="5" t="s">
        <v>31</v>
      </c>
      <c r="C15" s="81"/>
      <c r="D15" s="67">
        <f>投入係数表!V15</f>
        <v>1.4306151645207439E-3</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79">
        <f t="shared" si="8"/>
        <v>0</v>
      </c>
      <c r="X15" s="67">
        <f>分析係数表!E18</f>
        <v>8.1401085347804644E-2</v>
      </c>
      <c r="Y15" s="80">
        <f t="shared" si="9"/>
        <v>0</v>
      </c>
    </row>
    <row r="16" spans="1:25" x14ac:dyDescent="0.2">
      <c r="A16" s="6" t="s">
        <v>4</v>
      </c>
      <c r="B16" s="5" t="s">
        <v>32</v>
      </c>
      <c r="C16" s="81"/>
      <c r="D16" s="67">
        <f>投入係数表!V16</f>
        <v>5.0071530758226037E-3</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79">
        <f t="shared" si="8"/>
        <v>0</v>
      </c>
      <c r="X16" s="67">
        <f>分析係数表!E19</f>
        <v>1.9239793524167059E-2</v>
      </c>
      <c r="Y16" s="80">
        <f t="shared" si="9"/>
        <v>0</v>
      </c>
    </row>
    <row r="17" spans="1:25" x14ac:dyDescent="0.2">
      <c r="A17" s="6" t="s">
        <v>5</v>
      </c>
      <c r="B17" s="5" t="s">
        <v>33</v>
      </c>
      <c r="C17" s="81"/>
      <c r="D17" s="67">
        <f>投入係数表!V17</f>
        <v>2.503576537911302E-2</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79">
        <f t="shared" si="8"/>
        <v>0</v>
      </c>
      <c r="X17" s="67">
        <f>分析係数表!E20</f>
        <v>1.282051282051282E-2</v>
      </c>
      <c r="Y17" s="80">
        <f t="shared" si="9"/>
        <v>0</v>
      </c>
    </row>
    <row r="18" spans="1:25" x14ac:dyDescent="0.2">
      <c r="A18" s="6" t="s">
        <v>6</v>
      </c>
      <c r="B18" s="5" t="s">
        <v>34</v>
      </c>
      <c r="C18" s="81"/>
      <c r="D18" s="67">
        <f>投入係数表!V18</f>
        <v>1.6452074391988557E-2</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79">
        <f t="shared" si="8"/>
        <v>0</v>
      </c>
      <c r="X18" s="67">
        <f>分析係数表!E21</f>
        <v>3.4821058449633825E-2</v>
      </c>
      <c r="Y18" s="80">
        <f t="shared" si="9"/>
        <v>0</v>
      </c>
    </row>
    <row r="19" spans="1:25" x14ac:dyDescent="0.2">
      <c r="A19" s="6" t="s">
        <v>7</v>
      </c>
      <c r="B19" s="5" t="s">
        <v>266</v>
      </c>
      <c r="C19" s="81"/>
      <c r="D19" s="67">
        <f>投入係数表!V19</f>
        <v>1.4306151645207439E-3</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79">
        <f t="shared" si="8"/>
        <v>0</v>
      </c>
      <c r="X19" s="67">
        <f>分析係数表!E22</f>
        <v>4.13118889940082E-2</v>
      </c>
      <c r="Y19" s="80">
        <f t="shared" si="9"/>
        <v>0</v>
      </c>
    </row>
    <row r="20" spans="1:25" x14ac:dyDescent="0.2">
      <c r="A20" s="6" t="s">
        <v>8</v>
      </c>
      <c r="B20" s="5" t="s">
        <v>267</v>
      </c>
      <c r="C20" s="81"/>
      <c r="D20" s="67">
        <f>投入係数表!V20</f>
        <v>7.1530758226037196E-4</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79">
        <f t="shared" si="8"/>
        <v>0</v>
      </c>
      <c r="X20" s="67">
        <f>分析係数表!E23</f>
        <v>3.3648677703719633E-2</v>
      </c>
      <c r="Y20" s="80">
        <f t="shared" si="9"/>
        <v>0</v>
      </c>
    </row>
    <row r="21" spans="1:25" x14ac:dyDescent="0.2">
      <c r="A21" s="6" t="s">
        <v>9</v>
      </c>
      <c r="B21" s="5" t="s">
        <v>268</v>
      </c>
      <c r="C21" s="81"/>
      <c r="D21" s="67">
        <f>投入係数表!V21</f>
        <v>7.1530758226037196E-4</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79">
        <f t="shared" si="8"/>
        <v>0</v>
      </c>
      <c r="X21" s="67">
        <f>分析係数表!E24</f>
        <v>2.691272587466359E-2</v>
      </c>
      <c r="Y21" s="80">
        <f t="shared" si="9"/>
        <v>0</v>
      </c>
    </row>
    <row r="22" spans="1:25" x14ac:dyDescent="0.2">
      <c r="A22" s="6" t="s">
        <v>10</v>
      </c>
      <c r="B22" s="5" t="s">
        <v>269</v>
      </c>
      <c r="C22" s="81"/>
      <c r="D22" s="67">
        <f>投入係数表!V22</f>
        <v>0.19170243204577969</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79">
        <f t="shared" si="8"/>
        <v>0</v>
      </c>
      <c r="X22" s="67">
        <f>分析係数表!E25</f>
        <v>4.2966983265490732E-3</v>
      </c>
      <c r="Y22" s="80">
        <f t="shared" si="9"/>
        <v>0</v>
      </c>
    </row>
    <row r="23" spans="1:25" x14ac:dyDescent="0.2">
      <c r="A23" s="6" t="s">
        <v>11</v>
      </c>
      <c r="B23" s="5" t="s">
        <v>35</v>
      </c>
      <c r="C23" s="81"/>
      <c r="D23" s="67">
        <f>投入係数表!V23</f>
        <v>1.1444921316165951E-2</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79">
        <f t="shared" si="8"/>
        <v>0</v>
      </c>
      <c r="X23" s="67">
        <f>分析係数表!E26</f>
        <v>1.1816004798199799E-2</v>
      </c>
      <c r="Y23" s="80">
        <f t="shared" si="9"/>
        <v>0</v>
      </c>
    </row>
    <row r="24" spans="1:25" x14ac:dyDescent="0.2">
      <c r="A24" s="6" t="s">
        <v>12</v>
      </c>
      <c r="B24" s="5" t="s">
        <v>361</v>
      </c>
      <c r="C24" s="66">
        <f>最終需要_まとめ!C25</f>
        <v>0</v>
      </c>
      <c r="D24" s="67">
        <f>投入係数表!V24</f>
        <v>1.5736766809728183E-2</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79">
        <f t="shared" si="8"/>
        <v>0</v>
      </c>
      <c r="X24" s="67">
        <f>分析係数表!E27</f>
        <v>7.2246065808297566E-2</v>
      </c>
      <c r="Y24" s="80">
        <f t="shared" si="9"/>
        <v>0</v>
      </c>
    </row>
    <row r="25" spans="1:25" x14ac:dyDescent="0.2">
      <c r="A25" s="6" t="s">
        <v>13</v>
      </c>
      <c r="B25" s="5" t="s">
        <v>189</v>
      </c>
      <c r="C25" s="81"/>
      <c r="D25" s="67">
        <f>投入係数表!V25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79">
        <f t="shared" si="8"/>
        <v>0</v>
      </c>
      <c r="X25" s="67">
        <f>分析係数表!E28</f>
        <v>4.2040726954236919E-2</v>
      </c>
      <c r="Y25" s="80">
        <f t="shared" si="9"/>
        <v>0</v>
      </c>
    </row>
    <row r="26" spans="1:25" x14ac:dyDescent="0.2">
      <c r="A26" s="6" t="s">
        <v>14</v>
      </c>
      <c r="B26" s="5" t="s">
        <v>50</v>
      </c>
      <c r="C26" s="81"/>
      <c r="D26" s="67">
        <f>投入係数表!V26</f>
        <v>4.2918454935622317E-3</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79">
        <f t="shared" si="8"/>
        <v>0</v>
      </c>
      <c r="X26" s="67">
        <f>分析係数表!E29</f>
        <v>4.6349241257972289E-2</v>
      </c>
      <c r="Y26" s="80">
        <f t="shared" si="9"/>
        <v>0</v>
      </c>
    </row>
    <row r="27" spans="1:25" x14ac:dyDescent="0.2">
      <c r="A27" s="6" t="s">
        <v>15</v>
      </c>
      <c r="B27" s="5" t="s">
        <v>36</v>
      </c>
      <c r="C27" s="81"/>
      <c r="D27" s="67">
        <f>投入係数表!V27</f>
        <v>7.1530758226037196E-4</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79">
        <f t="shared" si="8"/>
        <v>0</v>
      </c>
      <c r="X27" s="67">
        <f>分析係数表!E30</f>
        <v>7.4296086791337757E-2</v>
      </c>
      <c r="Y27" s="80">
        <f t="shared" si="9"/>
        <v>0</v>
      </c>
    </row>
    <row r="28" spans="1:25" x14ac:dyDescent="0.2">
      <c r="A28" s="6" t="s">
        <v>16</v>
      </c>
      <c r="B28" s="5" t="s">
        <v>190</v>
      </c>
      <c r="C28" s="81"/>
      <c r="D28" s="67">
        <f>投入係数表!V28</f>
        <v>3.5765379113018598E-3</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79">
        <f t="shared" si="8"/>
        <v>0</v>
      </c>
      <c r="X28" s="67">
        <f>分析係数表!E31</f>
        <v>1.0462489596956366E-2</v>
      </c>
      <c r="Y28" s="80">
        <f t="shared" si="9"/>
        <v>0</v>
      </c>
    </row>
    <row r="29" spans="1:25" x14ac:dyDescent="0.2">
      <c r="A29" s="6" t="s">
        <v>17</v>
      </c>
      <c r="B29" s="5" t="s">
        <v>270</v>
      </c>
      <c r="C29" s="81"/>
      <c r="D29" s="67">
        <f>投入係数表!V29</f>
        <v>0</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79">
        <f t="shared" si="8"/>
        <v>0</v>
      </c>
      <c r="X29" s="67">
        <f>分析係数表!E32</f>
        <v>2.4596093561610802E-2</v>
      </c>
      <c r="Y29" s="80">
        <f t="shared" si="9"/>
        <v>0</v>
      </c>
    </row>
    <row r="30" spans="1:25" x14ac:dyDescent="0.2">
      <c r="A30" s="6" t="s">
        <v>18</v>
      </c>
      <c r="B30" s="5" t="s">
        <v>271</v>
      </c>
      <c r="C30" s="81"/>
      <c r="D30" s="67">
        <f>投入係数表!V30</f>
        <v>0</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79">
        <f t="shared" si="8"/>
        <v>0</v>
      </c>
      <c r="X30" s="67">
        <f>分析係数表!E33</f>
        <v>0.10385863685539128</v>
      </c>
      <c r="Y30" s="80">
        <f t="shared" si="9"/>
        <v>0</v>
      </c>
    </row>
    <row r="31" spans="1:25" x14ac:dyDescent="0.2">
      <c r="A31" s="6" t="s">
        <v>19</v>
      </c>
      <c r="B31" s="5" t="s">
        <v>272</v>
      </c>
      <c r="C31" s="81"/>
      <c r="D31" s="67">
        <f>投入係数表!V31</f>
        <v>2.6466380543633764E-2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79">
        <f t="shared" si="8"/>
        <v>0</v>
      </c>
      <c r="X31" s="67">
        <f>分析係数表!E34</f>
        <v>0.16618856377892521</v>
      </c>
      <c r="Y31" s="80">
        <f t="shared" si="9"/>
        <v>0</v>
      </c>
    </row>
    <row r="32" spans="1:25" x14ac:dyDescent="0.2">
      <c r="A32" s="6" t="s">
        <v>20</v>
      </c>
      <c r="B32" s="5" t="s">
        <v>37</v>
      </c>
      <c r="C32" s="81"/>
      <c r="D32" s="67">
        <f>投入係数表!V32</f>
        <v>3.5765379113018598E-3</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79">
        <f t="shared" si="8"/>
        <v>0</v>
      </c>
      <c r="X32" s="67">
        <f>分析係数表!E35</f>
        <v>9.0190641247833617E-2</v>
      </c>
      <c r="Y32" s="80">
        <f t="shared" si="9"/>
        <v>0</v>
      </c>
    </row>
    <row r="33" spans="1:25" x14ac:dyDescent="0.2">
      <c r="A33" s="6" t="s">
        <v>21</v>
      </c>
      <c r="B33" s="5" t="s">
        <v>38</v>
      </c>
      <c r="C33" s="81"/>
      <c r="D33" s="67">
        <f>投入係数表!V33</f>
        <v>7.1530758226037196E-4</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79">
        <f t="shared" si="8"/>
        <v>0</v>
      </c>
      <c r="X33" s="67">
        <f>分析係数表!E36</f>
        <v>3.4218876376532073E-3</v>
      </c>
      <c r="Y33" s="80">
        <f t="shared" si="9"/>
        <v>0</v>
      </c>
    </row>
    <row r="34" spans="1:25" x14ac:dyDescent="0.2">
      <c r="A34" s="6" t="s">
        <v>22</v>
      </c>
      <c r="B34" s="5" t="s">
        <v>373</v>
      </c>
      <c r="C34" s="81"/>
      <c r="D34" s="67">
        <f>投入係数表!V34</f>
        <v>1.0729613733905579E-2</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79">
        <f t="shared" si="8"/>
        <v>0</v>
      </c>
      <c r="X34" s="67">
        <f>分析係数表!E37</f>
        <v>7.8976096367400717E-2</v>
      </c>
      <c r="Y34" s="80">
        <f t="shared" si="9"/>
        <v>0</v>
      </c>
    </row>
    <row r="35" spans="1:25" x14ac:dyDescent="0.2">
      <c r="A35" s="6" t="s">
        <v>23</v>
      </c>
      <c r="B35" s="5" t="s">
        <v>191</v>
      </c>
      <c r="C35" s="81"/>
      <c r="D35" s="67">
        <f>投入係数表!V35</f>
        <v>1.0729613733905579E-2</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79">
        <f t="shared" si="8"/>
        <v>0</v>
      </c>
      <c r="X35" s="67">
        <f>分析係数表!E38</f>
        <v>6.7802889959244161E-2</v>
      </c>
      <c r="Y35" s="80">
        <f t="shared" si="9"/>
        <v>0</v>
      </c>
    </row>
    <row r="36" spans="1:25" x14ac:dyDescent="0.2">
      <c r="A36" s="6" t="s">
        <v>24</v>
      </c>
      <c r="B36" s="5" t="s">
        <v>39</v>
      </c>
      <c r="C36" s="81"/>
      <c r="D36" s="67">
        <f>投入係数表!V36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79">
        <f t="shared" si="8"/>
        <v>0</v>
      </c>
      <c r="X36" s="67">
        <f>分析係数表!E39</f>
        <v>6.6664878205816069E-2</v>
      </c>
      <c r="Y36" s="80">
        <f t="shared" si="9"/>
        <v>0</v>
      </c>
    </row>
    <row r="37" spans="1:25" x14ac:dyDescent="0.2">
      <c r="A37" s="6" t="s">
        <v>25</v>
      </c>
      <c r="B37" s="5" t="s">
        <v>40</v>
      </c>
      <c r="C37" s="81"/>
      <c r="D37" s="67">
        <f>投入係数表!V37</f>
        <v>7.1530758226037196E-4</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79">
        <f t="shared" si="8"/>
        <v>0</v>
      </c>
      <c r="X37" s="67">
        <f>分析係数表!E40</f>
        <v>4.5398598750236697E-2</v>
      </c>
      <c r="Y37" s="80">
        <f t="shared" si="9"/>
        <v>0</v>
      </c>
    </row>
    <row r="38" spans="1:25" x14ac:dyDescent="0.2">
      <c r="A38" s="6" t="s">
        <v>26</v>
      </c>
      <c r="B38" s="5" t="s">
        <v>274</v>
      </c>
      <c r="C38" s="81"/>
      <c r="D38" s="67">
        <f>投入係数表!V38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79">
        <f t="shared" si="8"/>
        <v>0</v>
      </c>
      <c r="X38" s="67">
        <f>分析係数表!E41</f>
        <v>0.12015057232849351</v>
      </c>
      <c r="Y38" s="80">
        <f t="shared" si="9"/>
        <v>0</v>
      </c>
    </row>
    <row r="39" spans="1:25" x14ac:dyDescent="0.2">
      <c r="A39" s="6" t="s">
        <v>51</v>
      </c>
      <c r="B39" s="5" t="s">
        <v>363</v>
      </c>
      <c r="C39" s="81"/>
      <c r="D39" s="67">
        <f>投入係数表!V39</f>
        <v>7.1530758226037196E-4</v>
      </c>
      <c r="E39" s="68">
        <f>$C$24*D39</f>
        <v>0</v>
      </c>
      <c r="F39" s="67">
        <f>分析係数表!C42</f>
        <v>0.84220135628586335</v>
      </c>
      <c r="G39" s="68">
        <f>E39*F39</f>
        <v>0</v>
      </c>
      <c r="H39" s="68">
        <v>0</v>
      </c>
      <c r="I39" s="68">
        <f>C39+H39</f>
        <v>0</v>
      </c>
      <c r="J39" s="67">
        <f>分析係数表!G42</f>
        <v>0.59498317528296119</v>
      </c>
      <c r="K39" s="69">
        <f t="shared" si="3"/>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S39*T39</f>
        <v>0</v>
      </c>
      <c r="V39" s="78">
        <f>分析係数表!D42</f>
        <v>0.3683083511777302</v>
      </c>
      <c r="W39" s="79">
        <f>ROUND(S39*V39,0)</f>
        <v>0</v>
      </c>
      <c r="X39" s="67">
        <f>分析係数表!E42</f>
        <v>0.32058733557662894</v>
      </c>
      <c r="Y39" s="80">
        <f>ROUND(S39*X39,0)</f>
        <v>0</v>
      </c>
    </row>
    <row r="40" spans="1:25" x14ac:dyDescent="0.2">
      <c r="A40" s="6" t="s">
        <v>192</v>
      </c>
      <c r="B40" s="5" t="s">
        <v>41</v>
      </c>
      <c r="C40" s="81"/>
      <c r="D40" s="67">
        <f>投入係数表!V40</f>
        <v>1.9313304721030045E-2</v>
      </c>
      <c r="E40" s="68">
        <f>$C$24*D40</f>
        <v>0</v>
      </c>
      <c r="F40" s="67">
        <f>分析係数表!C43</f>
        <v>0.52430911701784721</v>
      </c>
      <c r="G40" s="68">
        <f>E40*F40</f>
        <v>0</v>
      </c>
      <c r="H40" s="68">
        <v>0</v>
      </c>
      <c r="I40" s="68">
        <f>C40+H40</f>
        <v>0</v>
      </c>
      <c r="J40" s="67">
        <f>分析係数表!G43</f>
        <v>0.41766166778106789</v>
      </c>
      <c r="K40" s="69">
        <f t="shared" si="3"/>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S40*T40</f>
        <v>0</v>
      </c>
      <c r="V40" s="78">
        <f>分析係数表!D43</f>
        <v>0.15354857197440061</v>
      </c>
      <c r="W40" s="79">
        <f>ROUND(S40*V40,0)</f>
        <v>0</v>
      </c>
      <c r="X40" s="67">
        <f>分析係数表!E43</f>
        <v>0.11343012704174228</v>
      </c>
      <c r="Y40" s="80">
        <f>ROUND(S40*X40,0)</f>
        <v>0</v>
      </c>
    </row>
    <row r="41" spans="1:25" x14ac:dyDescent="0.2">
      <c r="A41" s="6" t="s">
        <v>337</v>
      </c>
      <c r="B41" s="5" t="s">
        <v>42</v>
      </c>
      <c r="C41" s="81"/>
      <c r="D41" s="67">
        <f>投入係数表!V41</f>
        <v>0</v>
      </c>
      <c r="E41" s="68">
        <f>$C$24*D41</f>
        <v>0</v>
      </c>
      <c r="F41" s="67">
        <f>分析係数表!C44</f>
        <v>0.64452330330238461</v>
      </c>
      <c r="G41" s="68">
        <f>E41*F41</f>
        <v>0</v>
      </c>
      <c r="H41" s="68">
        <v>0</v>
      </c>
      <c r="I41" s="68">
        <f>C41+H41</f>
        <v>0</v>
      </c>
      <c r="J41" s="67">
        <f>分析係数表!G44</f>
        <v>0.3824712118442698</v>
      </c>
      <c r="K41" s="69">
        <f t="shared" si="3"/>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S41*T41</f>
        <v>0</v>
      </c>
      <c r="V41" s="78">
        <f>分析係数表!D44</f>
        <v>0.16185340888320235</v>
      </c>
      <c r="W41" s="79">
        <f>ROUND(S41*V41,0)</f>
        <v>0</v>
      </c>
      <c r="X41" s="67">
        <f>分析係数表!E44</f>
        <v>0.10822214098580393</v>
      </c>
      <c r="Y41" s="80">
        <f>ROUND(S41*X41,0)</f>
        <v>0</v>
      </c>
    </row>
    <row r="42" spans="1:25" x14ac:dyDescent="0.2">
      <c r="A42" s="6" t="s">
        <v>338</v>
      </c>
      <c r="B42" s="5" t="s">
        <v>276</v>
      </c>
      <c r="C42" s="81"/>
      <c r="D42" s="67">
        <f>投入係数表!V42</f>
        <v>7.1530758226037196E-4</v>
      </c>
      <c r="E42" s="68">
        <f>$C$24*D42</f>
        <v>0</v>
      </c>
      <c r="F42" s="67">
        <f>分析係数表!C45</f>
        <v>1</v>
      </c>
      <c r="G42" s="68">
        <f>E42*F42</f>
        <v>0</v>
      </c>
      <c r="H42" s="68">
        <v>0</v>
      </c>
      <c r="I42" s="68">
        <f>C42+H42</f>
        <v>0</v>
      </c>
      <c r="J42" s="67">
        <f>分析係数表!G45</f>
        <v>0</v>
      </c>
      <c r="K42" s="69">
        <f t="shared" si="3"/>
        <v>0</v>
      </c>
      <c r="L42" s="70"/>
      <c r="M42" s="71"/>
      <c r="N42" s="72">
        <f>分析係数表!H45</f>
        <v>0</v>
      </c>
      <c r="O42" s="73">
        <f t="shared" si="4"/>
        <v>0</v>
      </c>
      <c r="P42" s="67">
        <f>分析係数表!C45</f>
        <v>1</v>
      </c>
      <c r="Q42" s="73">
        <f>O42*P42</f>
        <v>0</v>
      </c>
      <c r="R42" s="74">
        <v>0</v>
      </c>
      <c r="S42" s="75">
        <f>I42+R42</f>
        <v>0</v>
      </c>
      <c r="T42" s="76">
        <f>分析係数表!F45</f>
        <v>0</v>
      </c>
      <c r="U42" s="77">
        <f>S42*T42</f>
        <v>0</v>
      </c>
      <c r="V42" s="78">
        <f>分析係数表!D45</f>
        <v>0</v>
      </c>
      <c r="W42" s="79">
        <f>ROUND(S42*V42,0)</f>
        <v>0</v>
      </c>
      <c r="X42" s="67">
        <f>分析係数表!E45</f>
        <v>0</v>
      </c>
      <c r="Y42" s="80">
        <f>ROUND(S42*X42,0)</f>
        <v>0</v>
      </c>
    </row>
    <row r="43" spans="1:25" x14ac:dyDescent="0.2">
      <c r="A43" s="6" t="s">
        <v>339</v>
      </c>
      <c r="B43" s="5" t="s">
        <v>277</v>
      </c>
      <c r="C43" s="81"/>
      <c r="D43" s="67">
        <f>投入係数表!V43</f>
        <v>0</v>
      </c>
      <c r="E43" s="68">
        <f>$C$24*D43</f>
        <v>0</v>
      </c>
      <c r="F43" s="67">
        <f>分析係数表!C46</f>
        <v>0.94132029339853296</v>
      </c>
      <c r="G43" s="68">
        <f>E43*F43</f>
        <v>0</v>
      </c>
      <c r="H43" s="68">
        <v>0</v>
      </c>
      <c r="I43" s="68">
        <f>C43+H43</f>
        <v>0</v>
      </c>
      <c r="J43" s="67">
        <f>分析係数表!G46</f>
        <v>1.8134715025906734E-2</v>
      </c>
      <c r="K43" s="69">
        <f t="shared" si="3"/>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S43*T43</f>
        <v>0</v>
      </c>
      <c r="V43" s="78">
        <f>分析係数表!D46</f>
        <v>1.4248704663212436E-2</v>
      </c>
      <c r="W43" s="79">
        <f>ROUND(S43*V43,0)</f>
        <v>0</v>
      </c>
      <c r="X43" s="67">
        <f>分析係数表!E46</f>
        <v>4.5336787564766841E-2</v>
      </c>
      <c r="Y43" s="80">
        <f>ROUND(S43*X43,0)</f>
        <v>0</v>
      </c>
    </row>
    <row r="44" spans="1:25" x14ac:dyDescent="0.2">
      <c r="A44" s="3">
        <v>37</v>
      </c>
      <c r="B44" s="12" t="s">
        <v>148</v>
      </c>
      <c r="C44" s="187">
        <f>SUM(C5:C43)</f>
        <v>0</v>
      </c>
      <c r="D44" s="83">
        <f>投入係数表!V44</f>
        <v>0.38698140200286124</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SUM(R7:R43)</f>
        <v>0</v>
      </c>
      <c r="S44" s="88">
        <f>SUM(S5:S43)</f>
        <v>0</v>
      </c>
      <c r="T44" s="89">
        <f>分析係数表!F47</f>
        <v>0.66817976617860531</v>
      </c>
      <c r="U44" s="90">
        <f>SUM(U5:U43)</f>
        <v>0</v>
      </c>
      <c r="V44" s="91">
        <f>分析係数表!D47</f>
        <v>8.5096007521748923E-2</v>
      </c>
      <c r="W44" s="92">
        <f>SUM(W5:W43)</f>
        <v>0</v>
      </c>
      <c r="X44" s="83">
        <f>分析係数表!E47</f>
        <v>6.3205093246831712E-2</v>
      </c>
      <c r="Y44" s="93">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204</v>
      </c>
      <c r="S2" s="3" t="s">
        <v>150</v>
      </c>
      <c r="U2" s="55" t="s">
        <v>207</v>
      </c>
      <c r="W2" s="3" t="s">
        <v>127</v>
      </c>
      <c r="Y2" s="3" t="s">
        <v>151</v>
      </c>
    </row>
    <row r="3" spans="1:25" ht="44" x14ac:dyDescent="0.2">
      <c r="B3" s="56"/>
      <c r="C3" s="57" t="s">
        <v>225</v>
      </c>
      <c r="D3" s="57" t="s">
        <v>234</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投入係数表!W5</f>
        <v>0</v>
      </c>
      <c r="E5" s="68">
        <f t="shared" ref="E5:E38" si="0">$C$25*D5</f>
        <v>0</v>
      </c>
      <c r="F5" s="67">
        <f>分析係数表!C8</f>
        <v>0.62618397816663984</v>
      </c>
      <c r="G5" s="68">
        <f t="shared" ref="G5:G38" si="1">E5*F5</f>
        <v>0</v>
      </c>
      <c r="H5" s="68">
        <f t="array" ref="H5:H43">MMULT(逆行列係数!C5:AO43,'21'!G5:G43)</f>
        <v>0</v>
      </c>
      <c r="I5" s="68">
        <f t="shared" ref="I5:I38" si="2">C5+H5</f>
        <v>0</v>
      </c>
      <c r="J5" s="67">
        <f>分析係数表!G8</f>
        <v>0.17367458866544791</v>
      </c>
      <c r="K5" s="69">
        <f t="shared" ref="K5:K38" si="3">I5*J5</f>
        <v>0</v>
      </c>
      <c r="L5" s="70" t="s">
        <v>181</v>
      </c>
      <c r="M5" s="71" t="s">
        <v>181</v>
      </c>
      <c r="N5" s="72">
        <f>分析係数表!H8</f>
        <v>9.6857442577373328E-3</v>
      </c>
      <c r="O5" s="73">
        <f t="shared" ref="O5:O43" si="4">$M$44*N5</f>
        <v>0</v>
      </c>
      <c r="P5" s="67">
        <f>分析係数表!C8</f>
        <v>0.62618397816663984</v>
      </c>
      <c r="Q5" s="73">
        <f t="shared" ref="Q5:Q38" si="5">O5*P5</f>
        <v>0</v>
      </c>
      <c r="R5" s="74">
        <f t="array" ref="R5:R43">MMULT(逆行列係数!C5:AO43,'21'!Q5:Q43)</f>
        <v>0</v>
      </c>
      <c r="S5" s="75">
        <f t="shared" ref="S5:S38" si="6">I5+R5</f>
        <v>0</v>
      </c>
      <c r="T5" s="76">
        <f>分析係数表!F8</f>
        <v>0.6565853270805182</v>
      </c>
      <c r="U5" s="77">
        <f t="shared" ref="U5:U38" si="7">S5*T5</f>
        <v>0</v>
      </c>
      <c r="V5" s="78">
        <f>分析係数表!D8</f>
        <v>0.236507431841666</v>
      </c>
      <c r="W5" s="158">
        <f t="shared" ref="W5:W38" si="8">ROUND(S5*V5,0)</f>
        <v>0</v>
      </c>
      <c r="X5" s="67">
        <f>分析係数表!E8</f>
        <v>0.13752881328988156</v>
      </c>
      <c r="Y5" s="157">
        <f t="shared" ref="Y5:Y38" si="9">ROUND(S5*X5,0)</f>
        <v>0</v>
      </c>
    </row>
    <row r="6" spans="1:25" x14ac:dyDescent="0.2">
      <c r="A6" s="6" t="s">
        <v>217</v>
      </c>
      <c r="B6" s="5" t="s">
        <v>263</v>
      </c>
      <c r="C6" s="81"/>
      <c r="D6" s="67">
        <f>投入係数表!W6</f>
        <v>0</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158">
        <f t="shared" si="8"/>
        <v>0</v>
      </c>
      <c r="X6" s="67">
        <f>分析係数表!E9</f>
        <v>0</v>
      </c>
      <c r="Y6" s="157">
        <f t="shared" si="9"/>
        <v>0</v>
      </c>
    </row>
    <row r="7" spans="1:25" x14ac:dyDescent="0.2">
      <c r="A7" s="6" t="s">
        <v>218</v>
      </c>
      <c r="B7" s="5" t="s">
        <v>264</v>
      </c>
      <c r="C7" s="81"/>
      <c r="D7" s="67">
        <f>投入係数表!W7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158">
        <f t="shared" si="8"/>
        <v>0</v>
      </c>
      <c r="X7" s="67">
        <f>分析係数表!E10</f>
        <v>7.6632215780186544E-2</v>
      </c>
      <c r="Y7" s="157">
        <f t="shared" si="9"/>
        <v>0</v>
      </c>
    </row>
    <row r="8" spans="1:25" x14ac:dyDescent="0.2">
      <c r="A8" s="6" t="s">
        <v>219</v>
      </c>
      <c r="B8" s="5" t="s">
        <v>27</v>
      </c>
      <c r="C8" s="81"/>
      <c r="D8" s="67">
        <f>投入係数表!W8</f>
        <v>0</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158">
        <f t="shared" si="8"/>
        <v>0</v>
      </c>
      <c r="X8" s="67">
        <f>分析係数表!E11</f>
        <v>4.6728971962616821E-2</v>
      </c>
      <c r="Y8" s="157">
        <f t="shared" si="9"/>
        <v>0</v>
      </c>
    </row>
    <row r="9" spans="1:25" x14ac:dyDescent="0.2">
      <c r="A9" s="6" t="s">
        <v>220</v>
      </c>
      <c r="B9" s="5" t="s">
        <v>188</v>
      </c>
      <c r="C9" s="81"/>
      <c r="D9" s="67">
        <f>投入係数表!W9</f>
        <v>0</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158">
        <f t="shared" si="8"/>
        <v>0</v>
      </c>
      <c r="X9" s="67">
        <f>分析係数表!E12</f>
        <v>5.3151628694023088E-2</v>
      </c>
      <c r="Y9" s="157">
        <f t="shared" si="9"/>
        <v>0</v>
      </c>
    </row>
    <row r="10" spans="1:25" x14ac:dyDescent="0.2">
      <c r="A10" s="6" t="s">
        <v>221</v>
      </c>
      <c r="B10" s="5" t="s">
        <v>28</v>
      </c>
      <c r="C10" s="81"/>
      <c r="D10" s="67">
        <f>投入係数表!W10</f>
        <v>8.7584847821326915E-4</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158">
        <f t="shared" si="8"/>
        <v>0</v>
      </c>
      <c r="X10" s="67">
        <f>分析係数表!E13</f>
        <v>0.16666666666666666</v>
      </c>
      <c r="Y10" s="157">
        <f t="shared" si="9"/>
        <v>0</v>
      </c>
    </row>
    <row r="11" spans="1:25" x14ac:dyDescent="0.2">
      <c r="A11" s="6" t="s">
        <v>222</v>
      </c>
      <c r="B11" s="5" t="s">
        <v>265</v>
      </c>
      <c r="C11" s="81"/>
      <c r="D11" s="67">
        <f>投入係数表!W11</f>
        <v>7.6636741843661045E-4</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投入係数表!W12</f>
        <v>5.4740529888329323E-3</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投入係数表!W13</f>
        <v>1.0948105977665863E-3</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158">
        <f t="shared" si="8"/>
        <v>0</v>
      </c>
      <c r="X13" s="67">
        <f>分析係数表!E16</f>
        <v>1.8512804689910522E-3</v>
      </c>
      <c r="Y13" s="157">
        <f t="shared" si="9"/>
        <v>0</v>
      </c>
    </row>
    <row r="14" spans="1:25" x14ac:dyDescent="0.2">
      <c r="A14" s="6" t="s">
        <v>2</v>
      </c>
      <c r="B14" s="5" t="s">
        <v>360</v>
      </c>
      <c r="C14" s="81"/>
      <c r="D14" s="67">
        <f>投入係数表!W14</f>
        <v>2.0910882417341799E-2</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158">
        <f t="shared" si="8"/>
        <v>0</v>
      </c>
      <c r="X14" s="67">
        <f>分析係数表!E17</f>
        <v>7.5451647183846976E-2</v>
      </c>
      <c r="Y14" s="157">
        <f t="shared" si="9"/>
        <v>0</v>
      </c>
    </row>
    <row r="15" spans="1:25" x14ac:dyDescent="0.2">
      <c r="A15" s="6" t="s">
        <v>3</v>
      </c>
      <c r="B15" s="5" t="s">
        <v>31</v>
      </c>
      <c r="C15" s="81"/>
      <c r="D15" s="67">
        <f>投入係数表!W15</f>
        <v>3.2844317932997592E-3</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158">
        <f t="shared" si="8"/>
        <v>0</v>
      </c>
      <c r="X15" s="67">
        <f>分析係数表!E18</f>
        <v>8.1401085347804644E-2</v>
      </c>
      <c r="Y15" s="157">
        <f t="shared" si="9"/>
        <v>0</v>
      </c>
    </row>
    <row r="16" spans="1:25" x14ac:dyDescent="0.2">
      <c r="A16" s="6" t="s">
        <v>4</v>
      </c>
      <c r="B16" s="5" t="s">
        <v>32</v>
      </c>
      <c r="C16" s="81"/>
      <c r="D16" s="67">
        <f>投入係数表!W16</f>
        <v>3.0326253558134442E-2</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158">
        <f t="shared" si="8"/>
        <v>0</v>
      </c>
      <c r="X16" s="67">
        <f>分析係数表!E19</f>
        <v>1.9239793524167059E-2</v>
      </c>
      <c r="Y16" s="157">
        <f t="shared" si="9"/>
        <v>0</v>
      </c>
    </row>
    <row r="17" spans="1:25" x14ac:dyDescent="0.2">
      <c r="A17" s="6" t="s">
        <v>5</v>
      </c>
      <c r="B17" s="5" t="s">
        <v>33</v>
      </c>
      <c r="C17" s="81"/>
      <c r="D17" s="67">
        <f>投入係数表!W17</f>
        <v>1.3575651412305672E-2</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投入係数表!W18</f>
        <v>5.6930151083862488E-3</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158">
        <f t="shared" si="8"/>
        <v>0</v>
      </c>
      <c r="X18" s="67">
        <f>分析係数表!E21</f>
        <v>3.4821058449633825E-2</v>
      </c>
      <c r="Y18" s="157">
        <f t="shared" si="9"/>
        <v>0</v>
      </c>
    </row>
    <row r="19" spans="1:25" x14ac:dyDescent="0.2">
      <c r="A19" s="6" t="s">
        <v>7</v>
      </c>
      <c r="B19" s="5" t="s">
        <v>266</v>
      </c>
      <c r="C19" s="81"/>
      <c r="D19" s="67">
        <f>投入係数表!W19</f>
        <v>4.3792423910663453E-3</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67">
        <f>投入係数表!W20</f>
        <v>5.4740529888329316E-4</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投入係数表!W21</f>
        <v>2.1896211955331729E-4</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158">
        <f t="shared" si="8"/>
        <v>0</v>
      </c>
      <c r="X21" s="67">
        <f>分析係数表!E24</f>
        <v>2.691272587466359E-2</v>
      </c>
      <c r="Y21" s="157">
        <f t="shared" si="9"/>
        <v>0</v>
      </c>
    </row>
    <row r="22" spans="1:25" x14ac:dyDescent="0.2">
      <c r="A22" s="6" t="s">
        <v>10</v>
      </c>
      <c r="B22" s="5" t="s">
        <v>269</v>
      </c>
      <c r="C22" s="81"/>
      <c r="D22" s="67">
        <f>投入係数表!W22</f>
        <v>6.1309393474928836E-3</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67">
        <f>投入係数表!W23</f>
        <v>1.8064374863148675E-2</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投入係数表!W24</f>
        <v>3.5033939128530766E-3</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66">
        <f>最終需要_まとめ!C26</f>
        <v>0</v>
      </c>
      <c r="D25" s="67">
        <f>投入係数表!W25</f>
        <v>0.25684256623604118</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投入係数表!W26</f>
        <v>8.7584847821326915E-4</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158">
        <f t="shared" si="8"/>
        <v>0</v>
      </c>
      <c r="X26" s="67">
        <f>分析係数表!E29</f>
        <v>4.6349241257972289E-2</v>
      </c>
      <c r="Y26" s="157">
        <f t="shared" si="9"/>
        <v>0</v>
      </c>
    </row>
    <row r="27" spans="1:25" x14ac:dyDescent="0.2">
      <c r="A27" s="6" t="s">
        <v>15</v>
      </c>
      <c r="B27" s="5" t="s">
        <v>36</v>
      </c>
      <c r="C27" s="81"/>
      <c r="D27" s="67">
        <f>投入係数表!W27</f>
        <v>3.2844317932997593E-4</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158">
        <f t="shared" si="8"/>
        <v>0</v>
      </c>
      <c r="X27" s="67">
        <f>分析係数表!E30</f>
        <v>7.4296086791337757E-2</v>
      </c>
      <c r="Y27" s="157">
        <f t="shared" si="9"/>
        <v>0</v>
      </c>
    </row>
    <row r="28" spans="1:25" x14ac:dyDescent="0.2">
      <c r="A28" s="6" t="s">
        <v>16</v>
      </c>
      <c r="B28" s="5" t="s">
        <v>190</v>
      </c>
      <c r="C28" s="81"/>
      <c r="D28" s="67">
        <f>投入係数表!W28</f>
        <v>6.7878257061528358E-3</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158">
        <f t="shared" si="8"/>
        <v>0</v>
      </c>
      <c r="X28" s="67">
        <f>分析係数表!E31</f>
        <v>1.0462489596956366E-2</v>
      </c>
      <c r="Y28" s="157">
        <f t="shared" si="9"/>
        <v>0</v>
      </c>
    </row>
    <row r="29" spans="1:25" x14ac:dyDescent="0.2">
      <c r="A29" s="6" t="s">
        <v>17</v>
      </c>
      <c r="B29" s="5" t="s">
        <v>270</v>
      </c>
      <c r="C29" s="81"/>
      <c r="D29" s="67">
        <f>投入係数表!W29</f>
        <v>2.1896211955331729E-4</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投入係数表!W30</f>
        <v>2.1896211955331729E-4</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投入係数表!W31</f>
        <v>2.2115174074885044E-2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158">
        <f t="shared" si="8"/>
        <v>0</v>
      </c>
      <c r="X31" s="67">
        <f>分析係数表!E34</f>
        <v>0.16618856377892521</v>
      </c>
      <c r="Y31" s="157">
        <f t="shared" si="9"/>
        <v>0</v>
      </c>
    </row>
    <row r="32" spans="1:25" x14ac:dyDescent="0.2">
      <c r="A32" s="6" t="s">
        <v>20</v>
      </c>
      <c r="B32" s="5" t="s">
        <v>37</v>
      </c>
      <c r="C32" s="81"/>
      <c r="D32" s="67">
        <f>投入係数表!W32</f>
        <v>2.080140135756514E-3</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投入係数表!W33</f>
        <v>2.1896211955331729E-4</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投入係数表!W34</f>
        <v>7.8826363039194228E-3</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投入係数表!W35</f>
        <v>1.0948105977665863E-3</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投入係数表!W36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投入係数表!W37</f>
        <v>0</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投入係数表!W38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投入係数表!W39</f>
        <v>1.0948105977665864E-4</v>
      </c>
      <c r="E39" s="68">
        <f>$C$25*D39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S39*T39</f>
        <v>0</v>
      </c>
      <c r="V39" s="78">
        <f>分析係数表!D42</f>
        <v>0.3683083511777302</v>
      </c>
      <c r="W39" s="158">
        <f>ROUND(S39*V39,0)</f>
        <v>0</v>
      </c>
      <c r="X39" s="67">
        <f>分析係数表!E42</f>
        <v>0.32058733557662894</v>
      </c>
      <c r="Y39" s="157">
        <f>ROUND(S39*X39,0)</f>
        <v>0</v>
      </c>
    </row>
    <row r="40" spans="1:25" x14ac:dyDescent="0.2">
      <c r="A40" s="6" t="s">
        <v>192</v>
      </c>
      <c r="B40" s="5" t="s">
        <v>41</v>
      </c>
      <c r="C40" s="81"/>
      <c r="D40" s="67">
        <f>投入係数表!W40</f>
        <v>1.2699802934092402E-2</v>
      </c>
      <c r="E40" s="68">
        <f>$C$25*D40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S40*T40</f>
        <v>0</v>
      </c>
      <c r="V40" s="78">
        <f>分析係数表!D43</f>
        <v>0.15354857197440061</v>
      </c>
      <c r="W40" s="158">
        <f>ROUND(S40*V40,0)</f>
        <v>0</v>
      </c>
      <c r="X40" s="67">
        <f>分析係数表!E43</f>
        <v>0.11343012704174228</v>
      </c>
      <c r="Y40" s="157">
        <f>ROUND(S40*X40,0)</f>
        <v>0</v>
      </c>
    </row>
    <row r="41" spans="1:25" x14ac:dyDescent="0.2">
      <c r="A41" s="6" t="s">
        <v>337</v>
      </c>
      <c r="B41" s="5" t="s">
        <v>42</v>
      </c>
      <c r="C41" s="81"/>
      <c r="D41" s="67">
        <f>投入係数表!W41</f>
        <v>0</v>
      </c>
      <c r="E41" s="68">
        <f>$C$25*D41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S41*T41</f>
        <v>0</v>
      </c>
      <c r="V41" s="78">
        <f>分析係数表!D44</f>
        <v>0.16185340888320235</v>
      </c>
      <c r="W41" s="158">
        <f>ROUND(S41*V41,0)</f>
        <v>0</v>
      </c>
      <c r="X41" s="67">
        <f>分析係数表!E44</f>
        <v>0.10822214098580393</v>
      </c>
      <c r="Y41" s="157">
        <f>ROUND(S41*X41,0)</f>
        <v>0</v>
      </c>
    </row>
    <row r="42" spans="1:25" x14ac:dyDescent="0.2">
      <c r="A42" s="6" t="s">
        <v>338</v>
      </c>
      <c r="B42" s="5" t="s">
        <v>276</v>
      </c>
      <c r="C42" s="81"/>
      <c r="D42" s="67">
        <f>投入係数表!W42</f>
        <v>5.4740529888329316E-4</v>
      </c>
      <c r="E42" s="68">
        <f>$C$25*D42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S42*T42</f>
        <v>0</v>
      </c>
      <c r="V42" s="78">
        <f>分析係数表!D45</f>
        <v>0</v>
      </c>
      <c r="W42" s="158">
        <f>ROUND(S42*V42,0)</f>
        <v>0</v>
      </c>
      <c r="X42" s="67">
        <f>分析係数表!E45</f>
        <v>0</v>
      </c>
      <c r="Y42" s="157">
        <f>ROUND(S42*X42,0)</f>
        <v>0</v>
      </c>
    </row>
    <row r="43" spans="1:25" x14ac:dyDescent="0.2">
      <c r="A43" s="6" t="s">
        <v>339</v>
      </c>
      <c r="B43" s="5" t="s">
        <v>277</v>
      </c>
      <c r="C43" s="81"/>
      <c r="D43" s="67">
        <f>投入係数表!W43</f>
        <v>2.1896211955331729E-4</v>
      </c>
      <c r="E43" s="68">
        <f>$C$25*D43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S43*T43</f>
        <v>0</v>
      </c>
      <c r="V43" s="78">
        <f>分析係数表!D46</f>
        <v>1.4248704663212436E-2</v>
      </c>
      <c r="W43" s="158">
        <f>ROUND(S43*V43,0)</f>
        <v>0</v>
      </c>
      <c r="X43" s="67">
        <f>分析係数表!E46</f>
        <v>4.5336787564766841E-2</v>
      </c>
      <c r="Y43" s="157">
        <f>ROUND(S43*X43,0)</f>
        <v>0</v>
      </c>
    </row>
    <row r="44" spans="1:25" x14ac:dyDescent="0.2">
      <c r="A44" s="183">
        <v>40</v>
      </c>
      <c r="B44" s="12" t="s">
        <v>148</v>
      </c>
      <c r="C44" s="187">
        <f>SUM(C5:C43)</f>
        <v>0</v>
      </c>
      <c r="D44" s="83">
        <f>投入係数表!W44</f>
        <v>0.42708561418874535</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292</v>
      </c>
      <c r="S2" s="3" t="s">
        <v>150</v>
      </c>
      <c r="U2" s="55" t="s">
        <v>207</v>
      </c>
      <c r="W2" s="3" t="s">
        <v>127</v>
      </c>
      <c r="Y2" s="3" t="s">
        <v>151</v>
      </c>
    </row>
    <row r="3" spans="1:25" ht="44" x14ac:dyDescent="0.2">
      <c r="B3" s="56"/>
      <c r="C3" s="57" t="s">
        <v>225</v>
      </c>
      <c r="D3" s="57" t="s">
        <v>232</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投入係数表!X5</f>
        <v>1.7044204970310096E-3</v>
      </c>
      <c r="E5" s="68">
        <f t="shared" ref="E5:E38" si="0">$C$26*D5</f>
        <v>0.41118488412474474</v>
      </c>
      <c r="F5" s="67">
        <f>分析係数表!C8</f>
        <v>0.62618397816663984</v>
      </c>
      <c r="G5" s="68">
        <f t="shared" ref="G5:G38" si="1">E5*F5</f>
        <v>0.25747738650322149</v>
      </c>
      <c r="H5" s="68">
        <f t="array" ref="H5:H43">MMULT(逆行列係数!C5:AO43,'22'!G5:G43)</f>
        <v>0.28106911863599837</v>
      </c>
      <c r="I5" s="68">
        <f t="shared" ref="I5:I38" si="2">C5+H5</f>
        <v>0.28106911863599837</v>
      </c>
      <c r="J5" s="67">
        <f>分析係数表!G8</f>
        <v>0.17367458866544791</v>
      </c>
      <c r="K5" s="69">
        <f t="shared" ref="K5:K38" si="3">I5*J5</f>
        <v>4.8814563565666998E-2</v>
      </c>
      <c r="L5" s="70" t="s">
        <v>181</v>
      </c>
      <c r="M5" s="71" t="s">
        <v>181</v>
      </c>
      <c r="N5" s="72">
        <f>分析係数表!H8</f>
        <v>9.6857442577373328E-3</v>
      </c>
      <c r="O5" s="73">
        <f t="shared" ref="O5:O43" si="4">$M$44*N5</f>
        <v>0.67235122375231349</v>
      </c>
      <c r="P5" s="67">
        <f>分析係数表!C8</f>
        <v>0.62618397816663984</v>
      </c>
      <c r="Q5" s="73">
        <f t="shared" ref="Q5:Q38" si="5">O5*P5</f>
        <v>0.42101556401443224</v>
      </c>
      <c r="R5" s="74">
        <f t="array" ref="R5:R43">MMULT(逆行列係数!C5:AO43,'22'!Q5:Q43)</f>
        <v>0.61319449984195817</v>
      </c>
      <c r="S5" s="75">
        <f t="shared" ref="S5:S38" si="6">I5+R5</f>
        <v>0.89426361847795655</v>
      </c>
      <c r="T5" s="76">
        <f>分析係数表!F8</f>
        <v>0.6565853270805182</v>
      </c>
      <c r="U5" s="77">
        <f t="shared" ref="U5:U38" si="7">S5*T5</f>
        <v>0.58716037043455682</v>
      </c>
      <c r="V5" s="78">
        <f>分析係数表!D8</f>
        <v>0.236507431841666</v>
      </c>
      <c r="W5" s="79">
        <f t="shared" ref="W5:W38" si="8">ROUND(S5*V5,0)</f>
        <v>0</v>
      </c>
      <c r="X5" s="67">
        <f>分析係数表!E8</f>
        <v>0.13752881328988156</v>
      </c>
      <c r="Y5" s="80">
        <f t="shared" ref="Y5:Y38" si="9">ROUND(S5*X5,0)</f>
        <v>0</v>
      </c>
    </row>
    <row r="6" spans="1:25" x14ac:dyDescent="0.2">
      <c r="A6" s="6" t="s">
        <v>217</v>
      </c>
      <c r="B6" s="5" t="s">
        <v>263</v>
      </c>
      <c r="C6" s="81"/>
      <c r="D6" s="67">
        <f>投入係数表!X6</f>
        <v>1.6494391906751705E-4</v>
      </c>
      <c r="E6" s="68">
        <f t="shared" si="0"/>
        <v>3.979208556045917E-2</v>
      </c>
      <c r="F6" s="67">
        <f>分析係数表!C9</f>
        <v>0.44414168937329701</v>
      </c>
      <c r="G6" s="68">
        <f t="shared" si="1"/>
        <v>1.7673324104509114E-2</v>
      </c>
      <c r="H6" s="68">
        <v>2.0837583706839663E-2</v>
      </c>
      <c r="I6" s="68">
        <f t="shared" si="2"/>
        <v>2.0837583706839663E-2</v>
      </c>
      <c r="J6" s="67">
        <f>分析係数表!G9</f>
        <v>0.2864864864864865</v>
      </c>
      <c r="K6" s="69">
        <f t="shared" si="3"/>
        <v>5.9696861430405526E-3</v>
      </c>
      <c r="L6" s="70"/>
      <c r="M6" s="71"/>
      <c r="N6" s="72">
        <f>分析係数表!H9</f>
        <v>4.9876756144494577E-4</v>
      </c>
      <c r="O6" s="73">
        <f t="shared" si="4"/>
        <v>3.4622737435750367E-2</v>
      </c>
      <c r="P6" s="67">
        <f>分析係数表!C9</f>
        <v>0.44414168937329701</v>
      </c>
      <c r="Q6" s="73">
        <f t="shared" si="5"/>
        <v>1.5377401095442261E-2</v>
      </c>
      <c r="R6" s="74">
        <v>1.9278194861485711E-2</v>
      </c>
      <c r="S6" s="75">
        <f t="shared" si="6"/>
        <v>4.0115778568325378E-2</v>
      </c>
      <c r="T6" s="76">
        <f>分析係数表!F9</f>
        <v>0.8</v>
      </c>
      <c r="U6" s="77">
        <f t="shared" si="7"/>
        <v>3.2092622854660302E-2</v>
      </c>
      <c r="V6" s="78">
        <f>分析係数表!D9</f>
        <v>0.15675675675675677</v>
      </c>
      <c r="W6" s="79">
        <f t="shared" si="8"/>
        <v>0</v>
      </c>
      <c r="X6" s="67">
        <f>分析係数表!E9</f>
        <v>0</v>
      </c>
      <c r="Y6" s="80">
        <f t="shared" si="9"/>
        <v>0</v>
      </c>
    </row>
    <row r="7" spans="1:25" x14ac:dyDescent="0.2">
      <c r="A7" s="6" t="s">
        <v>218</v>
      </c>
      <c r="B7" s="5" t="s">
        <v>264</v>
      </c>
      <c r="C7" s="81"/>
      <c r="D7" s="67">
        <f>投入係数表!X7</f>
        <v>6.15790631185397E-3</v>
      </c>
      <c r="E7" s="68">
        <f t="shared" si="0"/>
        <v>1.4855711942571423</v>
      </c>
      <c r="F7" s="67">
        <f>分析係数表!C10</f>
        <v>0.59922367782629793</v>
      </c>
      <c r="G7" s="68">
        <f t="shared" si="1"/>
        <v>0.89018943469557055</v>
      </c>
      <c r="H7" s="68">
        <v>0.90932746585650592</v>
      </c>
      <c r="I7" s="68">
        <f t="shared" si="2"/>
        <v>0.90932746585650592</v>
      </c>
      <c r="J7" s="67">
        <f>分析係数表!G10</f>
        <v>0.23161078900932694</v>
      </c>
      <c r="K7" s="69">
        <f t="shared" si="3"/>
        <v>0.21061005183487713</v>
      </c>
      <c r="L7" s="70"/>
      <c r="M7" s="71"/>
      <c r="N7" s="72">
        <f>分析係数表!H10</f>
        <v>1.1359028980004247E-3</v>
      </c>
      <c r="O7" s="73">
        <f t="shared" si="4"/>
        <v>7.8850492353676624E-2</v>
      </c>
      <c r="P7" s="67">
        <f>分析係数表!C10</f>
        <v>0.59922367782629793</v>
      </c>
      <c r="Q7" s="73">
        <f t="shared" si="5"/>
        <v>4.7249082026584489E-2</v>
      </c>
      <c r="R7" s="74">
        <v>7.9240353417611528E-2</v>
      </c>
      <c r="S7" s="75">
        <f t="shared" si="6"/>
        <v>0.98856781927411741</v>
      </c>
      <c r="T7" s="76">
        <f>分析係数表!F10</f>
        <v>0.67411141920846984</v>
      </c>
      <c r="U7" s="77">
        <f t="shared" si="7"/>
        <v>0.66640485563469742</v>
      </c>
      <c r="V7" s="78">
        <f>分析係数表!D10</f>
        <v>9.7403579531131837E-2</v>
      </c>
      <c r="W7" s="79">
        <f t="shared" si="8"/>
        <v>0</v>
      </c>
      <c r="X7" s="67">
        <f>分析係数表!E10</f>
        <v>7.6632215780186544E-2</v>
      </c>
      <c r="Y7" s="80">
        <f t="shared" si="9"/>
        <v>0</v>
      </c>
    </row>
    <row r="8" spans="1:25" x14ac:dyDescent="0.2">
      <c r="A8" s="6" t="s">
        <v>219</v>
      </c>
      <c r="B8" s="5" t="s">
        <v>27</v>
      </c>
      <c r="C8" s="81"/>
      <c r="D8" s="67">
        <f>投入係数表!X8</f>
        <v>5.4981306355839012E-4</v>
      </c>
      <c r="E8" s="68">
        <f t="shared" si="0"/>
        <v>0.13264028520153057</v>
      </c>
      <c r="F8" s="67">
        <f>分析係数表!C11</f>
        <v>1.1237811931912089E-2</v>
      </c>
      <c r="G8" s="68">
        <f t="shared" si="1"/>
        <v>1.4905865796899828E-3</v>
      </c>
      <c r="H8" s="68">
        <v>6.6510490990334516E-3</v>
      </c>
      <c r="I8" s="68">
        <f t="shared" si="2"/>
        <v>6.6510490990334516E-3</v>
      </c>
      <c r="J8" s="67">
        <f>分析係数表!G11</f>
        <v>0.45794392523364486</v>
      </c>
      <c r="K8" s="69">
        <f t="shared" si="3"/>
        <v>3.0458075313330758E-3</v>
      </c>
      <c r="L8" s="70"/>
      <c r="M8" s="71"/>
      <c r="N8" s="72">
        <f>分析係数表!H11</f>
        <v>-1.9307131410772092E-5</v>
      </c>
      <c r="O8" s="73">
        <f t="shared" si="4"/>
        <v>-1.3402349975129171E-3</v>
      </c>
      <c r="P8" s="67">
        <f>分析係数表!C11</f>
        <v>1.1237811931912089E-2</v>
      </c>
      <c r="Q8" s="73">
        <f t="shared" si="5"/>
        <v>-1.506130884661683E-5</v>
      </c>
      <c r="R8" s="74">
        <v>6.9683468898355024E-3</v>
      </c>
      <c r="S8" s="75">
        <f t="shared" si="6"/>
        <v>1.3619395988868955E-2</v>
      </c>
      <c r="T8" s="76">
        <f>分析係数表!F11</f>
        <v>0.77570093457943923</v>
      </c>
      <c r="U8" s="77">
        <f t="shared" si="7"/>
        <v>1.0564578196973115E-2</v>
      </c>
      <c r="V8" s="78">
        <f>分析係数表!D11</f>
        <v>0.16822429906542055</v>
      </c>
      <c r="W8" s="79">
        <f t="shared" si="8"/>
        <v>0</v>
      </c>
      <c r="X8" s="67">
        <f>分析係数表!E11</f>
        <v>4.6728971962616821E-2</v>
      </c>
      <c r="Y8" s="80">
        <f t="shared" si="9"/>
        <v>0</v>
      </c>
    </row>
    <row r="9" spans="1:25" x14ac:dyDescent="0.2">
      <c r="A9" s="6" t="s">
        <v>220</v>
      </c>
      <c r="B9" s="5" t="s">
        <v>188</v>
      </c>
      <c r="C9" s="81"/>
      <c r="D9" s="67">
        <f>投入係数表!X9</f>
        <v>1.3745326588959755E-3</v>
      </c>
      <c r="E9" s="68">
        <f t="shared" si="0"/>
        <v>0.33160071300382643</v>
      </c>
      <c r="F9" s="67">
        <f>分析係数表!C12</f>
        <v>0.19220955176696397</v>
      </c>
      <c r="G9" s="68">
        <f t="shared" si="1"/>
        <v>6.3736824412071139E-2</v>
      </c>
      <c r="H9" s="68">
        <v>8.398108092380685E-2</v>
      </c>
      <c r="I9" s="68">
        <f t="shared" si="2"/>
        <v>8.398108092380685E-2</v>
      </c>
      <c r="J9" s="67">
        <f>分析係数表!G12</f>
        <v>0.28074575451743516</v>
      </c>
      <c r="K9" s="69">
        <f t="shared" si="3"/>
        <v>2.3577331929143935E-2</v>
      </c>
      <c r="L9" s="70"/>
      <c r="M9" s="71"/>
      <c r="N9" s="72">
        <f>分析係数表!H12</f>
        <v>8.6946448453176992E-2</v>
      </c>
      <c r="O9" s="73">
        <f t="shared" si="4"/>
        <v>6.0355249387998375</v>
      </c>
      <c r="P9" s="67">
        <f>分析係数表!C12</f>
        <v>0.19220955176696397</v>
      </c>
      <c r="Q9" s="73">
        <f t="shared" si="5"/>
        <v>1.1600855431650494</v>
      </c>
      <c r="R9" s="74">
        <v>1.3403717879262071</v>
      </c>
      <c r="S9" s="75">
        <f t="shared" si="6"/>
        <v>1.424352868850014</v>
      </c>
      <c r="T9" s="76">
        <f>分析係数表!F12</f>
        <v>0.59388408775004531</v>
      </c>
      <c r="U9" s="77">
        <f t="shared" si="7"/>
        <v>0.84590050415115048</v>
      </c>
      <c r="V9" s="78">
        <f>分析係数表!D12</f>
        <v>6.3636913035595571E-2</v>
      </c>
      <c r="W9" s="79">
        <f t="shared" si="8"/>
        <v>0</v>
      </c>
      <c r="X9" s="67">
        <f>分析係数表!E12</f>
        <v>5.3151628694023088E-2</v>
      </c>
      <c r="Y9" s="80">
        <f t="shared" si="9"/>
        <v>0</v>
      </c>
    </row>
    <row r="10" spans="1:25" x14ac:dyDescent="0.2">
      <c r="A10" s="6" t="s">
        <v>221</v>
      </c>
      <c r="B10" s="5" t="s">
        <v>28</v>
      </c>
      <c r="C10" s="81"/>
      <c r="D10" s="67">
        <f>投入係数表!X10</f>
        <v>3.90367275126457E-3</v>
      </c>
      <c r="E10" s="68">
        <f t="shared" si="0"/>
        <v>0.94174602493086701</v>
      </c>
      <c r="F10" s="67">
        <f>分析係数表!C13</f>
        <v>5.5763110557631057E-2</v>
      </c>
      <c r="G10" s="68">
        <f t="shared" si="1"/>
        <v>5.2514687705429511E-2</v>
      </c>
      <c r="H10" s="68">
        <v>5.5970619287041286E-2</v>
      </c>
      <c r="I10" s="68">
        <f t="shared" si="2"/>
        <v>5.5970619287041286E-2</v>
      </c>
      <c r="J10" s="67">
        <f>分析係数表!G13</f>
        <v>0.39274924471299094</v>
      </c>
      <c r="K10" s="69">
        <f t="shared" si="3"/>
        <v>2.1982418451103828E-2</v>
      </c>
      <c r="L10" s="70"/>
      <c r="M10" s="71"/>
      <c r="N10" s="72">
        <f>分析係数表!H13</f>
        <v>1.4850401910118868E-2</v>
      </c>
      <c r="O10" s="73">
        <f t="shared" si="4"/>
        <v>1.0308640855870188</v>
      </c>
      <c r="P10" s="67">
        <f>分析係数表!C13</f>
        <v>5.5763110557631057E-2</v>
      </c>
      <c r="Q10" s="73">
        <f t="shared" si="5"/>
        <v>5.7484187974480176E-2</v>
      </c>
      <c r="R10" s="74">
        <v>6.1738942154298614E-2</v>
      </c>
      <c r="S10" s="75">
        <f t="shared" si="6"/>
        <v>0.1177095614413399</v>
      </c>
      <c r="T10" s="76">
        <f>分析係数表!F13</f>
        <v>0.61581067472306139</v>
      </c>
      <c r="U10" s="77">
        <f t="shared" si="7"/>
        <v>7.2486804452547168E-2</v>
      </c>
      <c r="V10" s="78">
        <f>分析係数表!D13</f>
        <v>0.18177240684793555</v>
      </c>
      <c r="W10" s="79">
        <f t="shared" si="8"/>
        <v>0</v>
      </c>
      <c r="X10" s="67">
        <f>分析係数表!E13</f>
        <v>0.16666666666666666</v>
      </c>
      <c r="Y10" s="80">
        <f t="shared" si="9"/>
        <v>0</v>
      </c>
    </row>
    <row r="11" spans="1:25" x14ac:dyDescent="0.2">
      <c r="A11" s="6" t="s">
        <v>222</v>
      </c>
      <c r="B11" s="5" t="s">
        <v>265</v>
      </c>
      <c r="C11" s="81"/>
      <c r="D11" s="67">
        <f>投入係数表!X11</f>
        <v>3.0294699802067296E-2</v>
      </c>
      <c r="E11" s="68">
        <f t="shared" si="0"/>
        <v>7.3084797146043332</v>
      </c>
      <c r="F11" s="67">
        <f>分析係数表!C14</f>
        <v>7.9371641174038832E-2</v>
      </c>
      <c r="G11" s="68">
        <f t="shared" si="1"/>
        <v>0.58008602943531684</v>
      </c>
      <c r="H11" s="68">
        <v>0.60189219549623996</v>
      </c>
      <c r="I11" s="68">
        <f t="shared" si="2"/>
        <v>0.60189219549623996</v>
      </c>
      <c r="J11" s="67">
        <f>分析係数表!G14</f>
        <v>0.31032278683285397</v>
      </c>
      <c r="K11" s="69">
        <f t="shared" si="3"/>
        <v>0.18678086347933814</v>
      </c>
      <c r="L11" s="70"/>
      <c r="M11" s="71"/>
      <c r="N11" s="72">
        <f>分析係数表!H14</f>
        <v>9.8788155718450548E-4</v>
      </c>
      <c r="O11" s="73">
        <f t="shared" si="4"/>
        <v>6.8575357372744269E-2</v>
      </c>
      <c r="P11" s="67">
        <f>分析係数表!C14</f>
        <v>7.9371641174038832E-2</v>
      </c>
      <c r="Q11" s="73">
        <f t="shared" si="5"/>
        <v>5.4429386587709367E-3</v>
      </c>
      <c r="R11" s="74">
        <v>1.660289729997905E-2</v>
      </c>
      <c r="S11" s="75">
        <f t="shared" si="6"/>
        <v>0.61849509279621906</v>
      </c>
      <c r="T11" s="76">
        <f>分析係数表!F14</f>
        <v>0.57270693512304249</v>
      </c>
      <c r="U11" s="77">
        <f t="shared" si="7"/>
        <v>0.35421642898396438</v>
      </c>
      <c r="V11" s="78">
        <f>分析係数表!D14</f>
        <v>7.0310003195909243E-2</v>
      </c>
      <c r="W11" s="79">
        <f t="shared" si="8"/>
        <v>0</v>
      </c>
      <c r="X11" s="67">
        <f>分析係数表!E14</f>
        <v>4.5381911153723233E-2</v>
      </c>
      <c r="Y11" s="80">
        <f t="shared" si="9"/>
        <v>0</v>
      </c>
    </row>
    <row r="12" spans="1:25" x14ac:dyDescent="0.2">
      <c r="A12" s="6" t="s">
        <v>223</v>
      </c>
      <c r="B12" s="5" t="s">
        <v>29</v>
      </c>
      <c r="C12" s="81"/>
      <c r="D12" s="67">
        <f>投入係数表!X12</f>
        <v>2.342203650758742E-2</v>
      </c>
      <c r="E12" s="68">
        <f t="shared" si="0"/>
        <v>5.6504761495852014</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0.48762216659511637</v>
      </c>
      <c r="P12" s="67">
        <f>分析係数表!C15</f>
        <v>0</v>
      </c>
      <c r="Q12" s="73">
        <f t="shared" si="5"/>
        <v>0</v>
      </c>
      <c r="R12" s="74">
        <v>0</v>
      </c>
      <c r="S12" s="75">
        <f t="shared" si="6"/>
        <v>0</v>
      </c>
      <c r="T12" s="76">
        <f>分析係数表!F15</f>
        <v>0.58334888930371476</v>
      </c>
      <c r="U12" s="77">
        <f t="shared" si="7"/>
        <v>0</v>
      </c>
      <c r="V12" s="78">
        <f>分析係数表!D15</f>
        <v>3.3414224379316779E-2</v>
      </c>
      <c r="W12" s="79">
        <f t="shared" si="8"/>
        <v>0</v>
      </c>
      <c r="X12" s="67">
        <f>分析係数表!E15</f>
        <v>2.8747433264887063E-2</v>
      </c>
      <c r="Y12" s="80">
        <f t="shared" si="9"/>
        <v>0</v>
      </c>
    </row>
    <row r="13" spans="1:25" x14ac:dyDescent="0.2">
      <c r="A13" s="6" t="s">
        <v>224</v>
      </c>
      <c r="B13" s="5" t="s">
        <v>30</v>
      </c>
      <c r="C13" s="81"/>
      <c r="D13" s="67">
        <f>投入係数表!X13</f>
        <v>1.3195513525401364E-3</v>
      </c>
      <c r="E13" s="68">
        <f t="shared" si="0"/>
        <v>0.31833668448367336</v>
      </c>
      <c r="F13" s="67">
        <f>分析係数表!C16</f>
        <v>0.25019220208676551</v>
      </c>
      <c r="G13" s="68">
        <f t="shared" si="1"/>
        <v>7.9645356095970121E-2</v>
      </c>
      <c r="H13" s="68">
        <v>0.13782213317820671</v>
      </c>
      <c r="I13" s="68">
        <f t="shared" si="2"/>
        <v>0.13782213317820671</v>
      </c>
      <c r="J13" s="67">
        <f>分析係数表!G16</f>
        <v>6.6029003394014199E-2</v>
      </c>
      <c r="K13" s="69">
        <f t="shared" si="3"/>
        <v>9.1002580993940884E-3</v>
      </c>
      <c r="L13" s="70"/>
      <c r="M13" s="71"/>
      <c r="N13" s="72">
        <f>分析係数表!H16</f>
        <v>1.5056344645167103E-2</v>
      </c>
      <c r="O13" s="73">
        <f t="shared" si="4"/>
        <v>1.04515992556049</v>
      </c>
      <c r="P13" s="67">
        <f>分析係数表!C16</f>
        <v>0.25019220208676551</v>
      </c>
      <c r="Q13" s="73">
        <f t="shared" si="5"/>
        <v>0.26149086330881893</v>
      </c>
      <c r="R13" s="74">
        <v>0.30293237376813514</v>
      </c>
      <c r="S13" s="75">
        <f t="shared" si="6"/>
        <v>0.44075450694634188</v>
      </c>
      <c r="T13" s="76">
        <f>分析係数表!F16</f>
        <v>0.57081147793890774</v>
      </c>
      <c r="U13" s="77">
        <f t="shared" si="7"/>
        <v>0.25158773151827601</v>
      </c>
      <c r="V13" s="78">
        <f>分析係数表!D16</f>
        <v>2.776920703486578E-3</v>
      </c>
      <c r="W13" s="79">
        <f t="shared" si="8"/>
        <v>0</v>
      </c>
      <c r="X13" s="67">
        <f>分析係数表!E16</f>
        <v>1.8512804689910522E-3</v>
      </c>
      <c r="Y13" s="80">
        <f t="shared" si="9"/>
        <v>0</v>
      </c>
    </row>
    <row r="14" spans="1:25" x14ac:dyDescent="0.2">
      <c r="A14" s="6" t="s">
        <v>2</v>
      </c>
      <c r="B14" s="5" t="s">
        <v>360</v>
      </c>
      <c r="C14" s="81"/>
      <c r="D14" s="67">
        <f>投入係数表!X14</f>
        <v>3.947657796349241E-2</v>
      </c>
      <c r="E14" s="68">
        <f t="shared" si="0"/>
        <v>9.5235724774698927</v>
      </c>
      <c r="F14" s="67">
        <f>分析係数表!C17</f>
        <v>1.3407344150298872E-2</v>
      </c>
      <c r="G14" s="68">
        <f t="shared" si="1"/>
        <v>0.1276858137457533</v>
      </c>
      <c r="H14" s="68">
        <v>0.12942698487742263</v>
      </c>
      <c r="I14" s="68">
        <f t="shared" si="2"/>
        <v>0.12942698487742263</v>
      </c>
      <c r="J14" s="67">
        <f>分析係数表!G17</f>
        <v>0.3831030818278427</v>
      </c>
      <c r="K14" s="69">
        <f t="shared" si="3"/>
        <v>4.9583876778226198E-2</v>
      </c>
      <c r="L14" s="70"/>
      <c r="M14" s="71"/>
      <c r="N14" s="72">
        <f>分析係数表!H17</f>
        <v>6.2973426951468308E-3</v>
      </c>
      <c r="O14" s="73">
        <f t="shared" si="4"/>
        <v>0.43713998168879648</v>
      </c>
      <c r="P14" s="67">
        <f>分析係数表!C17</f>
        <v>1.3407344150298872E-2</v>
      </c>
      <c r="Q14" s="73">
        <f t="shared" si="5"/>
        <v>5.8608861763570419E-3</v>
      </c>
      <c r="R14" s="74">
        <v>7.2949464145765702E-3</v>
      </c>
      <c r="S14" s="75">
        <f t="shared" si="6"/>
        <v>0.13672193129199919</v>
      </c>
      <c r="T14" s="76">
        <f>分析係数表!F17</f>
        <v>0.58501594048884165</v>
      </c>
      <c r="U14" s="77">
        <f t="shared" si="7"/>
        <v>7.9984509220239697E-2</v>
      </c>
      <c r="V14" s="78">
        <f>分析係数表!D17</f>
        <v>8.5547290116896921E-2</v>
      </c>
      <c r="W14" s="79">
        <f t="shared" si="8"/>
        <v>0</v>
      </c>
      <c r="X14" s="67">
        <f>分析係数表!E17</f>
        <v>7.5451647183846976E-2</v>
      </c>
      <c r="Y14" s="80">
        <f t="shared" si="9"/>
        <v>0</v>
      </c>
    </row>
    <row r="15" spans="1:25" x14ac:dyDescent="0.2">
      <c r="A15" s="6" t="s">
        <v>3</v>
      </c>
      <c r="B15" s="5" t="s">
        <v>31</v>
      </c>
      <c r="C15" s="81"/>
      <c r="D15" s="67">
        <f>投入係数表!X15</f>
        <v>5.7730371673630964E-3</v>
      </c>
      <c r="E15" s="68">
        <f t="shared" si="0"/>
        <v>1.3927229946160709</v>
      </c>
      <c r="F15" s="67">
        <f>分析係数表!C18</f>
        <v>0.50011828720132478</v>
      </c>
      <c r="G15" s="68">
        <f t="shared" si="1"/>
        <v>0.69652623861328922</v>
      </c>
      <c r="H15" s="68">
        <v>0.72710413758964998</v>
      </c>
      <c r="I15" s="68">
        <f t="shared" si="2"/>
        <v>0.72710413758964998</v>
      </c>
      <c r="J15" s="67">
        <f>分析係数表!G18</f>
        <v>0.30389738529847066</v>
      </c>
      <c r="K15" s="69">
        <f t="shared" si="3"/>
        <v>0.22096504625319408</v>
      </c>
      <c r="L15" s="70"/>
      <c r="M15" s="71"/>
      <c r="N15" s="72">
        <f>分析係数表!H18</f>
        <v>4.7302471956391627E-4</v>
      </c>
      <c r="O15" s="73">
        <f t="shared" si="4"/>
        <v>3.2835757439066471E-2</v>
      </c>
      <c r="P15" s="67">
        <f>分析係数表!C18</f>
        <v>0.50011828720132478</v>
      </c>
      <c r="Q15" s="73">
        <f t="shared" si="5"/>
        <v>1.6421762769384084E-2</v>
      </c>
      <c r="R15" s="74">
        <v>3.0402512987946759E-2</v>
      </c>
      <c r="S15" s="75">
        <f t="shared" si="6"/>
        <v>0.7575066505775967</v>
      </c>
      <c r="T15" s="76">
        <f>分析係数表!F18</f>
        <v>0.65120868278243715</v>
      </c>
      <c r="U15" s="77">
        <f t="shared" si="7"/>
        <v>0.49329490812157262</v>
      </c>
      <c r="V15" s="78">
        <f>分析係数表!D18</f>
        <v>0.1002466699555994</v>
      </c>
      <c r="W15" s="79">
        <f t="shared" si="8"/>
        <v>0</v>
      </c>
      <c r="X15" s="67">
        <f>分析係数表!E18</f>
        <v>8.1401085347804644E-2</v>
      </c>
      <c r="Y15" s="80">
        <f t="shared" si="9"/>
        <v>0</v>
      </c>
    </row>
    <row r="16" spans="1:25" x14ac:dyDescent="0.2">
      <c r="A16" s="6" t="s">
        <v>4</v>
      </c>
      <c r="B16" s="5" t="s">
        <v>32</v>
      </c>
      <c r="C16" s="81"/>
      <c r="D16" s="67">
        <f>投入係数表!X16</f>
        <v>4.1785792830437655E-3</v>
      </c>
      <c r="E16" s="68">
        <f t="shared" si="0"/>
        <v>1.0080661675316323</v>
      </c>
      <c r="F16" s="67">
        <f>分析係数表!C19</f>
        <v>2.4613726194753882E-2</v>
      </c>
      <c r="G16" s="68">
        <f t="shared" si="1"/>
        <v>2.4812264633818491E-2</v>
      </c>
      <c r="H16" s="68">
        <v>2.6273536236640822E-2</v>
      </c>
      <c r="I16" s="68">
        <f t="shared" si="2"/>
        <v>2.6273536236640822E-2</v>
      </c>
      <c r="J16" s="67">
        <f>分析係数表!G19</f>
        <v>0.13374002815579539</v>
      </c>
      <c r="K16" s="69">
        <f t="shared" si="3"/>
        <v>3.5138234760406541E-3</v>
      </c>
      <c r="L16" s="70"/>
      <c r="M16" s="71"/>
      <c r="N16" s="72">
        <f>分析係数表!H19</f>
        <v>-1.0940707799437519E-4</v>
      </c>
      <c r="O16" s="73">
        <f t="shared" si="4"/>
        <v>-7.594664985906531E-3</v>
      </c>
      <c r="P16" s="67">
        <f>分析係数表!C19</f>
        <v>2.4613726194753882E-2</v>
      </c>
      <c r="Q16" s="73">
        <f t="shared" si="5"/>
        <v>-1.869330045039877E-4</v>
      </c>
      <c r="R16" s="74">
        <v>-6.0368038247345275E-5</v>
      </c>
      <c r="S16" s="75">
        <f t="shared" si="6"/>
        <v>2.6213168198393477E-2</v>
      </c>
      <c r="T16" s="76">
        <f>分析係数表!F19</f>
        <v>0.55983106522759263</v>
      </c>
      <c r="U16" s="77">
        <f t="shared" si="7"/>
        <v>1.4674945875496675E-2</v>
      </c>
      <c r="V16" s="78">
        <f>分析係数表!D19</f>
        <v>2.7686532144533083E-2</v>
      </c>
      <c r="W16" s="79">
        <f t="shared" si="8"/>
        <v>0</v>
      </c>
      <c r="X16" s="67">
        <f>分析係数表!E19</f>
        <v>1.9239793524167059E-2</v>
      </c>
      <c r="Y16" s="80">
        <f t="shared" si="9"/>
        <v>0</v>
      </c>
    </row>
    <row r="17" spans="1:25" x14ac:dyDescent="0.2">
      <c r="A17" s="6" t="s">
        <v>5</v>
      </c>
      <c r="B17" s="5" t="s">
        <v>33</v>
      </c>
      <c r="C17" s="81"/>
      <c r="D17" s="67">
        <f>投入係数表!X17</f>
        <v>1.4734990103364856E-2</v>
      </c>
      <c r="E17" s="68">
        <f t="shared" si="0"/>
        <v>3.5547596434010189</v>
      </c>
      <c r="F17" s="67">
        <f>分析係数表!C20</f>
        <v>5.0947443689667304E-3</v>
      </c>
      <c r="G17" s="68">
        <f t="shared" si="1"/>
        <v>1.8110591676247526E-2</v>
      </c>
      <c r="H17" s="68">
        <v>1.8283403587652552E-2</v>
      </c>
      <c r="I17" s="68">
        <f t="shared" si="2"/>
        <v>1.8283403587652552E-2</v>
      </c>
      <c r="J17" s="67">
        <f>分析係数表!G20</f>
        <v>0.2516025641025641</v>
      </c>
      <c r="K17" s="69">
        <f t="shared" si="3"/>
        <v>4.6001512231754011E-3</v>
      </c>
      <c r="L17" s="70"/>
      <c r="M17" s="71"/>
      <c r="N17" s="72">
        <f>分析係数表!H20</f>
        <v>5.3416396903136116E-4</v>
      </c>
      <c r="O17" s="73">
        <f t="shared" si="4"/>
        <v>3.7079834931190707E-2</v>
      </c>
      <c r="P17" s="67">
        <f>分析係数表!C20</f>
        <v>5.0947443689667304E-3</v>
      </c>
      <c r="Q17" s="73">
        <f t="shared" si="5"/>
        <v>1.8891228021789973E-4</v>
      </c>
      <c r="R17" s="74">
        <v>2.4207070167311338E-4</v>
      </c>
      <c r="S17" s="75">
        <f t="shared" si="6"/>
        <v>1.8525474289325664E-2</v>
      </c>
      <c r="T17" s="76">
        <f>分析係数表!F20</f>
        <v>0.55448717948717952</v>
      </c>
      <c r="U17" s="77">
        <f t="shared" si="7"/>
        <v>1.0272137987350449E-2</v>
      </c>
      <c r="V17" s="78">
        <f>分析係数表!D20</f>
        <v>1.9230769230769232E-2</v>
      </c>
      <c r="W17" s="79">
        <f t="shared" si="8"/>
        <v>0</v>
      </c>
      <c r="X17" s="67">
        <f>分析係数表!E20</f>
        <v>1.282051282051282E-2</v>
      </c>
      <c r="Y17" s="80">
        <f t="shared" si="9"/>
        <v>0</v>
      </c>
    </row>
    <row r="18" spans="1:25" x14ac:dyDescent="0.2">
      <c r="A18" s="6" t="s">
        <v>6</v>
      </c>
      <c r="B18" s="5" t="s">
        <v>34</v>
      </c>
      <c r="C18" s="81"/>
      <c r="D18" s="67">
        <f>投入係数表!X18</f>
        <v>1.3525401363536398E-2</v>
      </c>
      <c r="E18" s="68">
        <f t="shared" si="0"/>
        <v>3.2629510159576518</v>
      </c>
      <c r="F18" s="67">
        <f>分析係数表!C21</f>
        <v>7.706243934001944E-2</v>
      </c>
      <c r="G18" s="68">
        <f t="shared" si="1"/>
        <v>0.25145096473669132</v>
      </c>
      <c r="H18" s="68">
        <v>0.25628385891747357</v>
      </c>
      <c r="I18" s="68">
        <f t="shared" si="2"/>
        <v>0.25628385891747357</v>
      </c>
      <c r="J18" s="67">
        <f>分析係数表!G21</f>
        <v>0.42185988669338126</v>
      </c>
      <c r="K18" s="69">
        <f t="shared" si="3"/>
        <v>0.1081158796842679</v>
      </c>
      <c r="L18" s="70"/>
      <c r="M18" s="71"/>
      <c r="N18" s="72">
        <f>分析係数表!H21</f>
        <v>9.0743517630628831E-4</v>
      </c>
      <c r="O18" s="73">
        <f t="shared" si="4"/>
        <v>6.2991044883107111E-2</v>
      </c>
      <c r="P18" s="67">
        <f>分析係数表!C21</f>
        <v>7.706243934001944E-2</v>
      </c>
      <c r="Q18" s="73">
        <f t="shared" si="5"/>
        <v>4.854243575268884E-3</v>
      </c>
      <c r="R18" s="74">
        <v>8.6001750296259179E-3</v>
      </c>
      <c r="S18" s="75">
        <f t="shared" si="6"/>
        <v>0.26488403394709947</v>
      </c>
      <c r="T18" s="76">
        <f>分析係数表!F21</f>
        <v>0.63189166781815664</v>
      </c>
      <c r="U18" s="77">
        <f t="shared" si="7"/>
        <v>0.16737801398923391</v>
      </c>
      <c r="V18" s="78">
        <f>分析係数表!D21</f>
        <v>4.7948044769932294E-2</v>
      </c>
      <c r="W18" s="79">
        <f t="shared" si="8"/>
        <v>0</v>
      </c>
      <c r="X18" s="67">
        <f>分析係数表!E21</f>
        <v>3.4821058449633825E-2</v>
      </c>
      <c r="Y18" s="80">
        <f t="shared" si="9"/>
        <v>0</v>
      </c>
    </row>
    <row r="19" spans="1:25" x14ac:dyDescent="0.2">
      <c r="A19" s="6" t="s">
        <v>7</v>
      </c>
      <c r="B19" s="5" t="s">
        <v>266</v>
      </c>
      <c r="C19" s="81"/>
      <c r="D19" s="67">
        <f>投入係数表!X19</f>
        <v>6.0479436991422921E-4</v>
      </c>
      <c r="E19" s="68">
        <f t="shared" si="0"/>
        <v>0.14590431372168364</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2.9038424946113204E-3</v>
      </c>
      <c r="P19" s="67">
        <f>分析係数表!C22</f>
        <v>0</v>
      </c>
      <c r="Q19" s="73">
        <f t="shared" si="5"/>
        <v>0</v>
      </c>
      <c r="R19" s="74">
        <v>0</v>
      </c>
      <c r="S19" s="75">
        <f t="shared" si="6"/>
        <v>0</v>
      </c>
      <c r="T19" s="76">
        <f>分析係数表!F22</f>
        <v>0.6269315673289183</v>
      </c>
      <c r="U19" s="77">
        <f t="shared" si="7"/>
        <v>0</v>
      </c>
      <c r="V19" s="78">
        <f>分析係数表!D22</f>
        <v>4.3992431409649951E-2</v>
      </c>
      <c r="W19" s="79">
        <f t="shared" si="8"/>
        <v>0</v>
      </c>
      <c r="X19" s="67">
        <f>分析係数表!E22</f>
        <v>4.13118889940082E-2</v>
      </c>
      <c r="Y19" s="80">
        <f t="shared" si="9"/>
        <v>0</v>
      </c>
    </row>
    <row r="20" spans="1:25" x14ac:dyDescent="0.2">
      <c r="A20" s="6" t="s">
        <v>8</v>
      </c>
      <c r="B20" s="5" t="s">
        <v>267</v>
      </c>
      <c r="C20" s="81"/>
      <c r="D20" s="67">
        <f>投入係数表!X20</f>
        <v>1.6494391906751705E-4</v>
      </c>
      <c r="E20" s="68">
        <f t="shared" si="0"/>
        <v>3.979208556045917E-2</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1.5636074970984033E-3</v>
      </c>
      <c r="P20" s="67">
        <f>分析係数表!C23</f>
        <v>0</v>
      </c>
      <c r="Q20" s="73">
        <f t="shared" si="5"/>
        <v>0</v>
      </c>
      <c r="R20" s="74">
        <v>0</v>
      </c>
      <c r="S20" s="75">
        <f t="shared" si="6"/>
        <v>0</v>
      </c>
      <c r="T20" s="76">
        <f>分析係数表!F23</f>
        <v>0.64104493657278006</v>
      </c>
      <c r="U20" s="77">
        <f t="shared" si="7"/>
        <v>0</v>
      </c>
      <c r="V20" s="78">
        <f>分析係数表!D23</f>
        <v>3.4114527341790296E-2</v>
      </c>
      <c r="W20" s="79">
        <f t="shared" si="8"/>
        <v>0</v>
      </c>
      <c r="X20" s="67">
        <f>分析係数表!E23</f>
        <v>3.3648677703719633E-2</v>
      </c>
      <c r="Y20" s="80">
        <f t="shared" si="9"/>
        <v>0</v>
      </c>
    </row>
    <row r="21" spans="1:25" x14ac:dyDescent="0.2">
      <c r="A21" s="6" t="s">
        <v>9</v>
      </c>
      <c r="B21" s="5" t="s">
        <v>268</v>
      </c>
      <c r="C21" s="81"/>
      <c r="D21" s="67">
        <f>投入係数表!X21</f>
        <v>2.1992522542335605E-4</v>
      </c>
      <c r="E21" s="68">
        <f t="shared" si="0"/>
        <v>5.305611408061222E-2</v>
      </c>
      <c r="F21" s="67">
        <f>分析係数表!C24</f>
        <v>0.23422687152664268</v>
      </c>
      <c r="G21" s="68">
        <f t="shared" si="1"/>
        <v>1.2427167616462455E-2</v>
      </c>
      <c r="H21" s="68">
        <v>1.6799611794714994E-2</v>
      </c>
      <c r="I21" s="68">
        <f t="shared" si="2"/>
        <v>1.6799611794714994E-2</v>
      </c>
      <c r="J21" s="67">
        <f>分析係数表!G24</f>
        <v>0.32602845059592467</v>
      </c>
      <c r="K21" s="69">
        <f t="shared" si="3"/>
        <v>5.4771514040439506E-3</v>
      </c>
      <c r="L21" s="70"/>
      <c r="M21" s="71"/>
      <c r="N21" s="72">
        <f>分析係数表!H24</f>
        <v>9.8788155718450548E-4</v>
      </c>
      <c r="O21" s="73">
        <f t="shared" si="4"/>
        <v>6.8575357372744269E-2</v>
      </c>
      <c r="P21" s="67">
        <f>分析係数表!C24</f>
        <v>0.23422687152664268</v>
      </c>
      <c r="Q21" s="73">
        <f t="shared" si="5"/>
        <v>1.606219142123938E-2</v>
      </c>
      <c r="R21" s="74">
        <v>2.4421085273629916E-2</v>
      </c>
      <c r="S21" s="75">
        <f t="shared" si="6"/>
        <v>4.1220697068344914E-2</v>
      </c>
      <c r="T21" s="76">
        <f>分析係数表!F24</f>
        <v>0.61668589004229146</v>
      </c>
      <c r="U21" s="77">
        <f t="shared" si="7"/>
        <v>2.5420222259755959E-2</v>
      </c>
      <c r="V21" s="78">
        <f>分析係数表!D24</f>
        <v>2.6528258362168398E-2</v>
      </c>
      <c r="W21" s="79">
        <f t="shared" si="8"/>
        <v>0</v>
      </c>
      <c r="X21" s="67">
        <f>分析係数表!E24</f>
        <v>2.691272587466359E-2</v>
      </c>
      <c r="Y21" s="80">
        <f t="shared" si="9"/>
        <v>0</v>
      </c>
    </row>
    <row r="22" spans="1:25" x14ac:dyDescent="0.2">
      <c r="A22" s="6" t="s">
        <v>10</v>
      </c>
      <c r="B22" s="5" t="s">
        <v>269</v>
      </c>
      <c r="C22" s="81"/>
      <c r="D22" s="67">
        <f>投入係数表!X22</f>
        <v>8.5221024851550465E-3</v>
      </c>
      <c r="E22" s="68">
        <f t="shared" si="0"/>
        <v>2.0559244206237235</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0.24794347453988966</v>
      </c>
      <c r="P22" s="67">
        <f>分析係数表!C25</f>
        <v>0</v>
      </c>
      <c r="Q22" s="73">
        <f t="shared" si="5"/>
        <v>0</v>
      </c>
      <c r="R22" s="74">
        <v>0</v>
      </c>
      <c r="S22" s="75">
        <f t="shared" si="6"/>
        <v>0</v>
      </c>
      <c r="T22" s="76">
        <f>分析係数表!F25</f>
        <v>0.60040705563093621</v>
      </c>
      <c r="U22" s="77">
        <f t="shared" si="7"/>
        <v>0</v>
      </c>
      <c r="V22" s="78">
        <f>分析係数表!D25</f>
        <v>1.1533242876526458E-2</v>
      </c>
      <c r="W22" s="79">
        <f t="shared" si="8"/>
        <v>0</v>
      </c>
      <c r="X22" s="67">
        <f>分析係数表!E25</f>
        <v>4.2966983265490732E-3</v>
      </c>
      <c r="Y22" s="80">
        <f t="shared" si="9"/>
        <v>0</v>
      </c>
    </row>
    <row r="23" spans="1:25" x14ac:dyDescent="0.2">
      <c r="A23" s="6" t="s">
        <v>11</v>
      </c>
      <c r="B23" s="5" t="s">
        <v>35</v>
      </c>
      <c r="C23" s="81"/>
      <c r="D23" s="67">
        <f>投入係数表!X23</f>
        <v>1.6494391906751705E-3</v>
      </c>
      <c r="E23" s="68">
        <f t="shared" si="0"/>
        <v>0.39792085560459167</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0.65515154128423103</v>
      </c>
      <c r="P23" s="67">
        <f>分析係数表!C26</f>
        <v>0</v>
      </c>
      <c r="Q23" s="73">
        <f t="shared" si="5"/>
        <v>0</v>
      </c>
      <c r="R23" s="74">
        <v>0</v>
      </c>
      <c r="S23" s="75">
        <f t="shared" si="6"/>
        <v>0</v>
      </c>
      <c r="T23" s="76">
        <f>分析係数表!F26</f>
        <v>0.58875137357225105</v>
      </c>
      <c r="U23" s="77">
        <f t="shared" si="7"/>
        <v>0</v>
      </c>
      <c r="V23" s="78">
        <f>分析係数表!D26</f>
        <v>1.0949176732233308E-2</v>
      </c>
      <c r="W23" s="79">
        <f t="shared" si="8"/>
        <v>0</v>
      </c>
      <c r="X23" s="67">
        <f>分析係数表!E26</f>
        <v>1.1816004798199799E-2</v>
      </c>
      <c r="Y23" s="80">
        <f t="shared" si="9"/>
        <v>0</v>
      </c>
    </row>
    <row r="24" spans="1:25" x14ac:dyDescent="0.2">
      <c r="A24" s="6" t="s">
        <v>12</v>
      </c>
      <c r="B24" s="5" t="s">
        <v>361</v>
      </c>
      <c r="C24" s="81"/>
      <c r="D24" s="67">
        <f>投入係数表!X24</f>
        <v>5.4981306355839013E-5</v>
      </c>
      <c r="E24" s="68">
        <f t="shared" si="0"/>
        <v>1.3264028520153055E-2</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0.61181727636464667</v>
      </c>
      <c r="P24" s="67">
        <f>分析係数表!C27</f>
        <v>0</v>
      </c>
      <c r="Q24" s="73">
        <f t="shared" si="5"/>
        <v>0</v>
      </c>
      <c r="R24" s="74">
        <v>0</v>
      </c>
      <c r="S24" s="75">
        <f t="shared" si="6"/>
        <v>0</v>
      </c>
      <c r="T24" s="76">
        <f>分析係数表!F27</f>
        <v>0.58082975679542204</v>
      </c>
      <c r="U24" s="77">
        <f t="shared" si="7"/>
        <v>0</v>
      </c>
      <c r="V24" s="78">
        <f>分析係数表!D27</f>
        <v>6.3662374821173109E-2</v>
      </c>
      <c r="W24" s="79">
        <f t="shared" si="8"/>
        <v>0</v>
      </c>
      <c r="X24" s="67">
        <f>分析係数表!E27</f>
        <v>7.2246065808297566E-2</v>
      </c>
      <c r="Y24" s="80">
        <f t="shared" si="9"/>
        <v>0</v>
      </c>
    </row>
    <row r="25" spans="1:25" x14ac:dyDescent="0.2">
      <c r="A25" s="6" t="s">
        <v>13</v>
      </c>
      <c r="B25" s="5" t="s">
        <v>189</v>
      </c>
      <c r="C25" s="81"/>
      <c r="D25" s="67">
        <f>投入係数表!X25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0.90309501582412066</v>
      </c>
      <c r="P25" s="67">
        <f>分析係数表!C28</f>
        <v>0</v>
      </c>
      <c r="Q25" s="73">
        <f t="shared" si="5"/>
        <v>0</v>
      </c>
      <c r="R25" s="74">
        <v>0</v>
      </c>
      <c r="S25" s="75">
        <f t="shared" si="6"/>
        <v>0</v>
      </c>
      <c r="T25" s="76">
        <f>分析係数表!F28</f>
        <v>0.55452156776877604</v>
      </c>
      <c r="U25" s="77">
        <f t="shared" si="7"/>
        <v>0</v>
      </c>
      <c r="V25" s="78">
        <f>分析係数表!D28</f>
        <v>4.8609590540836432E-2</v>
      </c>
      <c r="W25" s="79">
        <f t="shared" si="8"/>
        <v>0</v>
      </c>
      <c r="X25" s="67">
        <f>分析係数表!E28</f>
        <v>4.2040726954236919E-2</v>
      </c>
      <c r="Y25" s="80">
        <f t="shared" si="9"/>
        <v>0</v>
      </c>
    </row>
    <row r="26" spans="1:25" x14ac:dyDescent="0.2">
      <c r="A26" s="6" t="s">
        <v>14</v>
      </c>
      <c r="B26" s="5" t="s">
        <v>50</v>
      </c>
      <c r="C26" s="66">
        <f>最終需要_まとめ!C27</f>
        <v>241.24615072454378</v>
      </c>
      <c r="D26" s="67">
        <f>投入係数表!X26</f>
        <v>2.9030129755883E-2</v>
      </c>
      <c r="E26" s="68">
        <f t="shared" si="0"/>
        <v>7.0034070586408133</v>
      </c>
      <c r="F26" s="67">
        <f>分析係数表!C29</f>
        <v>9.5730027548209362E-2</v>
      </c>
      <c r="G26" s="68">
        <f t="shared" si="1"/>
        <v>0.67043635065500895</v>
      </c>
      <c r="H26" s="68">
        <v>0.68641872145091376</v>
      </c>
      <c r="I26" s="68">
        <f t="shared" si="2"/>
        <v>241.93256944599469</v>
      </c>
      <c r="J26" s="67">
        <f>分析係数表!G29</f>
        <v>0.41725313393446228</v>
      </c>
      <c r="K26" s="69">
        <f t="shared" si="3"/>
        <v>100.94712280215822</v>
      </c>
      <c r="L26" s="70"/>
      <c r="M26" s="71"/>
      <c r="N26" s="72">
        <f>分析係数表!H29</f>
        <v>1.1001847048904964E-2</v>
      </c>
      <c r="O26" s="73">
        <f t="shared" si="4"/>
        <v>0.76371057608277726</v>
      </c>
      <c r="P26" s="67">
        <f>分析係数表!C29</f>
        <v>9.5730027548209362E-2</v>
      </c>
      <c r="Q26" s="73">
        <f t="shared" si="5"/>
        <v>7.3110034487263109E-2</v>
      </c>
      <c r="R26" s="74">
        <v>8.9030353345340305E-2</v>
      </c>
      <c r="S26" s="75">
        <f t="shared" si="6"/>
        <v>242.02159979934004</v>
      </c>
      <c r="T26" s="76">
        <f>分析係数表!F29</f>
        <v>0.61183197712777659</v>
      </c>
      <c r="U26" s="77">
        <f t="shared" si="7"/>
        <v>148.07655391285772</v>
      </c>
      <c r="V26" s="78">
        <f>分析係数表!D29</f>
        <v>6.9331427314712993E-2</v>
      </c>
      <c r="W26" s="79">
        <f t="shared" si="8"/>
        <v>17</v>
      </c>
      <c r="X26" s="67">
        <f>分析係数表!E29</f>
        <v>4.6349241257972289E-2</v>
      </c>
      <c r="Y26" s="80">
        <f t="shared" si="9"/>
        <v>11</v>
      </c>
    </row>
    <row r="27" spans="1:25" x14ac:dyDescent="0.2">
      <c r="A27" s="6" t="s">
        <v>15</v>
      </c>
      <c r="B27" s="5" t="s">
        <v>36</v>
      </c>
      <c r="C27" s="81"/>
      <c r="D27" s="67">
        <f>投入係数表!X27</f>
        <v>7.6973828898174626E-4</v>
      </c>
      <c r="E27" s="68">
        <f t="shared" si="0"/>
        <v>0.18569639928214279</v>
      </c>
      <c r="F27" s="67">
        <f>分析係数表!C30</f>
        <v>1</v>
      </c>
      <c r="G27" s="68">
        <f t="shared" si="1"/>
        <v>0.18569639928214279</v>
      </c>
      <c r="H27" s="68">
        <v>0.23906844260925539</v>
      </c>
      <c r="I27" s="68">
        <f t="shared" si="2"/>
        <v>0.23906844260925539</v>
      </c>
      <c r="J27" s="67">
        <f>分析係数表!G30</f>
        <v>0.49552534931824899</v>
      </c>
      <c r="K27" s="69">
        <f t="shared" si="3"/>
        <v>0.11846447353492104</v>
      </c>
      <c r="L27" s="70"/>
      <c r="M27" s="71"/>
      <c r="N27" s="72">
        <f>分析係数表!H30</f>
        <v>0</v>
      </c>
      <c r="O27" s="73">
        <f t="shared" si="4"/>
        <v>0</v>
      </c>
      <c r="P27" s="67">
        <f>分析係数表!C30</f>
        <v>1</v>
      </c>
      <c r="Q27" s="73">
        <f t="shared" si="5"/>
        <v>0</v>
      </c>
      <c r="R27" s="74">
        <v>0.1693290229204498</v>
      </c>
      <c r="S27" s="75">
        <f t="shared" si="6"/>
        <v>0.40839746552970518</v>
      </c>
      <c r="T27" s="76">
        <f>分析係数表!F30</f>
        <v>0.64042382540419607</v>
      </c>
      <c r="U27" s="77">
        <f t="shared" si="7"/>
        <v>0.26154746715991212</v>
      </c>
      <c r="V27" s="78">
        <f>分析係数表!D30</f>
        <v>0.10939676643167714</v>
      </c>
      <c r="W27" s="79">
        <f t="shared" si="8"/>
        <v>0</v>
      </c>
      <c r="X27" s="67">
        <f>分析係数表!E30</f>
        <v>7.4296086791337757E-2</v>
      </c>
      <c r="Y27" s="80">
        <f t="shared" si="9"/>
        <v>0</v>
      </c>
    </row>
    <row r="28" spans="1:25" x14ac:dyDescent="0.2">
      <c r="A28" s="6" t="s">
        <v>16</v>
      </c>
      <c r="B28" s="5" t="s">
        <v>190</v>
      </c>
      <c r="C28" s="81"/>
      <c r="D28" s="67">
        <f>投入係数表!X28</f>
        <v>8.357158566087531E-3</v>
      </c>
      <c r="E28" s="68">
        <f t="shared" si="0"/>
        <v>2.0161323350632645</v>
      </c>
      <c r="F28" s="67">
        <f>分析係数表!C31</f>
        <v>0.68487081196793942</v>
      </c>
      <c r="G28" s="68">
        <f t="shared" si="1"/>
        <v>1.3807901893495957</v>
      </c>
      <c r="H28" s="68">
        <v>1.5169691517283419</v>
      </c>
      <c r="I28" s="68">
        <f t="shared" si="2"/>
        <v>1.5169691517283419</v>
      </c>
      <c r="J28" s="67">
        <f>分析係数表!G31</f>
        <v>0.16454642729758651</v>
      </c>
      <c r="K28" s="69">
        <f t="shared" si="3"/>
        <v>0.24961185423754909</v>
      </c>
      <c r="L28" s="70"/>
      <c r="M28" s="71"/>
      <c r="N28" s="72">
        <f>分析係数表!H31</f>
        <v>3.7433309950251958E-2</v>
      </c>
      <c r="O28" s="73">
        <f t="shared" si="4"/>
        <v>2.5984922876779608</v>
      </c>
      <c r="P28" s="67">
        <f>分析係数表!C31</f>
        <v>0.68487081196793942</v>
      </c>
      <c r="Q28" s="73">
        <f t="shared" si="5"/>
        <v>1.7796315229544335</v>
      </c>
      <c r="R28" s="74">
        <v>2.0844048011371936</v>
      </c>
      <c r="S28" s="75">
        <f t="shared" si="6"/>
        <v>3.6013739528655355</v>
      </c>
      <c r="T28" s="76">
        <f>分析係数表!F31</f>
        <v>0.58346213292117466</v>
      </c>
      <c r="U28" s="77">
        <f t="shared" si="7"/>
        <v>2.1012653279856872</v>
      </c>
      <c r="V28" s="78">
        <f>分析係数表!D31</f>
        <v>1.2424206396385685E-2</v>
      </c>
      <c r="W28" s="79">
        <f t="shared" si="8"/>
        <v>0</v>
      </c>
      <c r="X28" s="67">
        <f>分析係数表!E31</f>
        <v>1.0462489596956366E-2</v>
      </c>
      <c r="Y28" s="80">
        <f t="shared" si="9"/>
        <v>0</v>
      </c>
    </row>
    <row r="29" spans="1:25" x14ac:dyDescent="0.2">
      <c r="A29" s="6" t="s">
        <v>17</v>
      </c>
      <c r="B29" s="5" t="s">
        <v>270</v>
      </c>
      <c r="C29" s="81"/>
      <c r="D29" s="67">
        <f>投入係数表!X29</f>
        <v>6.0479436991422921E-4</v>
      </c>
      <c r="E29" s="68">
        <f t="shared" si="0"/>
        <v>0.14590431372168364</v>
      </c>
      <c r="F29" s="67">
        <f>分析係数表!C32</f>
        <v>0.99951183793019283</v>
      </c>
      <c r="G29" s="68">
        <f t="shared" si="1"/>
        <v>0.14583308876990347</v>
      </c>
      <c r="H29" s="68">
        <v>0.17369840049868399</v>
      </c>
      <c r="I29" s="68">
        <f t="shared" si="2"/>
        <v>0.17369840049868399</v>
      </c>
      <c r="J29" s="67">
        <f>分析係数表!G32</f>
        <v>0.19001687967205208</v>
      </c>
      <c r="K29" s="69">
        <f t="shared" si="3"/>
        <v>3.3005628066786349E-2</v>
      </c>
      <c r="L29" s="70"/>
      <c r="M29" s="71"/>
      <c r="N29" s="72">
        <f>分析係数表!H32</f>
        <v>7.9094881679463002E-3</v>
      </c>
      <c r="O29" s="73">
        <f t="shared" si="4"/>
        <v>0.54904960398112501</v>
      </c>
      <c r="P29" s="67">
        <f>分析係数表!C32</f>
        <v>0.99951183793019283</v>
      </c>
      <c r="Q29" s="73">
        <f t="shared" si="5"/>
        <v>0.54878157879001876</v>
      </c>
      <c r="R29" s="74">
        <v>0.67702371383173354</v>
      </c>
      <c r="S29" s="75">
        <f t="shared" si="6"/>
        <v>0.85072211433041756</v>
      </c>
      <c r="T29" s="76">
        <f>分析係数表!F32</f>
        <v>0.65686038099831201</v>
      </c>
      <c r="U29" s="77">
        <f t="shared" si="7"/>
        <v>0.55880565214276767</v>
      </c>
      <c r="V29" s="78">
        <f>分析係数表!D32</f>
        <v>1.6156257535567882E-2</v>
      </c>
      <c r="W29" s="79">
        <f t="shared" si="8"/>
        <v>0</v>
      </c>
      <c r="X29" s="67">
        <f>分析係数表!E32</f>
        <v>2.4596093561610802E-2</v>
      </c>
      <c r="Y29" s="80">
        <f t="shared" si="9"/>
        <v>0</v>
      </c>
    </row>
    <row r="30" spans="1:25" x14ac:dyDescent="0.2">
      <c r="A30" s="6" t="s">
        <v>18</v>
      </c>
      <c r="B30" s="5" t="s">
        <v>271</v>
      </c>
      <c r="C30" s="81"/>
      <c r="D30" s="67">
        <f>投入係数表!X30</f>
        <v>5.4981306355839013E-5</v>
      </c>
      <c r="E30" s="68">
        <f t="shared" si="0"/>
        <v>1.3264028520153055E-2</v>
      </c>
      <c r="F30" s="67">
        <f>分析係数表!C33</f>
        <v>0.77438340807174888</v>
      </c>
      <c r="G30" s="68">
        <f t="shared" si="1"/>
        <v>1.0271443610196999E-2</v>
      </c>
      <c r="H30" s="68">
        <v>2.6944803626397847E-2</v>
      </c>
      <c r="I30" s="68">
        <f t="shared" si="2"/>
        <v>2.6944803626397847E-2</v>
      </c>
      <c r="J30" s="67">
        <f>分析係数表!G33</f>
        <v>0.576631806707537</v>
      </c>
      <c r="K30" s="69">
        <f t="shared" si="3"/>
        <v>1.5537230796469586E-2</v>
      </c>
      <c r="L30" s="70"/>
      <c r="M30" s="71"/>
      <c r="N30" s="72">
        <f>分析係数表!H33</f>
        <v>9.4283158389270381E-4</v>
      </c>
      <c r="O30" s="73">
        <f t="shared" si="4"/>
        <v>6.5448142378547458E-2</v>
      </c>
      <c r="P30" s="67">
        <f>分析係数表!C33</f>
        <v>0.77438340807174888</v>
      </c>
      <c r="Q30" s="73">
        <f t="shared" si="5"/>
        <v>5.0681955547064637E-2</v>
      </c>
      <c r="R30" s="74">
        <v>0.17982025380489405</v>
      </c>
      <c r="S30" s="75">
        <f t="shared" si="6"/>
        <v>0.20676505743129189</v>
      </c>
      <c r="T30" s="76">
        <f>分析係数表!F33</f>
        <v>0.7461233321312658</v>
      </c>
      <c r="U30" s="77">
        <f t="shared" si="7"/>
        <v>0.15427223361894804</v>
      </c>
      <c r="V30" s="78">
        <f>分析係数表!D33</f>
        <v>0.11179228272628922</v>
      </c>
      <c r="W30" s="79">
        <f t="shared" si="8"/>
        <v>0</v>
      </c>
      <c r="X30" s="67">
        <f>分析係数表!E33</f>
        <v>0.10385863685539128</v>
      </c>
      <c r="Y30" s="80">
        <f t="shared" si="9"/>
        <v>0</v>
      </c>
    </row>
    <row r="31" spans="1:25" x14ac:dyDescent="0.2">
      <c r="A31" s="6" t="s">
        <v>19</v>
      </c>
      <c r="B31" s="5" t="s">
        <v>272</v>
      </c>
      <c r="C31" s="81"/>
      <c r="D31" s="67">
        <f>投入係数表!X31</f>
        <v>4.425995161645041E-2</v>
      </c>
      <c r="E31" s="68">
        <f t="shared" si="0"/>
        <v>10.67754295872321</v>
      </c>
      <c r="F31" s="67">
        <f>分析係数表!C34</f>
        <v>0.30551441128621037</v>
      </c>
      <c r="G31" s="68">
        <f t="shared" si="1"/>
        <v>3.2621432510175423</v>
      </c>
      <c r="H31" s="68">
        <v>3.3723781261203563</v>
      </c>
      <c r="I31" s="68">
        <f t="shared" si="2"/>
        <v>3.3723781261203563</v>
      </c>
      <c r="J31" s="67">
        <f>分析係数表!G34</f>
        <v>0.46684090860797689</v>
      </c>
      <c r="K31" s="69">
        <f t="shared" si="3"/>
        <v>1.5743640685676936</v>
      </c>
      <c r="L31" s="70"/>
      <c r="M31" s="71"/>
      <c r="N31" s="72">
        <f>分析係数表!H34</f>
        <v>0.15249094173751312</v>
      </c>
      <c r="O31" s="73">
        <f t="shared" si="4"/>
        <v>10.585399382856606</v>
      </c>
      <c r="P31" s="67">
        <f>分析係数表!C34</f>
        <v>0.30551441128621037</v>
      </c>
      <c r="Q31" s="73">
        <f t="shared" si="5"/>
        <v>3.2339920606828505</v>
      </c>
      <c r="R31" s="74">
        <v>3.4783258634167589</v>
      </c>
      <c r="S31" s="75">
        <f t="shared" si="6"/>
        <v>6.8507039895371147</v>
      </c>
      <c r="T31" s="76">
        <f>分析係数表!F34</f>
        <v>0.77261426659017018</v>
      </c>
      <c r="U31" s="77">
        <f t="shared" si="7"/>
        <v>5.2929516385025703</v>
      </c>
      <c r="V31" s="78">
        <f>分析係数表!D34</f>
        <v>0.26310533137842373</v>
      </c>
      <c r="W31" s="79">
        <f t="shared" si="8"/>
        <v>2</v>
      </c>
      <c r="X31" s="67">
        <f>分析係数表!E34</f>
        <v>0.16618856377892521</v>
      </c>
      <c r="Y31" s="80">
        <f t="shared" si="9"/>
        <v>1</v>
      </c>
    </row>
    <row r="32" spans="1:25" x14ac:dyDescent="0.2">
      <c r="A32" s="6" t="s">
        <v>20</v>
      </c>
      <c r="B32" s="5" t="s">
        <v>37</v>
      </c>
      <c r="C32" s="81"/>
      <c r="D32" s="67">
        <f>投入係数表!X32</f>
        <v>1.2645700461842973E-2</v>
      </c>
      <c r="E32" s="68">
        <f t="shared" si="0"/>
        <v>3.0507265596352027</v>
      </c>
      <c r="F32" s="67">
        <f>分析係数表!C35</f>
        <v>0.55170107459758322</v>
      </c>
      <c r="G32" s="68">
        <f t="shared" si="1"/>
        <v>1.6830891212541295</v>
      </c>
      <c r="H32" s="68">
        <v>1.8026223225639075</v>
      </c>
      <c r="I32" s="68">
        <f t="shared" si="2"/>
        <v>1.8026223225639075</v>
      </c>
      <c r="J32" s="67">
        <f>分析係数表!G35</f>
        <v>0.35798960138648178</v>
      </c>
      <c r="K32" s="69">
        <f t="shared" si="3"/>
        <v>0.64532004670502729</v>
      </c>
      <c r="L32" s="70"/>
      <c r="M32" s="71"/>
      <c r="N32" s="72">
        <f>分析係数表!H35</f>
        <v>4.4091052431733203E-2</v>
      </c>
      <c r="O32" s="73">
        <f t="shared" si="4"/>
        <v>3.0606499893203321</v>
      </c>
      <c r="P32" s="67">
        <f>分析係数表!C35</f>
        <v>0.55170107459758322</v>
      </c>
      <c r="Q32" s="73">
        <f t="shared" si="5"/>
        <v>1.6885638880751088</v>
      </c>
      <c r="R32" s="74">
        <v>2.1971024660211258</v>
      </c>
      <c r="S32" s="75">
        <f t="shared" si="6"/>
        <v>3.9997247885850333</v>
      </c>
      <c r="T32" s="76">
        <f>分析係数表!F35</f>
        <v>0.73705372616984399</v>
      </c>
      <c r="U32" s="77">
        <f t="shared" si="7"/>
        <v>2.9480120590804901</v>
      </c>
      <c r="V32" s="78">
        <f>分析係数表!D35</f>
        <v>9.9133448873483535E-2</v>
      </c>
      <c r="W32" s="79">
        <f t="shared" si="8"/>
        <v>0</v>
      </c>
      <c r="X32" s="67">
        <f>分析係数表!E35</f>
        <v>9.0190641247833617E-2</v>
      </c>
      <c r="Y32" s="80">
        <f t="shared" si="9"/>
        <v>0</v>
      </c>
    </row>
    <row r="33" spans="1:25" x14ac:dyDescent="0.2">
      <c r="A33" s="6" t="s">
        <v>21</v>
      </c>
      <c r="B33" s="5" t="s">
        <v>38</v>
      </c>
      <c r="C33" s="81"/>
      <c r="D33" s="67">
        <f>投入係数表!X33</f>
        <v>5.4981306355839012E-4</v>
      </c>
      <c r="E33" s="68">
        <f t="shared" si="0"/>
        <v>0.13264028520153057</v>
      </c>
      <c r="F33" s="67">
        <f>分析係数表!C36</f>
        <v>0.78706433438155132</v>
      </c>
      <c r="G33" s="68">
        <f t="shared" si="1"/>
        <v>0.10439643778432178</v>
      </c>
      <c r="H33" s="68">
        <v>0.23641049822861915</v>
      </c>
      <c r="I33" s="68">
        <f t="shared" si="2"/>
        <v>0.23641049822861915</v>
      </c>
      <c r="J33" s="67">
        <f>分析係数表!G36</f>
        <v>2.3082187519442545E-2</v>
      </c>
      <c r="K33" s="69">
        <f t="shared" si="3"/>
        <v>5.4568714516778265E-3</v>
      </c>
      <c r="L33" s="70"/>
      <c r="M33" s="71"/>
      <c r="N33" s="72">
        <f>分析係数表!H36</f>
        <v>0.17399265041864295</v>
      </c>
      <c r="O33" s="73">
        <f t="shared" si="4"/>
        <v>12.077974425086824</v>
      </c>
      <c r="P33" s="67">
        <f>分析係数表!C36</f>
        <v>0.78706433438155132</v>
      </c>
      <c r="Q33" s="73">
        <f t="shared" si="5"/>
        <v>9.5061429015583609</v>
      </c>
      <c r="R33" s="74">
        <v>9.7904686247615622</v>
      </c>
      <c r="S33" s="75">
        <f t="shared" si="6"/>
        <v>10.026879122990181</v>
      </c>
      <c r="T33" s="76">
        <f>分析係数表!F36</f>
        <v>0.89591239967647607</v>
      </c>
      <c r="U33" s="77">
        <f t="shared" si="7"/>
        <v>8.983205336344092</v>
      </c>
      <c r="V33" s="78">
        <f>分析係数表!D36</f>
        <v>1.2733569754661027E-2</v>
      </c>
      <c r="W33" s="79">
        <f t="shared" si="8"/>
        <v>0</v>
      </c>
      <c r="X33" s="67">
        <f>分析係数表!E36</f>
        <v>3.4218876376532073E-3</v>
      </c>
      <c r="Y33" s="80">
        <f t="shared" si="9"/>
        <v>0</v>
      </c>
    </row>
    <row r="34" spans="1:25" x14ac:dyDescent="0.2">
      <c r="A34" s="6" t="s">
        <v>22</v>
      </c>
      <c r="B34" s="5" t="s">
        <v>373</v>
      </c>
      <c r="C34" s="81"/>
      <c r="D34" s="67">
        <f>投入係数表!X34</f>
        <v>7.8403342863426428E-2</v>
      </c>
      <c r="E34" s="68">
        <f t="shared" si="0"/>
        <v>18.914504669738257</v>
      </c>
      <c r="F34" s="67">
        <f>分析係数表!C37</f>
        <v>0.17806118330777299</v>
      </c>
      <c r="G34" s="68">
        <f t="shared" si="1"/>
        <v>3.3679390831739919</v>
      </c>
      <c r="H34" s="68">
        <v>3.4821600291420491</v>
      </c>
      <c r="I34" s="68">
        <f t="shared" si="2"/>
        <v>3.4821600291420491</v>
      </c>
      <c r="J34" s="67">
        <f>分析係数表!G37</f>
        <v>0.48063241106719368</v>
      </c>
      <c r="K34" s="69">
        <f t="shared" si="3"/>
        <v>1.6736389705283525</v>
      </c>
      <c r="L34" s="70"/>
      <c r="M34" s="71"/>
      <c r="N34" s="72">
        <f>分析係数表!H37</f>
        <v>0.10551990887033974</v>
      </c>
      <c r="O34" s="73">
        <f t="shared" si="4"/>
        <v>7.3248310064072637</v>
      </c>
      <c r="P34" s="67">
        <f>分析係数表!C37</f>
        <v>0.17806118330777299</v>
      </c>
      <c r="Q34" s="73">
        <f t="shared" si="5"/>
        <v>1.3042680765303432</v>
      </c>
      <c r="R34" s="74">
        <v>1.4178843219313753</v>
      </c>
      <c r="S34" s="75">
        <f t="shared" si="6"/>
        <v>4.900044351073424</v>
      </c>
      <c r="T34" s="76">
        <f>分析係数表!F37</f>
        <v>0.73363448146056842</v>
      </c>
      <c r="U34" s="77">
        <f t="shared" si="7"/>
        <v>3.5948414966335389</v>
      </c>
      <c r="V34" s="78">
        <f>分析係数表!D37</f>
        <v>8.9591567852437423E-2</v>
      </c>
      <c r="W34" s="79">
        <f t="shared" si="8"/>
        <v>0</v>
      </c>
      <c r="X34" s="67">
        <f>分析係数表!E37</f>
        <v>7.8976096367400717E-2</v>
      </c>
      <c r="Y34" s="80">
        <f t="shared" si="9"/>
        <v>0</v>
      </c>
    </row>
    <row r="35" spans="1:25" x14ac:dyDescent="0.2">
      <c r="A35" s="6" t="s">
        <v>23</v>
      </c>
      <c r="B35" s="5" t="s">
        <v>191</v>
      </c>
      <c r="C35" s="81"/>
      <c r="D35" s="67">
        <f>投入係数表!X35</f>
        <v>3.0239718495711459E-3</v>
      </c>
      <c r="E35" s="68">
        <f t="shared" si="0"/>
        <v>0.7295215686084181</v>
      </c>
      <c r="F35" s="67">
        <f>分析係数表!C38</f>
        <v>9.4546815856245581E-2</v>
      </c>
      <c r="G35" s="68">
        <f t="shared" si="1"/>
        <v>6.8973941410379533E-2</v>
      </c>
      <c r="H35" s="68">
        <v>9.7723894818025986E-2</v>
      </c>
      <c r="I35" s="68">
        <f t="shared" si="2"/>
        <v>9.7723894818025986E-2</v>
      </c>
      <c r="J35" s="67">
        <f>分析係数表!G38</f>
        <v>0.30196369025565023</v>
      </c>
      <c r="K35" s="69">
        <f t="shared" si="3"/>
        <v>2.9509067905406142E-2</v>
      </c>
      <c r="L35" s="70"/>
      <c r="M35" s="71"/>
      <c r="N35" s="72">
        <f>分析係数表!H38</f>
        <v>2.7486919418469202E-2</v>
      </c>
      <c r="O35" s="73">
        <f t="shared" si="4"/>
        <v>1.9080478914592232</v>
      </c>
      <c r="P35" s="67">
        <f>分析係数表!C38</f>
        <v>9.4546815856245581E-2</v>
      </c>
      <c r="Q35" s="73">
        <f t="shared" si="5"/>
        <v>0.18039985263869282</v>
      </c>
      <c r="R35" s="74">
        <v>0.22747735787093287</v>
      </c>
      <c r="S35" s="75">
        <f t="shared" si="6"/>
        <v>0.32520125268895883</v>
      </c>
      <c r="T35" s="76">
        <f>分析係数表!F38</f>
        <v>0.6469062615783624</v>
      </c>
      <c r="U35" s="77">
        <f t="shared" si="7"/>
        <v>0.21037472663761472</v>
      </c>
      <c r="V35" s="78">
        <f>分析係数表!D38</f>
        <v>7.039644312708411E-2</v>
      </c>
      <c r="W35" s="79">
        <f t="shared" si="8"/>
        <v>0</v>
      </c>
      <c r="X35" s="67">
        <f>分析係数表!E38</f>
        <v>6.7802889959244161E-2</v>
      </c>
      <c r="Y35" s="80">
        <f t="shared" si="9"/>
        <v>0</v>
      </c>
    </row>
    <row r="36" spans="1:25" x14ac:dyDescent="0.2">
      <c r="A36" s="6" t="s">
        <v>24</v>
      </c>
      <c r="B36" s="5" t="s">
        <v>39</v>
      </c>
      <c r="C36" s="81"/>
      <c r="D36" s="67">
        <f>投入係数表!X36</f>
        <v>0</v>
      </c>
      <c r="E36" s="68">
        <f t="shared" si="0"/>
        <v>0</v>
      </c>
      <c r="F36" s="67">
        <f>分析係数表!C39</f>
        <v>1</v>
      </c>
      <c r="G36" s="68">
        <f t="shared" si="1"/>
        <v>0</v>
      </c>
      <c r="H36" s="68">
        <v>1.5215952168779016E-2</v>
      </c>
      <c r="I36" s="68">
        <f t="shared" si="2"/>
        <v>1.5215952168779016E-2</v>
      </c>
      <c r="J36" s="67">
        <f>分析係数表!G39</f>
        <v>0.38617340916407339</v>
      </c>
      <c r="K36" s="69">
        <f t="shared" si="3"/>
        <v>5.8759961226948687E-3</v>
      </c>
      <c r="L36" s="70"/>
      <c r="M36" s="71"/>
      <c r="N36" s="72">
        <f>分析係数表!H39</f>
        <v>3.6619192575764402E-3</v>
      </c>
      <c r="O36" s="73">
        <f t="shared" si="4"/>
        <v>0.25419790452828328</v>
      </c>
      <c r="P36" s="67">
        <f>分析係数表!C39</f>
        <v>1</v>
      </c>
      <c r="Q36" s="73">
        <f t="shared" si="5"/>
        <v>0.25419790452828328</v>
      </c>
      <c r="R36" s="74">
        <v>0.25789013436312103</v>
      </c>
      <c r="S36" s="75">
        <f t="shared" si="6"/>
        <v>0.27310608653190005</v>
      </c>
      <c r="T36" s="76">
        <f>分析係数表!F39</f>
        <v>0.76971778087777654</v>
      </c>
      <c r="U36" s="77">
        <f t="shared" si="7"/>
        <v>0.21021461086954812</v>
      </c>
      <c r="V36" s="78">
        <f>分析係数表!D39</f>
        <v>5.3224594913617342E-2</v>
      </c>
      <c r="W36" s="79">
        <f t="shared" si="8"/>
        <v>0</v>
      </c>
      <c r="X36" s="67">
        <f>分析係数表!E39</f>
        <v>6.6664878205816069E-2</v>
      </c>
      <c r="Y36" s="80">
        <f t="shared" si="9"/>
        <v>0</v>
      </c>
    </row>
    <row r="37" spans="1:25" x14ac:dyDescent="0.2">
      <c r="A37" s="6" t="s">
        <v>25</v>
      </c>
      <c r="B37" s="5" t="s">
        <v>40</v>
      </c>
      <c r="C37" s="81"/>
      <c r="D37" s="67">
        <f>投入係数表!X37</f>
        <v>5.4981306355839013E-5</v>
      </c>
      <c r="E37" s="68">
        <f t="shared" si="0"/>
        <v>1.3264028520153055E-2</v>
      </c>
      <c r="F37" s="67">
        <f>分析係数表!C40</f>
        <v>0.92638568129330257</v>
      </c>
      <c r="G37" s="68">
        <f t="shared" si="1"/>
        <v>1.2287606097335783E-2</v>
      </c>
      <c r="H37" s="68">
        <v>1.3871827139438766E-2</v>
      </c>
      <c r="I37" s="68">
        <f t="shared" si="2"/>
        <v>1.3871827139438766E-2</v>
      </c>
      <c r="J37" s="67">
        <f>分析係数表!G40</f>
        <v>0.56637000568074225</v>
      </c>
      <c r="K37" s="69">
        <f t="shared" si="3"/>
        <v>7.8565868157662085E-3</v>
      </c>
      <c r="L37" s="70"/>
      <c r="M37" s="71"/>
      <c r="N37" s="72">
        <f>分析係数表!H40</f>
        <v>2.7911676309506188E-2</v>
      </c>
      <c r="O37" s="73">
        <f t="shared" si="4"/>
        <v>1.9375330614045072</v>
      </c>
      <c r="P37" s="67">
        <f>分析係数表!C40</f>
        <v>0.92638568129330257</v>
      </c>
      <c r="Q37" s="73">
        <f t="shared" si="5"/>
        <v>1.7949028851175126</v>
      </c>
      <c r="R37" s="74">
        <v>1.7969175484314148</v>
      </c>
      <c r="S37" s="75">
        <f t="shared" si="6"/>
        <v>1.8107893755708535</v>
      </c>
      <c r="T37" s="76">
        <f>分析係数表!F40</f>
        <v>0.79369437606513915</v>
      </c>
      <c r="U37" s="77">
        <f t="shared" si="7"/>
        <v>1.4372133436290915</v>
      </c>
      <c r="V37" s="78">
        <f>分析係数表!D40</f>
        <v>7.4725430789623182E-2</v>
      </c>
      <c r="W37" s="79">
        <f t="shared" si="8"/>
        <v>0</v>
      </c>
      <c r="X37" s="67">
        <f>分析係数表!E40</f>
        <v>4.5398598750236697E-2</v>
      </c>
      <c r="Y37" s="80">
        <f t="shared" si="9"/>
        <v>0</v>
      </c>
    </row>
    <row r="38" spans="1:25" x14ac:dyDescent="0.2">
      <c r="A38" s="6" t="s">
        <v>26</v>
      </c>
      <c r="B38" s="5" t="s">
        <v>274</v>
      </c>
      <c r="C38" s="81"/>
      <c r="D38" s="67">
        <f>投入係数表!X38</f>
        <v>0</v>
      </c>
      <c r="E38" s="68">
        <f t="shared" si="0"/>
        <v>0</v>
      </c>
      <c r="F38" s="67">
        <f>分析係数表!C41</f>
        <v>0.99990772353972501</v>
      </c>
      <c r="G38" s="68">
        <f t="shared" si="1"/>
        <v>0</v>
      </c>
      <c r="H38" s="68">
        <v>9.7072412984126758E-4</v>
      </c>
      <c r="I38" s="68">
        <f t="shared" si="2"/>
        <v>9.7072412984126758E-4</v>
      </c>
      <c r="J38" s="67">
        <f>分析係数表!G41</f>
        <v>0.5672735653376354</v>
      </c>
      <c r="K38" s="69">
        <f t="shared" si="3"/>
        <v>5.5066613809432959E-4</v>
      </c>
      <c r="L38" s="70"/>
      <c r="M38" s="71"/>
      <c r="N38" s="72">
        <f>分析係数表!H41</f>
        <v>3.8064009576337182E-2</v>
      </c>
      <c r="O38" s="73">
        <f t="shared" si="4"/>
        <v>2.6422732975967165</v>
      </c>
      <c r="P38" s="67">
        <f>分析係数表!C41</f>
        <v>0.99990772353972501</v>
      </c>
      <c r="Q38" s="73">
        <f t="shared" si="5"/>
        <v>2.6420294779697353</v>
      </c>
      <c r="R38" s="74">
        <v>2.6792869323800712</v>
      </c>
      <c r="S38" s="75">
        <f t="shared" si="6"/>
        <v>2.6802576565099123</v>
      </c>
      <c r="T38" s="76">
        <f>分析係数表!F41</f>
        <v>0.70340324191441961</v>
      </c>
      <c r="U38" s="77">
        <f t="shared" si="7"/>
        <v>1.8853019247550171</v>
      </c>
      <c r="V38" s="78">
        <f>分析係数表!D41</f>
        <v>0.12678804640086042</v>
      </c>
      <c r="W38" s="79">
        <f t="shared" si="8"/>
        <v>0</v>
      </c>
      <c r="X38" s="67">
        <f>分析係数表!E41</f>
        <v>0.12015057232849351</v>
      </c>
      <c r="Y38" s="80">
        <f t="shared" si="9"/>
        <v>0</v>
      </c>
    </row>
    <row r="39" spans="1:25" x14ac:dyDescent="0.2">
      <c r="A39" s="6" t="s">
        <v>51</v>
      </c>
      <c r="B39" s="5" t="s">
        <v>363</v>
      </c>
      <c r="C39" s="81"/>
      <c r="D39" s="67">
        <f>投入係数表!X39</f>
        <v>3.8486914449087313E-4</v>
      </c>
      <c r="E39" s="68">
        <f>$C$26*D39</f>
        <v>9.2848199641071397E-2</v>
      </c>
      <c r="F39" s="67">
        <f>分析係数表!C42</f>
        <v>0.84220135628586335</v>
      </c>
      <c r="G39" s="68">
        <f>E39*F39</f>
        <v>7.8196879666410937E-2</v>
      </c>
      <c r="H39" s="68">
        <v>9.574421849223283E-2</v>
      </c>
      <c r="I39" s="68">
        <f>C39+H39</f>
        <v>9.574421849223283E-2</v>
      </c>
      <c r="J39" s="67">
        <f>分析係数表!G42</f>
        <v>0.59498317528296119</v>
      </c>
      <c r="K39" s="69">
        <f>I39*J39</f>
        <v>5.6966199133494301E-2</v>
      </c>
      <c r="L39" s="70"/>
      <c r="M39" s="71"/>
      <c r="N39" s="72">
        <f>分析係数表!H42</f>
        <v>1.0390454554230514E-2</v>
      </c>
      <c r="O39" s="73">
        <f t="shared" si="4"/>
        <v>0.72126980116153494</v>
      </c>
      <c r="P39" s="67">
        <f>分析係数表!C42</f>
        <v>0.84220135628586335</v>
      </c>
      <c r="Q39" s="73">
        <f>O39*P39</f>
        <v>0.60745440478627966</v>
      </c>
      <c r="R39" s="74">
        <v>0.63373168857205386</v>
      </c>
      <c r="S39" s="75">
        <f>I39+R39</f>
        <v>0.72947590706428667</v>
      </c>
      <c r="T39" s="76">
        <f>分析係数表!F42</f>
        <v>0.68522483940042822</v>
      </c>
      <c r="U39" s="77">
        <f>S39*T39</f>
        <v>0.49985501126460752</v>
      </c>
      <c r="V39" s="78">
        <f>分析係数表!D42</f>
        <v>0.3683083511777302</v>
      </c>
      <c r="W39" s="79">
        <f>ROUND(S39*V39,0)</f>
        <v>0</v>
      </c>
      <c r="X39" s="67">
        <f>分析係数表!E42</f>
        <v>0.32058733557662894</v>
      </c>
      <c r="Y39" s="80">
        <f>ROUND(S39*X39,0)</f>
        <v>0</v>
      </c>
    </row>
    <row r="40" spans="1:25" x14ac:dyDescent="0.2">
      <c r="A40" s="6" t="s">
        <v>192</v>
      </c>
      <c r="B40" s="5" t="s">
        <v>41</v>
      </c>
      <c r="C40" s="81"/>
      <c r="D40" s="67">
        <f>投入係数表!X40</f>
        <v>1.90235319991203E-2</v>
      </c>
      <c r="E40" s="68">
        <f>$C$26*D40</f>
        <v>4.5893538679729575</v>
      </c>
      <c r="F40" s="67">
        <f>分析係数表!C43</f>
        <v>0.52430911701784721</v>
      </c>
      <c r="G40" s="68">
        <f>E40*F40</f>
        <v>2.406240074199343</v>
      </c>
      <c r="H40" s="68">
        <v>2.910185253645734</v>
      </c>
      <c r="I40" s="68">
        <f>C40+H40</f>
        <v>2.910185253645734</v>
      </c>
      <c r="J40" s="67">
        <f>分析係数表!G43</f>
        <v>0.41766166778106789</v>
      </c>
      <c r="K40" s="69">
        <f>I40*J40</f>
        <v>1.2154728265895474</v>
      </c>
      <c r="L40" s="70"/>
      <c r="M40" s="71"/>
      <c r="N40" s="72">
        <f>分析係数表!H43</f>
        <v>1.4132820192685171E-2</v>
      </c>
      <c r="O40" s="73">
        <f t="shared" si="4"/>
        <v>0.98105201817945531</v>
      </c>
      <c r="P40" s="67">
        <f>分析係数表!C43</f>
        <v>0.52430911701784721</v>
      </c>
      <c r="Q40" s="73">
        <f>O40*P40</f>
        <v>0.5143745174002472</v>
      </c>
      <c r="R40" s="74">
        <v>1.1477352440582316</v>
      </c>
      <c r="S40" s="75">
        <f>I40+R40</f>
        <v>4.0579204977039653</v>
      </c>
      <c r="T40" s="76">
        <f>分析係数表!F43</f>
        <v>0.73416754226764736</v>
      </c>
      <c r="U40" s="77">
        <f>S40*T40</f>
        <v>2.9791935185168286</v>
      </c>
      <c r="V40" s="78">
        <f>分析係数表!D43</f>
        <v>0.15354857197440061</v>
      </c>
      <c r="W40" s="79">
        <f>ROUND(S40*V40,0)</f>
        <v>1</v>
      </c>
      <c r="X40" s="67">
        <f>分析係数表!E43</f>
        <v>0.11343012704174228</v>
      </c>
      <c r="Y40" s="80">
        <f>ROUND(S40*X40,0)</f>
        <v>0</v>
      </c>
    </row>
    <row r="41" spans="1:25" x14ac:dyDescent="0.2">
      <c r="A41" s="6" t="s">
        <v>337</v>
      </c>
      <c r="B41" s="5" t="s">
        <v>42</v>
      </c>
      <c r="C41" s="81"/>
      <c r="D41" s="67">
        <f>投入係数表!X41</f>
        <v>4.3985045084671211E-4</v>
      </c>
      <c r="E41" s="68">
        <f>$C$26*D41</f>
        <v>0.10611222816122444</v>
      </c>
      <c r="F41" s="67">
        <f>分析係数表!C44</f>
        <v>0.64452330330238461</v>
      </c>
      <c r="G41" s="68">
        <f>E41*F41</f>
        <v>6.8391803815248703E-2</v>
      </c>
      <c r="H41" s="68">
        <v>7.3574561814972184E-2</v>
      </c>
      <c r="I41" s="68">
        <f>C41+H41</f>
        <v>7.3574561814972184E-2</v>
      </c>
      <c r="J41" s="67">
        <f>分析係数表!G44</f>
        <v>0.3824712118442698</v>
      </c>
      <c r="K41" s="69">
        <f>I41*J41</f>
        <v>2.8140151818283551E-2</v>
      </c>
      <c r="L41" s="70"/>
      <c r="M41" s="71"/>
      <c r="N41" s="72">
        <f>分析係数表!H44</f>
        <v>0.16476384160429391</v>
      </c>
      <c r="O41" s="73">
        <f t="shared" si="4"/>
        <v>11.43734209627565</v>
      </c>
      <c r="P41" s="67">
        <f>分析係数表!C44</f>
        <v>0.64452330330238461</v>
      </c>
      <c r="Q41" s="73">
        <f>O41*P41</f>
        <v>7.3716335088910023</v>
      </c>
      <c r="R41" s="74">
        <v>7.4584895475337616</v>
      </c>
      <c r="S41" s="75">
        <f>I41+R41</f>
        <v>7.5320641093487337</v>
      </c>
      <c r="T41" s="76">
        <f>分析係数表!F44</f>
        <v>0.64581429354779751</v>
      </c>
      <c r="U41" s="77">
        <f>S41*T41</f>
        <v>4.8643146617357731</v>
      </c>
      <c r="V41" s="78">
        <f>分析係数表!D44</f>
        <v>0.16185340888320235</v>
      </c>
      <c r="W41" s="79">
        <f>ROUND(S41*V41,0)</f>
        <v>1</v>
      </c>
      <c r="X41" s="67">
        <f>分析係数表!E44</f>
        <v>0.10822214098580393</v>
      </c>
      <c r="Y41" s="80">
        <f>ROUND(S41*X41,0)</f>
        <v>1</v>
      </c>
    </row>
    <row r="42" spans="1:25" x14ac:dyDescent="0.2">
      <c r="A42" s="6" t="s">
        <v>338</v>
      </c>
      <c r="B42" s="5" t="s">
        <v>276</v>
      </c>
      <c r="C42" s="81"/>
      <c r="D42" s="67">
        <f>投入係数表!X42</f>
        <v>8.2471959533758524E-4</v>
      </c>
      <c r="E42" s="68">
        <f>$C$26*D42</f>
        <v>0.19896042780229584</v>
      </c>
      <c r="F42" s="67">
        <f>分析係数表!C45</f>
        <v>1</v>
      </c>
      <c r="G42" s="68">
        <f>E42*F42</f>
        <v>0.19896042780229584</v>
      </c>
      <c r="H42" s="68">
        <v>0.21997931477325777</v>
      </c>
      <c r="I42" s="68">
        <f>C42+H42</f>
        <v>0.21997931477325777</v>
      </c>
      <c r="J42" s="67">
        <f>分析係数表!G45</f>
        <v>0</v>
      </c>
      <c r="K42" s="69">
        <f>I42*J42</f>
        <v>0</v>
      </c>
      <c r="L42" s="70"/>
      <c r="M42" s="71"/>
      <c r="N42" s="72">
        <f>分析係数表!H45</f>
        <v>0</v>
      </c>
      <c r="O42" s="73">
        <f t="shared" si="4"/>
        <v>0</v>
      </c>
      <c r="P42" s="67">
        <f>分析係数表!C45</f>
        <v>1</v>
      </c>
      <c r="Q42" s="73">
        <f>O42*P42</f>
        <v>0</v>
      </c>
      <c r="R42" s="74">
        <v>3.6233948592562307E-2</v>
      </c>
      <c r="S42" s="75">
        <f>I42+R42</f>
        <v>0.25621326336582007</v>
      </c>
      <c r="T42" s="76">
        <f>分析係数表!F45</f>
        <v>0</v>
      </c>
      <c r="U42" s="77">
        <f>S42*T42</f>
        <v>0</v>
      </c>
      <c r="V42" s="78">
        <f>分析係数表!D45</f>
        <v>0</v>
      </c>
      <c r="W42" s="79">
        <f>ROUND(S42*V42,0)</f>
        <v>0</v>
      </c>
      <c r="X42" s="67">
        <f>分析係数表!E45</f>
        <v>0</v>
      </c>
      <c r="Y42" s="80">
        <f>ROUND(S42*X42,0)</f>
        <v>0</v>
      </c>
    </row>
    <row r="43" spans="1:25" x14ac:dyDescent="0.2">
      <c r="A43" s="6" t="s">
        <v>339</v>
      </c>
      <c r="B43" s="5" t="s">
        <v>277</v>
      </c>
      <c r="C43" s="81"/>
      <c r="D43" s="67">
        <f>投入係数表!X43</f>
        <v>4.9483175720255114E-4</v>
      </c>
      <c r="E43" s="68">
        <f>$C$26*D43</f>
        <v>0.11937625668137751</v>
      </c>
      <c r="F43" s="67">
        <f>分析係数表!C46</f>
        <v>0.94132029339853296</v>
      </c>
      <c r="G43" s="68">
        <f>E43*F43</f>
        <v>0.11237129296413285</v>
      </c>
      <c r="H43" s="68">
        <v>0.13501971349767128</v>
      </c>
      <c r="I43" s="68">
        <f>C43+H43</f>
        <v>0.13501971349767128</v>
      </c>
      <c r="J43" s="67">
        <f>分析係数表!G46</f>
        <v>1.8134715025906734E-2</v>
      </c>
      <c r="K43" s="69">
        <f>I43*J43</f>
        <v>2.4485440271598416E-3</v>
      </c>
      <c r="L43" s="70"/>
      <c r="M43" s="71"/>
      <c r="N43" s="72">
        <f>分析係数表!H46</f>
        <v>5.1485683762058915E-5</v>
      </c>
      <c r="O43" s="73">
        <f t="shared" si="4"/>
        <v>3.5739599933677793E-3</v>
      </c>
      <c r="P43" s="67">
        <f>分析係数表!C46</f>
        <v>0.94132029339853296</v>
      </c>
      <c r="Q43" s="73">
        <f>O43*P43</f>
        <v>3.3642410695515768E-3</v>
      </c>
      <c r="R43" s="74">
        <v>3.2763234856262008E-2</v>
      </c>
      <c r="S43" s="75">
        <f>I43+R43</f>
        <v>0.16778294835393329</v>
      </c>
      <c r="T43" s="76">
        <f>分析係数表!F46</f>
        <v>0.59196891191709844</v>
      </c>
      <c r="U43" s="77">
        <f>S43*T43</f>
        <v>9.9322289375320616E-2</v>
      </c>
      <c r="V43" s="78">
        <f>分析係数表!D46</f>
        <v>1.4248704663212436E-2</v>
      </c>
      <c r="W43" s="79">
        <f>ROUND(S43*V43,0)</f>
        <v>0</v>
      </c>
      <c r="X43" s="67">
        <f>分析係数表!E46</f>
        <v>4.5336787564766841E-2</v>
      </c>
      <c r="Y43" s="80">
        <f>ROUND(S43*X43,0)</f>
        <v>0</v>
      </c>
    </row>
    <row r="44" spans="1:25" x14ac:dyDescent="0.2">
      <c r="A44" s="183">
        <v>40</v>
      </c>
      <c r="B44" s="12" t="s">
        <v>148</v>
      </c>
      <c r="C44" s="187">
        <f>SUM(C5:C43)</f>
        <v>241.24615072454378</v>
      </c>
      <c r="D44" s="83">
        <f>投入係数表!X44</f>
        <v>0.3567187156366835</v>
      </c>
      <c r="E44" s="82">
        <f>SUM(E5:E43)</f>
        <v>86.057017038753017</v>
      </c>
      <c r="F44" s="83">
        <f>分析係数表!C47</f>
        <v>0.4419098025262409</v>
      </c>
      <c r="G44" s="82">
        <f>SUM(G5:G43)</f>
        <v>16.829844061406021</v>
      </c>
      <c r="H44" s="82">
        <f>SUM(H5:H43)</f>
        <v>18.370678735635703</v>
      </c>
      <c r="I44" s="82">
        <f>SUM(I5:I43)</f>
        <v>259.61682946017953</v>
      </c>
      <c r="J44" s="83">
        <f>分析係数表!G47</f>
        <v>0.35884105327113486</v>
      </c>
      <c r="K44" s="84">
        <f>SUM(K5:K43)</f>
        <v>107.51147889444999</v>
      </c>
      <c r="L44" s="85">
        <f>最終需要_まとめ!$L$34</f>
        <v>0.64566666666666661</v>
      </c>
      <c r="M44" s="82">
        <f>K44*L44</f>
        <v>69.416578206183203</v>
      </c>
      <c r="N44" s="86">
        <f>分析係数表!H47</f>
        <v>1</v>
      </c>
      <c r="O44" s="87">
        <f>SUM(O5:O43)</f>
        <v>69.416578206183218</v>
      </c>
      <c r="P44" s="83">
        <f>分析係数表!C47</f>
        <v>0.4419098025262409</v>
      </c>
      <c r="Q44" s="87">
        <f>SUM(Q5:Q43)</f>
        <v>33.564860393179444</v>
      </c>
      <c r="R44" s="82">
        <f>SUM(R5:R43)</f>
        <v>36.865142876357552</v>
      </c>
      <c r="S44" s="88">
        <f>SUM(S5:S43)</f>
        <v>296.4819723365369</v>
      </c>
      <c r="T44" s="89">
        <f>分析係数表!F47</f>
        <v>0.66817976617860531</v>
      </c>
      <c r="U44" s="90">
        <f>SUM(U5:U43)</f>
        <v>187.76868384478999</v>
      </c>
      <c r="V44" s="91">
        <f>分析係数表!D47</f>
        <v>8.5096007521748923E-2</v>
      </c>
      <c r="W44" s="92">
        <f>SUM(W5:W43)</f>
        <v>21</v>
      </c>
      <c r="X44" s="83">
        <f>分析係数表!E47</f>
        <v>6.3205093246831712E-2</v>
      </c>
      <c r="Y44" s="93">
        <f>SUM(Y5:Y43)</f>
        <v>13</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291</v>
      </c>
      <c r="S2" s="3" t="s">
        <v>150</v>
      </c>
      <c r="U2" s="55" t="s">
        <v>207</v>
      </c>
      <c r="W2" s="3" t="s">
        <v>127</v>
      </c>
      <c r="Y2" s="3" t="s">
        <v>151</v>
      </c>
    </row>
    <row r="3" spans="1:25" ht="44" x14ac:dyDescent="0.2">
      <c r="B3" s="56"/>
      <c r="C3" s="57" t="s">
        <v>225</v>
      </c>
      <c r="D3" s="57" t="s">
        <v>233</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投入係数表!Y5</f>
        <v>6.754189708303432E-4</v>
      </c>
      <c r="E5" s="68">
        <f t="shared" ref="E5:E38" si="0">$C$27*D5</f>
        <v>0</v>
      </c>
      <c r="F5" s="67">
        <f>分析係数表!C8</f>
        <v>0.62618397816663984</v>
      </c>
      <c r="G5" s="68">
        <f t="shared" ref="G5:G38" si="1">E5*F5</f>
        <v>0</v>
      </c>
      <c r="H5" s="68">
        <f t="array" ref="H5:H43">MMULT(逆行列係数!C5:AO43,'23'!G5:G43)</f>
        <v>0</v>
      </c>
      <c r="I5" s="68">
        <f t="shared" ref="I5:I38" si="2">C5+H5</f>
        <v>0</v>
      </c>
      <c r="J5" s="67">
        <f>分析係数表!G8</f>
        <v>0.17367458866544791</v>
      </c>
      <c r="K5" s="69">
        <f t="shared" ref="K5:K38" si="3">I5*J5</f>
        <v>0</v>
      </c>
      <c r="L5" s="70" t="s">
        <v>181</v>
      </c>
      <c r="M5" s="71" t="s">
        <v>181</v>
      </c>
      <c r="N5" s="72">
        <f>分析係数表!H8</f>
        <v>9.6857442577373328E-3</v>
      </c>
      <c r="O5" s="73">
        <f t="shared" ref="O5:O43" si="4">$M$44*N5</f>
        <v>0</v>
      </c>
      <c r="P5" s="67">
        <f>分析係数表!C8</f>
        <v>0.62618397816663984</v>
      </c>
      <c r="Q5" s="73">
        <f t="shared" ref="Q5:Q38" si="5">O5*P5</f>
        <v>0</v>
      </c>
      <c r="R5" s="74">
        <f t="array" ref="R5:R43">MMULT(逆行列係数!C5:AO43,'23'!Q5:Q43)</f>
        <v>0</v>
      </c>
      <c r="S5" s="75">
        <f t="shared" ref="S5:S38" si="6">I5+R5</f>
        <v>0</v>
      </c>
      <c r="T5" s="76">
        <f>分析係数表!F8</f>
        <v>0.6565853270805182</v>
      </c>
      <c r="U5" s="77">
        <f t="shared" ref="U5:U38" si="7">S5*T5</f>
        <v>0</v>
      </c>
      <c r="V5" s="78">
        <f>分析係数表!D8</f>
        <v>0.236507431841666</v>
      </c>
      <c r="W5" s="158">
        <f t="shared" ref="W5:W38" si="8">ROUND(S5*V5,0)</f>
        <v>0</v>
      </c>
      <c r="X5" s="67">
        <f>分析係数表!E8</f>
        <v>0.13752881328988156</v>
      </c>
      <c r="Y5" s="157">
        <f t="shared" ref="Y5:Y38" si="9">ROUND(S5*X5,0)</f>
        <v>0</v>
      </c>
    </row>
    <row r="6" spans="1:25" x14ac:dyDescent="0.2">
      <c r="A6" s="6" t="s">
        <v>217</v>
      </c>
      <c r="B6" s="5" t="s">
        <v>263</v>
      </c>
      <c r="C6" s="81"/>
      <c r="D6" s="67">
        <f>投入係数表!Y6</f>
        <v>2.1106842838448225E-5</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158">
        <f t="shared" si="8"/>
        <v>0</v>
      </c>
      <c r="X6" s="67">
        <f>分析係数表!E9</f>
        <v>0</v>
      </c>
      <c r="Y6" s="157">
        <f t="shared" si="9"/>
        <v>0</v>
      </c>
    </row>
    <row r="7" spans="1:25" x14ac:dyDescent="0.2">
      <c r="A7" s="6" t="s">
        <v>218</v>
      </c>
      <c r="B7" s="5" t="s">
        <v>264</v>
      </c>
      <c r="C7" s="81"/>
      <c r="D7" s="67">
        <f>投入係数表!Y7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158">
        <f t="shared" si="8"/>
        <v>0</v>
      </c>
      <c r="X7" s="67">
        <f>分析係数表!E10</f>
        <v>7.6632215780186544E-2</v>
      </c>
      <c r="Y7" s="157">
        <f t="shared" si="9"/>
        <v>0</v>
      </c>
    </row>
    <row r="8" spans="1:25" x14ac:dyDescent="0.2">
      <c r="A8" s="6" t="s">
        <v>219</v>
      </c>
      <c r="B8" s="5" t="s">
        <v>27</v>
      </c>
      <c r="C8" s="81"/>
      <c r="D8" s="67">
        <f>投入係数表!Y8</f>
        <v>4.1580480391743002E-3</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158">
        <f t="shared" si="8"/>
        <v>0</v>
      </c>
      <c r="X8" s="67">
        <f>分析係数表!E11</f>
        <v>4.6728971962616821E-2</v>
      </c>
      <c r="Y8" s="157">
        <f t="shared" si="9"/>
        <v>0</v>
      </c>
    </row>
    <row r="9" spans="1:25" x14ac:dyDescent="0.2">
      <c r="A9" s="6" t="s">
        <v>220</v>
      </c>
      <c r="B9" s="5" t="s">
        <v>188</v>
      </c>
      <c r="C9" s="81"/>
      <c r="D9" s="67">
        <f>投入係数表!Y9</f>
        <v>2.1106842838448225E-5</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158">
        <f t="shared" si="8"/>
        <v>0</v>
      </c>
      <c r="X9" s="67">
        <f>分析係数表!E12</f>
        <v>5.3151628694023088E-2</v>
      </c>
      <c r="Y9" s="157">
        <f t="shared" si="9"/>
        <v>0</v>
      </c>
    </row>
    <row r="10" spans="1:25" x14ac:dyDescent="0.2">
      <c r="A10" s="6" t="s">
        <v>221</v>
      </c>
      <c r="B10" s="5" t="s">
        <v>28</v>
      </c>
      <c r="C10" s="81"/>
      <c r="D10" s="67">
        <f>投入係数表!Y10</f>
        <v>2.0895774410063742E-3</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158">
        <f t="shared" si="8"/>
        <v>0</v>
      </c>
      <c r="X10" s="67">
        <f>分析係数表!E13</f>
        <v>0.16666666666666666</v>
      </c>
      <c r="Y10" s="157">
        <f t="shared" si="9"/>
        <v>0</v>
      </c>
    </row>
    <row r="11" spans="1:25" x14ac:dyDescent="0.2">
      <c r="A11" s="6" t="s">
        <v>222</v>
      </c>
      <c r="B11" s="5" t="s">
        <v>265</v>
      </c>
      <c r="C11" s="81"/>
      <c r="D11" s="67">
        <f>投入係数表!Y11</f>
        <v>3.1259234243741822E-2</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投入係数表!Y12</f>
        <v>3.5881632825361981E-3</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投入係数表!Y13</f>
        <v>8.020600278610325E-3</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158">
        <f t="shared" si="8"/>
        <v>0</v>
      </c>
      <c r="X13" s="67">
        <f>分析係数表!E16</f>
        <v>1.8512804689910522E-3</v>
      </c>
      <c r="Y13" s="157">
        <f t="shared" si="9"/>
        <v>0</v>
      </c>
    </row>
    <row r="14" spans="1:25" x14ac:dyDescent="0.2">
      <c r="A14" s="6" t="s">
        <v>2</v>
      </c>
      <c r="B14" s="5" t="s">
        <v>360</v>
      </c>
      <c r="C14" s="81"/>
      <c r="D14" s="67">
        <f>投入係数表!Y14</f>
        <v>8.9915150491789442E-3</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158">
        <f t="shared" si="8"/>
        <v>0</v>
      </c>
      <c r="X14" s="67">
        <f>分析係数表!E17</f>
        <v>7.5451647183846976E-2</v>
      </c>
      <c r="Y14" s="157">
        <f t="shared" si="9"/>
        <v>0</v>
      </c>
    </row>
    <row r="15" spans="1:25" x14ac:dyDescent="0.2">
      <c r="A15" s="6" t="s">
        <v>3</v>
      </c>
      <c r="B15" s="5" t="s">
        <v>31</v>
      </c>
      <c r="C15" s="81"/>
      <c r="D15" s="67">
        <f>投入係数表!Y15</f>
        <v>3.5628350711300605E-2</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158">
        <f t="shared" si="8"/>
        <v>0</v>
      </c>
      <c r="X15" s="67">
        <f>分析係数表!E18</f>
        <v>8.1401085347804644E-2</v>
      </c>
      <c r="Y15" s="157">
        <f t="shared" si="9"/>
        <v>0</v>
      </c>
    </row>
    <row r="16" spans="1:25" x14ac:dyDescent="0.2">
      <c r="A16" s="6" t="s">
        <v>4</v>
      </c>
      <c r="B16" s="5" t="s">
        <v>32</v>
      </c>
      <c r="C16" s="81"/>
      <c r="D16" s="67">
        <f>投入係数表!Y16</f>
        <v>1.5513529486259446E-2</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158">
        <f t="shared" si="8"/>
        <v>0</v>
      </c>
      <c r="X16" s="67">
        <f>分析係数表!E19</f>
        <v>1.9239793524167059E-2</v>
      </c>
      <c r="Y16" s="157">
        <f t="shared" si="9"/>
        <v>0</v>
      </c>
    </row>
    <row r="17" spans="1:25" x14ac:dyDescent="0.2">
      <c r="A17" s="6" t="s">
        <v>5</v>
      </c>
      <c r="B17" s="5" t="s">
        <v>33</v>
      </c>
      <c r="C17" s="81"/>
      <c r="D17" s="67">
        <f>投入係数表!Y17</f>
        <v>5.9943433661192955E-3</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投入係数表!Y18</f>
        <v>6.3658238000759843E-2</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158">
        <f t="shared" si="8"/>
        <v>0</v>
      </c>
      <c r="X18" s="67">
        <f>分析係数表!E21</f>
        <v>3.4821058449633825E-2</v>
      </c>
      <c r="Y18" s="157">
        <f t="shared" si="9"/>
        <v>0</v>
      </c>
    </row>
    <row r="19" spans="1:25" x14ac:dyDescent="0.2">
      <c r="A19" s="6" t="s">
        <v>7</v>
      </c>
      <c r="B19" s="5" t="s">
        <v>266</v>
      </c>
      <c r="C19" s="81"/>
      <c r="D19" s="67">
        <f>投入係数表!Y19</f>
        <v>4.2846890962049897E-3</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67">
        <f>投入係数表!Y20</f>
        <v>6.3320528515344672E-5</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投入係数表!Y21</f>
        <v>1.2664105703068934E-4</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158">
        <f t="shared" si="8"/>
        <v>0</v>
      </c>
      <c r="X21" s="67">
        <f>分析係数表!E24</f>
        <v>2.691272587466359E-2</v>
      </c>
      <c r="Y21" s="157">
        <f t="shared" si="9"/>
        <v>0</v>
      </c>
    </row>
    <row r="22" spans="1:25" x14ac:dyDescent="0.2">
      <c r="A22" s="6" t="s">
        <v>10</v>
      </c>
      <c r="B22" s="5" t="s">
        <v>269</v>
      </c>
      <c r="C22" s="81"/>
      <c r="D22" s="67">
        <f>投入係数表!Y22</f>
        <v>2.1106842838448226E-4</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67">
        <f>投入係数表!Y23</f>
        <v>5.2978175524505044E-3</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投入係数表!Y24</f>
        <v>1.0764489847608595E-3</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67">
        <f>投入係数表!Y25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投入係数表!Y26</f>
        <v>2.068470598167926E-3</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158">
        <f t="shared" si="8"/>
        <v>0</v>
      </c>
      <c r="X26" s="67">
        <f>分析係数表!E29</f>
        <v>4.6349241257972289E-2</v>
      </c>
      <c r="Y26" s="157">
        <f t="shared" si="9"/>
        <v>0</v>
      </c>
    </row>
    <row r="27" spans="1:25" x14ac:dyDescent="0.2">
      <c r="A27" s="6" t="s">
        <v>15</v>
      </c>
      <c r="B27" s="5" t="s">
        <v>36</v>
      </c>
      <c r="C27" s="66">
        <f>最終需要_まとめ!C28</f>
        <v>0</v>
      </c>
      <c r="D27" s="67">
        <f>投入係数表!Y27</f>
        <v>4.2213685676896452E-4</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158">
        <f t="shared" si="8"/>
        <v>0</v>
      </c>
      <c r="X27" s="67">
        <f>分析係数表!E30</f>
        <v>7.4296086791337757E-2</v>
      </c>
      <c r="Y27" s="157">
        <f t="shared" si="9"/>
        <v>0</v>
      </c>
    </row>
    <row r="28" spans="1:25" x14ac:dyDescent="0.2">
      <c r="A28" s="6" t="s">
        <v>16</v>
      </c>
      <c r="B28" s="5" t="s">
        <v>190</v>
      </c>
      <c r="C28" s="81"/>
      <c r="D28" s="67">
        <f>投入係数表!Y28</f>
        <v>2.0051500696525813E-3</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158">
        <f t="shared" si="8"/>
        <v>0</v>
      </c>
      <c r="X28" s="67">
        <f>分析係数表!E31</f>
        <v>1.0462489596956366E-2</v>
      </c>
      <c r="Y28" s="157">
        <f t="shared" si="9"/>
        <v>0</v>
      </c>
    </row>
    <row r="29" spans="1:25" x14ac:dyDescent="0.2">
      <c r="A29" s="6" t="s">
        <v>17</v>
      </c>
      <c r="B29" s="5" t="s">
        <v>270</v>
      </c>
      <c r="C29" s="81"/>
      <c r="D29" s="67">
        <f>投入係数表!Y29</f>
        <v>4.6435054244586095E-4</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投入係数表!Y30</f>
        <v>1.2453037274684452E-3</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投入係数表!Y31</f>
        <v>3.6873654438769048E-2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158">
        <f t="shared" si="8"/>
        <v>0</v>
      </c>
      <c r="X31" s="67">
        <f>分析係数表!E34</f>
        <v>0.16618856377892521</v>
      </c>
      <c r="Y31" s="157">
        <f t="shared" si="9"/>
        <v>0</v>
      </c>
    </row>
    <row r="32" spans="1:25" x14ac:dyDescent="0.2">
      <c r="A32" s="6" t="s">
        <v>20</v>
      </c>
      <c r="B32" s="5" t="s">
        <v>37</v>
      </c>
      <c r="C32" s="81"/>
      <c r="D32" s="67">
        <f>投入係数表!Y32</f>
        <v>7.8306386930642909E-3</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投入係数表!Y33</f>
        <v>2.152897969521719E-3</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投入係数表!Y34</f>
        <v>1.6505551099666511E-2</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投入係数表!Y35</f>
        <v>5.3400312381274009E-3</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投入係数表!Y36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投入係数表!Y37</f>
        <v>1.0553421419224113E-4</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投入係数表!Y38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投入係数表!Y39</f>
        <v>4.2213685676896452E-4</v>
      </c>
      <c r="E39" s="68">
        <f>$C$27*D39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S39*T39</f>
        <v>0</v>
      </c>
      <c r="V39" s="78">
        <f>分析係数表!D42</f>
        <v>0.3683083511777302</v>
      </c>
      <c r="W39" s="158">
        <f>ROUND(S39*V39,0)</f>
        <v>0</v>
      </c>
      <c r="X39" s="67">
        <f>分析係数表!E42</f>
        <v>0.32058733557662894</v>
      </c>
      <c r="Y39" s="157">
        <f>ROUND(S39*X39,0)</f>
        <v>0</v>
      </c>
    </row>
    <row r="40" spans="1:25" x14ac:dyDescent="0.2">
      <c r="A40" s="6" t="s">
        <v>192</v>
      </c>
      <c r="B40" s="5" t="s">
        <v>41</v>
      </c>
      <c r="C40" s="81"/>
      <c r="D40" s="67">
        <f>投入係数表!Y40</f>
        <v>5.969015154713158E-2</v>
      </c>
      <c r="E40" s="68">
        <f>$C$27*D40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S40*T40</f>
        <v>0</v>
      </c>
      <c r="V40" s="78">
        <f>分析係数表!D43</f>
        <v>0.15354857197440061</v>
      </c>
      <c r="W40" s="158">
        <f>ROUND(S40*V40,0)</f>
        <v>0</v>
      </c>
      <c r="X40" s="67">
        <f>分析係数表!E43</f>
        <v>0.11343012704174228</v>
      </c>
      <c r="Y40" s="157">
        <f>ROUND(S40*X40,0)</f>
        <v>0</v>
      </c>
    </row>
    <row r="41" spans="1:25" x14ac:dyDescent="0.2">
      <c r="A41" s="6" t="s">
        <v>337</v>
      </c>
      <c r="B41" s="5" t="s">
        <v>42</v>
      </c>
      <c r="C41" s="81"/>
      <c r="D41" s="67">
        <f>投入係数表!Y41</f>
        <v>1.4774789986913759E-4</v>
      </c>
      <c r="E41" s="68">
        <f>$C$27*D41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S41*T41</f>
        <v>0</v>
      </c>
      <c r="V41" s="78">
        <f>分析係数表!D44</f>
        <v>0.16185340888320235</v>
      </c>
      <c r="W41" s="158">
        <f>ROUND(S41*V41,0)</f>
        <v>0</v>
      </c>
      <c r="X41" s="67">
        <f>分析係数表!E44</f>
        <v>0.10822214098580393</v>
      </c>
      <c r="Y41" s="157">
        <f>ROUND(S41*X41,0)</f>
        <v>0</v>
      </c>
    </row>
    <row r="42" spans="1:25" x14ac:dyDescent="0.2">
      <c r="A42" s="6" t="s">
        <v>338</v>
      </c>
      <c r="B42" s="5" t="s">
        <v>276</v>
      </c>
      <c r="C42" s="81"/>
      <c r="D42" s="67">
        <f>投入係数表!Y42</f>
        <v>5.9099159947655034E-4</v>
      </c>
      <c r="E42" s="68">
        <f>$C$27*D42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S42*T42</f>
        <v>0</v>
      </c>
      <c r="V42" s="78">
        <f>分析係数表!D45</f>
        <v>0</v>
      </c>
      <c r="W42" s="158">
        <f>ROUND(S42*V42,0)</f>
        <v>0</v>
      </c>
      <c r="X42" s="67">
        <f>分析係数表!E45</f>
        <v>0</v>
      </c>
      <c r="Y42" s="157">
        <f>ROUND(S42*X42,0)</f>
        <v>0</v>
      </c>
    </row>
    <row r="43" spans="1:25" x14ac:dyDescent="0.2">
      <c r="A43" s="6" t="s">
        <v>339</v>
      </c>
      <c r="B43" s="5" t="s">
        <v>277</v>
      </c>
      <c r="C43" s="81"/>
      <c r="D43" s="67">
        <f>投入係数表!Y43</f>
        <v>2.3006458693908566E-3</v>
      </c>
      <c r="E43" s="68">
        <f>$C$27*D43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S43*T43</f>
        <v>0</v>
      </c>
      <c r="V43" s="78">
        <f>分析係数表!D46</f>
        <v>1.4248704663212436E-2</v>
      </c>
      <c r="W43" s="158">
        <f>ROUND(S43*V43,0)</f>
        <v>0</v>
      </c>
      <c r="X43" s="67">
        <f>分析係数表!E46</f>
        <v>4.5336787564766841E-2</v>
      </c>
      <c r="Y43" s="157">
        <f>ROUND(S43*X43,0)</f>
        <v>0</v>
      </c>
    </row>
    <row r="44" spans="1:25" x14ac:dyDescent="0.2">
      <c r="A44" s="183">
        <v>40</v>
      </c>
      <c r="B44" s="12" t="s">
        <v>148</v>
      </c>
      <c r="C44" s="187">
        <f>SUM(C5:C43)</f>
        <v>0</v>
      </c>
      <c r="D44" s="83">
        <f>投入係数表!Y44</f>
        <v>0.32884461142302335</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290</v>
      </c>
      <c r="S2" s="3" t="s">
        <v>150</v>
      </c>
      <c r="U2" s="55" t="s">
        <v>207</v>
      </c>
      <c r="W2" s="3" t="s">
        <v>127</v>
      </c>
      <c r="Y2" s="3" t="s">
        <v>151</v>
      </c>
    </row>
    <row r="3" spans="1:25" ht="44" x14ac:dyDescent="0.2">
      <c r="B3" s="56"/>
      <c r="C3" s="57" t="s">
        <v>225</v>
      </c>
      <c r="D3" s="57" t="s">
        <v>312</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投入係数表!Z5</f>
        <v>0</v>
      </c>
      <c r="E5" s="68">
        <f t="shared" ref="E5:E38" si="0">$C$28*D5</f>
        <v>0</v>
      </c>
      <c r="F5" s="67">
        <f>分析係数表!C8</f>
        <v>0.62618397816663984</v>
      </c>
      <c r="G5" s="68">
        <f t="shared" ref="G5:G38" si="1">E5*F5</f>
        <v>0</v>
      </c>
      <c r="H5" s="68">
        <f t="array" ref="H5:H43">MMULT(逆行列係数!C5:AO43,'24'!G5:G43)</f>
        <v>3.7064919350095505E-5</v>
      </c>
      <c r="I5" s="68">
        <f t="shared" ref="I5:I38" si="2">C5+H5</f>
        <v>3.7064919350095505E-5</v>
      </c>
      <c r="J5" s="67">
        <f>分析係数表!G8</f>
        <v>0.17367458866544791</v>
      </c>
      <c r="K5" s="69">
        <f t="shared" ref="K5:K38" si="3">I5*J5</f>
        <v>6.4372346220458376E-6</v>
      </c>
      <c r="L5" s="70" t="s">
        <v>181</v>
      </c>
      <c r="M5" s="71" t="s">
        <v>181</v>
      </c>
      <c r="N5" s="72">
        <f>分析係数表!H8</f>
        <v>9.6857442577373328E-3</v>
      </c>
      <c r="O5" s="73">
        <f t="shared" ref="O5:O43" si="4">$M$44*N5</f>
        <v>4.6078415710526432E-3</v>
      </c>
      <c r="P5" s="67">
        <f>分析係数表!C8</f>
        <v>0.62618397816663984</v>
      </c>
      <c r="Q5" s="73">
        <f t="shared" ref="Q5:Q38" si="5">O5*P5</f>
        <v>2.8853565657233639E-3</v>
      </c>
      <c r="R5" s="74">
        <f t="array" ref="R5:R43">MMULT(逆行列係数!C5:AO43,'24'!Q5:Q43)</f>
        <v>4.2024213055548649E-3</v>
      </c>
      <c r="S5" s="75">
        <f t="shared" ref="S5:S38" si="6">I5+R5</f>
        <v>4.2394862249049607E-3</v>
      </c>
      <c r="T5" s="76">
        <f>分析係数表!F8</f>
        <v>0.6565853270805182</v>
      </c>
      <c r="U5" s="77">
        <f t="shared" ref="U5:U38" si="7">S5*T5</f>
        <v>2.7835844496325751E-3</v>
      </c>
      <c r="V5" s="78">
        <f>分析係数表!D8</f>
        <v>0.236507431841666</v>
      </c>
      <c r="W5" s="158">
        <f t="shared" ref="W5:W38" si="8">ROUND(S5*V5,0)</f>
        <v>0</v>
      </c>
      <c r="X5" s="67">
        <f>分析係数表!E8</f>
        <v>0.13752881328988156</v>
      </c>
      <c r="Y5" s="157">
        <f t="shared" ref="Y5:Y38" si="9">ROUND(S5*X5,0)</f>
        <v>0</v>
      </c>
    </row>
    <row r="6" spans="1:25" x14ac:dyDescent="0.2">
      <c r="A6" s="6" t="s">
        <v>217</v>
      </c>
      <c r="B6" s="5" t="s">
        <v>263</v>
      </c>
      <c r="C6" s="81"/>
      <c r="D6" s="67">
        <f>投入係数表!Z6</f>
        <v>0</v>
      </c>
      <c r="E6" s="68">
        <f t="shared" si="0"/>
        <v>0</v>
      </c>
      <c r="F6" s="67">
        <f>分析係数表!C9</f>
        <v>0.44414168937329701</v>
      </c>
      <c r="G6" s="68">
        <f t="shared" si="1"/>
        <v>0</v>
      </c>
      <c r="H6" s="68">
        <v>1.9758138517817959E-6</v>
      </c>
      <c r="I6" s="68">
        <f t="shared" si="2"/>
        <v>1.9758138517817959E-6</v>
      </c>
      <c r="J6" s="67">
        <f>分析係数表!G9</f>
        <v>0.2864864864864865</v>
      </c>
      <c r="K6" s="69">
        <f t="shared" si="3"/>
        <v>5.6604396834829836E-7</v>
      </c>
      <c r="L6" s="70"/>
      <c r="M6" s="71"/>
      <c r="N6" s="72">
        <f>分析係数表!H9</f>
        <v>4.9876756144494577E-4</v>
      </c>
      <c r="O6" s="73">
        <f t="shared" si="4"/>
        <v>2.3728087824357466E-4</v>
      </c>
      <c r="P6" s="67">
        <f>分析係数表!C9</f>
        <v>0.44414168937329701</v>
      </c>
      <c r="Q6" s="73">
        <f t="shared" si="5"/>
        <v>1.0538633011908084E-4</v>
      </c>
      <c r="R6" s="74">
        <v>1.3211973825503375E-4</v>
      </c>
      <c r="S6" s="75">
        <f t="shared" si="6"/>
        <v>1.3409555210681554E-4</v>
      </c>
      <c r="T6" s="76">
        <f>分析係数表!F9</f>
        <v>0.8</v>
      </c>
      <c r="U6" s="77">
        <f t="shared" si="7"/>
        <v>1.0727644168545243E-4</v>
      </c>
      <c r="V6" s="78">
        <f>分析係数表!D9</f>
        <v>0.15675675675675677</v>
      </c>
      <c r="W6" s="158">
        <f t="shared" si="8"/>
        <v>0</v>
      </c>
      <c r="X6" s="67">
        <f>分析係数表!E9</f>
        <v>0</v>
      </c>
      <c r="Y6" s="157">
        <f t="shared" si="9"/>
        <v>0</v>
      </c>
    </row>
    <row r="7" spans="1:25" x14ac:dyDescent="0.2">
      <c r="A7" s="6" t="s">
        <v>218</v>
      </c>
      <c r="B7" s="5" t="s">
        <v>264</v>
      </c>
      <c r="C7" s="81"/>
      <c r="D7" s="67">
        <f>投入係数表!Z7</f>
        <v>0</v>
      </c>
      <c r="E7" s="68">
        <f t="shared" si="0"/>
        <v>0</v>
      </c>
      <c r="F7" s="67">
        <f>分析係数表!C10</f>
        <v>0.59922367782629793</v>
      </c>
      <c r="G7" s="68">
        <f t="shared" si="1"/>
        <v>0</v>
      </c>
      <c r="H7" s="68">
        <v>1.0701378253332471E-5</v>
      </c>
      <c r="I7" s="68">
        <f t="shared" si="2"/>
        <v>1.0701378253332471E-5</v>
      </c>
      <c r="J7" s="67">
        <f>分析係数表!G10</f>
        <v>0.23161078900932694</v>
      </c>
      <c r="K7" s="69">
        <f t="shared" si="3"/>
        <v>2.4785546607415864E-6</v>
      </c>
      <c r="L7" s="70"/>
      <c r="M7" s="71"/>
      <c r="N7" s="72">
        <f>分析係数表!H10</f>
        <v>1.1359028980004247E-3</v>
      </c>
      <c r="O7" s="73">
        <f t="shared" si="4"/>
        <v>5.4038806464504414E-4</v>
      </c>
      <c r="P7" s="67">
        <f>分析係数表!C10</f>
        <v>0.59922367782629793</v>
      </c>
      <c r="Q7" s="73">
        <f t="shared" si="5"/>
        <v>3.2381332355003859E-4</v>
      </c>
      <c r="R7" s="74">
        <v>5.4305990929092503E-4</v>
      </c>
      <c r="S7" s="75">
        <f t="shared" si="6"/>
        <v>5.5376128754425756E-4</v>
      </c>
      <c r="T7" s="76">
        <f>分析係数表!F10</f>
        <v>0.67411141920846984</v>
      </c>
      <c r="U7" s="77">
        <f t="shared" si="7"/>
        <v>3.7329680744916901E-4</v>
      </c>
      <c r="V7" s="78">
        <f>分析係数表!D10</f>
        <v>9.7403579531131837E-2</v>
      </c>
      <c r="W7" s="158">
        <f t="shared" si="8"/>
        <v>0</v>
      </c>
      <c r="X7" s="67">
        <f>分析係数表!E10</f>
        <v>7.6632215780186544E-2</v>
      </c>
      <c r="Y7" s="157">
        <f t="shared" si="9"/>
        <v>0</v>
      </c>
    </row>
    <row r="8" spans="1:25" x14ac:dyDescent="0.2">
      <c r="A8" s="6" t="s">
        <v>219</v>
      </c>
      <c r="B8" s="5" t="s">
        <v>27</v>
      </c>
      <c r="C8" s="81"/>
      <c r="D8" s="67">
        <f>投入係数表!Z8</f>
        <v>0.24687908690999882</v>
      </c>
      <c r="E8" s="68">
        <f t="shared" si="0"/>
        <v>0.95665646177624541</v>
      </c>
      <c r="F8" s="67">
        <f>分析係数表!C11</f>
        <v>1.1237811931912089E-2</v>
      </c>
      <c r="G8" s="68">
        <f t="shared" si="1"/>
        <v>1.0750725400889892E-2</v>
      </c>
      <c r="H8" s="68">
        <v>1.0993616372292589E-2</v>
      </c>
      <c r="I8" s="68">
        <f t="shared" si="2"/>
        <v>1.0993616372292589E-2</v>
      </c>
      <c r="J8" s="67">
        <f>分析係数表!G11</f>
        <v>0.45794392523364486</v>
      </c>
      <c r="K8" s="69">
        <f t="shared" si="3"/>
        <v>5.0344598340405309E-3</v>
      </c>
      <c r="L8" s="70"/>
      <c r="M8" s="71"/>
      <c r="N8" s="72">
        <f>分析係数表!H11</f>
        <v>-1.9307131410772092E-5</v>
      </c>
      <c r="O8" s="73">
        <f t="shared" si="4"/>
        <v>-9.1850662545899857E-6</v>
      </c>
      <c r="P8" s="67">
        <f>分析係数表!C11</f>
        <v>1.1237811931912089E-2</v>
      </c>
      <c r="Q8" s="73">
        <f t="shared" si="5"/>
        <v>-1.0322004715123443E-7</v>
      </c>
      <c r="R8" s="74">
        <v>4.7756347197975815E-5</v>
      </c>
      <c r="S8" s="75">
        <f t="shared" si="6"/>
        <v>1.1041372719490565E-2</v>
      </c>
      <c r="T8" s="76">
        <f>分析係数表!F11</f>
        <v>0.77570093457943923</v>
      </c>
      <c r="U8" s="77">
        <f t="shared" si="7"/>
        <v>8.5648031375487564E-3</v>
      </c>
      <c r="V8" s="78">
        <f>分析係数表!D11</f>
        <v>0.16822429906542055</v>
      </c>
      <c r="W8" s="158">
        <f t="shared" si="8"/>
        <v>0</v>
      </c>
      <c r="X8" s="67">
        <f>分析係数表!E11</f>
        <v>4.6728971962616821E-2</v>
      </c>
      <c r="Y8" s="157">
        <f t="shared" si="9"/>
        <v>0</v>
      </c>
    </row>
    <row r="9" spans="1:25" x14ac:dyDescent="0.2">
      <c r="A9" s="6" t="s">
        <v>220</v>
      </c>
      <c r="B9" s="5" t="s">
        <v>188</v>
      </c>
      <c r="C9" s="81"/>
      <c r="D9" s="67">
        <f>投入係数表!Z9</f>
        <v>0</v>
      </c>
      <c r="E9" s="68">
        <f t="shared" si="0"/>
        <v>0</v>
      </c>
      <c r="F9" s="67">
        <f>分析係数表!C12</f>
        <v>0.19220955176696397</v>
      </c>
      <c r="G9" s="68">
        <f t="shared" si="1"/>
        <v>0</v>
      </c>
      <c r="H9" s="68">
        <v>5.8304056498925133E-6</v>
      </c>
      <c r="I9" s="68">
        <f t="shared" si="2"/>
        <v>5.8304056498925133E-6</v>
      </c>
      <c r="J9" s="67">
        <f>分析係数表!G12</f>
        <v>0.28074575451743516</v>
      </c>
      <c r="K9" s="69">
        <f t="shared" si="3"/>
        <v>1.6368616333217906E-6</v>
      </c>
      <c r="L9" s="70"/>
      <c r="M9" s="71"/>
      <c r="N9" s="72">
        <f>分析係数表!H12</f>
        <v>8.6946448453176992E-2</v>
      </c>
      <c r="O9" s="73">
        <f t="shared" si="4"/>
        <v>4.1363415033170238E-2</v>
      </c>
      <c r="P9" s="67">
        <f>分析係数表!C12</f>
        <v>0.19220955176696397</v>
      </c>
      <c r="Q9" s="73">
        <f t="shared" si="5"/>
        <v>7.9504434630765508E-3</v>
      </c>
      <c r="R9" s="74">
        <v>9.1860037237736728E-3</v>
      </c>
      <c r="S9" s="75">
        <f t="shared" si="6"/>
        <v>9.191834129423565E-3</v>
      </c>
      <c r="T9" s="76">
        <f>分析係数表!F12</f>
        <v>0.59388408775004531</v>
      </c>
      <c r="U9" s="77">
        <f t="shared" si="7"/>
        <v>5.4588840267024456E-3</v>
      </c>
      <c r="V9" s="78">
        <f>分析係数表!D12</f>
        <v>6.3636913035595571E-2</v>
      </c>
      <c r="W9" s="158">
        <f t="shared" si="8"/>
        <v>0</v>
      </c>
      <c r="X9" s="67">
        <f>分析係数表!E12</f>
        <v>5.3151628694023088E-2</v>
      </c>
      <c r="Y9" s="157">
        <f t="shared" si="9"/>
        <v>0</v>
      </c>
    </row>
    <row r="10" spans="1:25" x14ac:dyDescent="0.2">
      <c r="A10" s="6" t="s">
        <v>221</v>
      </c>
      <c r="B10" s="5" t="s">
        <v>28</v>
      </c>
      <c r="C10" s="81"/>
      <c r="D10" s="67">
        <f>投入係数表!Z10</f>
        <v>1.7833789085721079E-4</v>
      </c>
      <c r="E10" s="68">
        <f t="shared" si="0"/>
        <v>6.9105932707169183E-4</v>
      </c>
      <c r="F10" s="67">
        <f>分析係数表!C13</f>
        <v>5.5763110557631057E-2</v>
      </c>
      <c r="G10" s="68">
        <f t="shared" si="1"/>
        <v>3.8535617657380872E-5</v>
      </c>
      <c r="H10" s="68">
        <v>6.5476740660089231E-5</v>
      </c>
      <c r="I10" s="68">
        <f t="shared" si="2"/>
        <v>6.5476740660089231E-5</v>
      </c>
      <c r="J10" s="67">
        <f>分析係数表!G13</f>
        <v>0.39274924471299094</v>
      </c>
      <c r="K10" s="69">
        <f t="shared" si="3"/>
        <v>2.5715940440518429E-5</v>
      </c>
      <c r="L10" s="70"/>
      <c r="M10" s="71"/>
      <c r="N10" s="72">
        <f>分析係数表!H13</f>
        <v>1.4850401910118868E-2</v>
      </c>
      <c r="O10" s="73">
        <f t="shared" si="4"/>
        <v>7.064846794155465E-3</v>
      </c>
      <c r="P10" s="67">
        <f>分析係数表!C13</f>
        <v>5.5763110557631057E-2</v>
      </c>
      <c r="Q10" s="73">
        <f t="shared" si="5"/>
        <v>3.9395783285521655E-4</v>
      </c>
      <c r="R10" s="74">
        <v>4.231170468073575E-4</v>
      </c>
      <c r="S10" s="75">
        <f t="shared" si="6"/>
        <v>4.8859378746744678E-4</v>
      </c>
      <c r="T10" s="76">
        <f>分析係数表!F13</f>
        <v>0.61581067472306139</v>
      </c>
      <c r="U10" s="77">
        <f t="shared" si="7"/>
        <v>3.0088126992582444E-4</v>
      </c>
      <c r="V10" s="78">
        <f>分析係数表!D13</f>
        <v>0.18177240684793555</v>
      </c>
      <c r="W10" s="158">
        <f t="shared" si="8"/>
        <v>0</v>
      </c>
      <c r="X10" s="67">
        <f>分析係数表!E13</f>
        <v>0.16666666666666666</v>
      </c>
      <c r="Y10" s="157">
        <f t="shared" si="9"/>
        <v>0</v>
      </c>
    </row>
    <row r="11" spans="1:25" x14ac:dyDescent="0.2">
      <c r="A11" s="6" t="s">
        <v>222</v>
      </c>
      <c r="B11" s="5" t="s">
        <v>265</v>
      </c>
      <c r="C11" s="81"/>
      <c r="D11" s="67">
        <f>投入係数表!Z11</f>
        <v>4.1612174533349185E-4</v>
      </c>
      <c r="E11" s="68">
        <f t="shared" si="0"/>
        <v>1.612471763167281E-3</v>
      </c>
      <c r="F11" s="67">
        <f>分析係数表!C14</f>
        <v>7.9371641174038832E-2</v>
      </c>
      <c r="G11" s="68">
        <f t="shared" si="1"/>
        <v>1.2798453018938316E-4</v>
      </c>
      <c r="H11" s="68">
        <v>3.3135306674231789E-4</v>
      </c>
      <c r="I11" s="68">
        <f t="shared" si="2"/>
        <v>3.3135306674231789E-4</v>
      </c>
      <c r="J11" s="67">
        <f>分析係数表!G14</f>
        <v>0.31032278683285397</v>
      </c>
      <c r="K11" s="69">
        <f t="shared" si="3"/>
        <v>1.0282640709708875E-4</v>
      </c>
      <c r="L11" s="70"/>
      <c r="M11" s="71"/>
      <c r="N11" s="72">
        <f>分析係数表!H14</f>
        <v>9.8788155718450548E-4</v>
      </c>
      <c r="O11" s="73">
        <f t="shared" si="4"/>
        <v>4.6996922335985431E-4</v>
      </c>
      <c r="P11" s="67">
        <f>分析係数表!C14</f>
        <v>7.9371641174038832E-2</v>
      </c>
      <c r="Q11" s="73">
        <f t="shared" si="5"/>
        <v>3.7302228559360067E-5</v>
      </c>
      <c r="R11" s="74">
        <v>1.1378505411472883E-4</v>
      </c>
      <c r="S11" s="75">
        <f t="shared" si="6"/>
        <v>4.4513812085704673E-4</v>
      </c>
      <c r="T11" s="76">
        <f>分析係数表!F14</f>
        <v>0.57270693512304249</v>
      </c>
      <c r="U11" s="77">
        <f t="shared" si="7"/>
        <v>2.5493368890246973E-4</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投入係数表!Z12</f>
        <v>1.5455950540958269E-3</v>
      </c>
      <c r="E12" s="68">
        <f t="shared" si="0"/>
        <v>5.9891808346213288E-3</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3.3418332722949897E-3</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投入係数表!Z13</f>
        <v>1.9022708358102484E-2</v>
      </c>
      <c r="E13" s="68">
        <f t="shared" si="0"/>
        <v>7.3712994887647126E-2</v>
      </c>
      <c r="F13" s="67">
        <f>分析係数表!C16</f>
        <v>0.25019220208676551</v>
      </c>
      <c r="G13" s="68">
        <f t="shared" si="1"/>
        <v>1.8442416513350924E-2</v>
      </c>
      <c r="H13" s="68">
        <v>1.9312355228519002E-2</v>
      </c>
      <c r="I13" s="68">
        <f t="shared" si="2"/>
        <v>1.9312355228519002E-2</v>
      </c>
      <c r="J13" s="67">
        <f>分析係数表!G16</f>
        <v>6.6029003394014199E-2</v>
      </c>
      <c r="K13" s="69">
        <f t="shared" si="3"/>
        <v>1.2751755689302891E-3</v>
      </c>
      <c r="L13" s="70"/>
      <c r="M13" s="71"/>
      <c r="N13" s="72">
        <f>分析係数表!H16</f>
        <v>1.5056344645167103E-2</v>
      </c>
      <c r="O13" s="73">
        <f t="shared" si="4"/>
        <v>7.1628208342044237E-3</v>
      </c>
      <c r="P13" s="67">
        <f>分析係数表!C16</f>
        <v>0.25019220208676551</v>
      </c>
      <c r="Q13" s="73">
        <f t="shared" si="5"/>
        <v>1.7920819176625675E-3</v>
      </c>
      <c r="R13" s="74">
        <v>2.076094064760252E-3</v>
      </c>
      <c r="S13" s="75">
        <f t="shared" si="6"/>
        <v>2.1388449293279255E-2</v>
      </c>
      <c r="T13" s="76">
        <f>分析係数表!F16</f>
        <v>0.57081147793890774</v>
      </c>
      <c r="U13" s="77">
        <f t="shared" si="7"/>
        <v>1.2208772351918119E-2</v>
      </c>
      <c r="V13" s="78">
        <f>分析係数表!D16</f>
        <v>2.776920703486578E-3</v>
      </c>
      <c r="W13" s="158">
        <f t="shared" si="8"/>
        <v>0</v>
      </c>
      <c r="X13" s="67">
        <f>分析係数表!E16</f>
        <v>1.8512804689910522E-3</v>
      </c>
      <c r="Y13" s="157">
        <f t="shared" si="9"/>
        <v>0</v>
      </c>
    </row>
    <row r="14" spans="1:25" x14ac:dyDescent="0.2">
      <c r="A14" s="6" t="s">
        <v>2</v>
      </c>
      <c r="B14" s="5" t="s">
        <v>360</v>
      </c>
      <c r="C14" s="81"/>
      <c r="D14" s="67">
        <f>投入係数表!Z14</f>
        <v>0</v>
      </c>
      <c r="E14" s="68">
        <f t="shared" si="0"/>
        <v>0</v>
      </c>
      <c r="F14" s="67">
        <f>分析係数表!C17</f>
        <v>1.3407344150298872E-2</v>
      </c>
      <c r="G14" s="68">
        <f t="shared" si="1"/>
        <v>0</v>
      </c>
      <c r="H14" s="68">
        <v>1.948040820205053E-5</v>
      </c>
      <c r="I14" s="68">
        <f t="shared" si="2"/>
        <v>1.948040820205053E-5</v>
      </c>
      <c r="J14" s="67">
        <f>分析係数表!G17</f>
        <v>0.3831030818278427</v>
      </c>
      <c r="K14" s="69">
        <f t="shared" si="3"/>
        <v>7.4630044174699421E-6</v>
      </c>
      <c r="L14" s="70"/>
      <c r="M14" s="71"/>
      <c r="N14" s="72">
        <f>分析係数表!H17</f>
        <v>6.2973426951468308E-3</v>
      </c>
      <c r="O14" s="73">
        <f t="shared" si="4"/>
        <v>2.9958624433721005E-3</v>
      </c>
      <c r="P14" s="67">
        <f>分析係数表!C17</f>
        <v>1.3407344150298872E-2</v>
      </c>
      <c r="Q14" s="73">
        <f t="shared" si="5"/>
        <v>4.0166558805245018E-5</v>
      </c>
      <c r="R14" s="74">
        <v>4.9994639944420422E-5</v>
      </c>
      <c r="S14" s="75">
        <f t="shared" si="6"/>
        <v>6.9475048146470949E-5</v>
      </c>
      <c r="T14" s="76">
        <f>分析係数表!F17</f>
        <v>0.58501594048884165</v>
      </c>
      <c r="U14" s="77">
        <f t="shared" si="7"/>
        <v>4.0644010631915256E-5</v>
      </c>
      <c r="V14" s="78">
        <f>分析係数表!D17</f>
        <v>8.5547290116896921E-2</v>
      </c>
      <c r="W14" s="158">
        <f t="shared" si="8"/>
        <v>0</v>
      </c>
      <c r="X14" s="67">
        <f>分析係数表!E17</f>
        <v>7.5451647183846976E-2</v>
      </c>
      <c r="Y14" s="157">
        <f t="shared" si="9"/>
        <v>0</v>
      </c>
    </row>
    <row r="15" spans="1:25" x14ac:dyDescent="0.2">
      <c r="A15" s="6" t="s">
        <v>3</v>
      </c>
      <c r="B15" s="5" t="s">
        <v>31</v>
      </c>
      <c r="C15" s="81"/>
      <c r="D15" s="67">
        <f>投入係数表!Z15</f>
        <v>5.9445963619070264E-5</v>
      </c>
      <c r="E15" s="68">
        <f t="shared" si="0"/>
        <v>2.3035310902389726E-4</v>
      </c>
      <c r="F15" s="67">
        <f>分析係数表!C18</f>
        <v>0.50011828720132478</v>
      </c>
      <c r="G15" s="68">
        <f t="shared" si="1"/>
        <v>1.1520380233653152E-4</v>
      </c>
      <c r="H15" s="68">
        <v>1.1701405087917766E-3</v>
      </c>
      <c r="I15" s="68">
        <f t="shared" si="2"/>
        <v>1.1701405087917766E-3</v>
      </c>
      <c r="J15" s="67">
        <f>分析係数表!G18</f>
        <v>0.30389738529847066</v>
      </c>
      <c r="K15" s="69">
        <f t="shared" si="3"/>
        <v>3.55602641053643E-4</v>
      </c>
      <c r="L15" s="70"/>
      <c r="M15" s="71"/>
      <c r="N15" s="72">
        <f>分析係数表!H18</f>
        <v>4.7302471956391627E-4</v>
      </c>
      <c r="O15" s="73">
        <f t="shared" si="4"/>
        <v>2.2503412323745465E-4</v>
      </c>
      <c r="P15" s="67">
        <f>分析係数表!C18</f>
        <v>0.50011828720132478</v>
      </c>
      <c r="Q15" s="73">
        <f t="shared" si="5"/>
        <v>1.1254368027536766E-4</v>
      </c>
      <c r="R15" s="74">
        <v>2.0835830777328441E-4</v>
      </c>
      <c r="S15" s="75">
        <f t="shared" si="6"/>
        <v>1.3784988165650609E-3</v>
      </c>
      <c r="T15" s="76">
        <f>分析係数表!F18</f>
        <v>0.65120868278243715</v>
      </c>
      <c r="U15" s="77">
        <f t="shared" si="7"/>
        <v>8.9769039855248174E-4</v>
      </c>
      <c r="V15" s="78">
        <f>分析係数表!D18</f>
        <v>0.1002466699555994</v>
      </c>
      <c r="W15" s="158">
        <f t="shared" si="8"/>
        <v>0</v>
      </c>
      <c r="X15" s="67">
        <f>分析係数表!E18</f>
        <v>8.1401085347804644E-2</v>
      </c>
      <c r="Y15" s="157">
        <f t="shared" si="9"/>
        <v>0</v>
      </c>
    </row>
    <row r="16" spans="1:25" x14ac:dyDescent="0.2">
      <c r="A16" s="6" t="s">
        <v>4</v>
      </c>
      <c r="B16" s="5" t="s">
        <v>32</v>
      </c>
      <c r="C16" s="81"/>
      <c r="D16" s="67">
        <f>投入係数表!Z16</f>
        <v>0</v>
      </c>
      <c r="E16" s="68">
        <f t="shared" si="0"/>
        <v>0</v>
      </c>
      <c r="F16" s="67">
        <f>分析係数表!C19</f>
        <v>2.4613726194753882E-2</v>
      </c>
      <c r="G16" s="68">
        <f t="shared" si="1"/>
        <v>0</v>
      </c>
      <c r="H16" s="68">
        <v>2.3602491367073805E-5</v>
      </c>
      <c r="I16" s="68">
        <f t="shared" si="2"/>
        <v>2.3602491367073805E-5</v>
      </c>
      <c r="J16" s="67">
        <f>分析係数表!G19</f>
        <v>0.13374002815579539</v>
      </c>
      <c r="K16" s="69">
        <f t="shared" si="3"/>
        <v>3.1565978599793682E-6</v>
      </c>
      <c r="L16" s="70"/>
      <c r="M16" s="71"/>
      <c r="N16" s="72">
        <f>分析係数表!H19</f>
        <v>-1.0940707799437519E-4</v>
      </c>
      <c r="O16" s="73">
        <f t="shared" si="4"/>
        <v>-5.2048708776009923E-5</v>
      </c>
      <c r="P16" s="67">
        <f>分析係数表!C19</f>
        <v>2.4613726194753882E-2</v>
      </c>
      <c r="Q16" s="73">
        <f t="shared" si="5"/>
        <v>-1.2811126666031917E-6</v>
      </c>
      <c r="R16" s="74">
        <v>-4.1372179654347903E-7</v>
      </c>
      <c r="S16" s="75">
        <f t="shared" si="6"/>
        <v>2.3188769570530327E-5</v>
      </c>
      <c r="T16" s="76">
        <f>分析係数表!F19</f>
        <v>0.55983106522759263</v>
      </c>
      <c r="U16" s="77">
        <f t="shared" si="7"/>
        <v>1.2981793569987179E-5</v>
      </c>
      <c r="V16" s="78">
        <f>分析係数表!D19</f>
        <v>2.7686532144533083E-2</v>
      </c>
      <c r="W16" s="158">
        <f t="shared" si="8"/>
        <v>0</v>
      </c>
      <c r="X16" s="67">
        <f>分析係数表!E19</f>
        <v>1.9239793524167059E-2</v>
      </c>
      <c r="Y16" s="157">
        <f t="shared" si="9"/>
        <v>0</v>
      </c>
    </row>
    <row r="17" spans="1:25" x14ac:dyDescent="0.2">
      <c r="A17" s="6" t="s">
        <v>5</v>
      </c>
      <c r="B17" s="5" t="s">
        <v>33</v>
      </c>
      <c r="C17" s="81"/>
      <c r="D17" s="67">
        <f>投入係数表!Z17</f>
        <v>0</v>
      </c>
      <c r="E17" s="68">
        <f t="shared" si="0"/>
        <v>0</v>
      </c>
      <c r="F17" s="67">
        <f>分析係数表!C20</f>
        <v>5.0947443689667304E-3</v>
      </c>
      <c r="G17" s="68">
        <f t="shared" si="1"/>
        <v>0</v>
      </c>
      <c r="H17" s="68">
        <v>2.1377866806773939E-6</v>
      </c>
      <c r="I17" s="68">
        <f t="shared" si="2"/>
        <v>2.1377866806773939E-6</v>
      </c>
      <c r="J17" s="67">
        <f>分析係数表!G20</f>
        <v>0.2516025641025641</v>
      </c>
      <c r="K17" s="69">
        <f t="shared" si="3"/>
        <v>5.3787261036274168E-7</v>
      </c>
      <c r="L17" s="70"/>
      <c r="M17" s="71"/>
      <c r="N17" s="72">
        <f>分析係数表!H20</f>
        <v>5.3416396903136116E-4</v>
      </c>
      <c r="O17" s="73">
        <f t="shared" si="4"/>
        <v>2.5412016637698959E-4</v>
      </c>
      <c r="P17" s="67">
        <f>分析係数表!C20</f>
        <v>5.0947443689667304E-3</v>
      </c>
      <c r="Q17" s="73">
        <f t="shared" si="5"/>
        <v>1.2946772866900564E-6</v>
      </c>
      <c r="R17" s="74">
        <v>1.6589892349391542E-6</v>
      </c>
      <c r="S17" s="75">
        <f t="shared" si="6"/>
        <v>3.7967759156165483E-6</v>
      </c>
      <c r="T17" s="76">
        <f>分析係数表!F20</f>
        <v>0.55448717948717952</v>
      </c>
      <c r="U17" s="77">
        <f t="shared" si="7"/>
        <v>2.1052635685950732E-6</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投入係数表!Z18</f>
        <v>7.1335156342884317E-4</v>
      </c>
      <c r="E18" s="68">
        <f t="shared" si="0"/>
        <v>2.7642373082867673E-3</v>
      </c>
      <c r="F18" s="67">
        <f>分析係数表!C21</f>
        <v>7.706243934001944E-2</v>
      </c>
      <c r="G18" s="68">
        <f t="shared" si="1"/>
        <v>2.1301886989126762E-4</v>
      </c>
      <c r="H18" s="68">
        <v>5.0925133590249392E-4</v>
      </c>
      <c r="I18" s="68">
        <f t="shared" si="2"/>
        <v>5.0925133590249392E-4</v>
      </c>
      <c r="J18" s="67">
        <f>分析係数表!G21</f>
        <v>0.42185988669338126</v>
      </c>
      <c r="K18" s="69">
        <f t="shared" si="3"/>
        <v>2.1483271086227912E-4</v>
      </c>
      <c r="L18" s="70"/>
      <c r="M18" s="71"/>
      <c r="N18" s="72">
        <f>分析係数表!H21</f>
        <v>9.0743517630628831E-4</v>
      </c>
      <c r="O18" s="73">
        <f t="shared" si="4"/>
        <v>4.3169811396572932E-4</v>
      </c>
      <c r="P18" s="67">
        <f>分析係数表!C21</f>
        <v>7.706243934001944E-2</v>
      </c>
      <c r="Q18" s="73">
        <f t="shared" si="5"/>
        <v>3.3267709720684815E-5</v>
      </c>
      <c r="R18" s="74">
        <v>5.8939796076637742E-5</v>
      </c>
      <c r="S18" s="75">
        <f t="shared" si="6"/>
        <v>5.6819113197913163E-4</v>
      </c>
      <c r="T18" s="76">
        <f>分析係数表!F21</f>
        <v>0.63189166781815664</v>
      </c>
      <c r="U18" s="77">
        <f t="shared" si="7"/>
        <v>3.5903524202577985E-4</v>
      </c>
      <c r="V18" s="78">
        <f>分析係数表!D21</f>
        <v>4.7948044769932294E-2</v>
      </c>
      <c r="W18" s="158">
        <f t="shared" si="8"/>
        <v>0</v>
      </c>
      <c r="X18" s="67">
        <f>分析係数表!E21</f>
        <v>3.4821058449633825E-2</v>
      </c>
      <c r="Y18" s="157">
        <f t="shared" si="9"/>
        <v>0</v>
      </c>
    </row>
    <row r="19" spans="1:25" x14ac:dyDescent="0.2">
      <c r="A19" s="6" t="s">
        <v>7</v>
      </c>
      <c r="B19" s="5" t="s">
        <v>266</v>
      </c>
      <c r="C19" s="81"/>
      <c r="D19" s="67">
        <f>投入係数表!Z19</f>
        <v>0</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1.9900976884944969E-5</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67">
        <f>投入係数表!Z20</f>
        <v>0</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1.0715910630354983E-5</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投入係数表!Z21</f>
        <v>0</v>
      </c>
      <c r="E21" s="68">
        <f t="shared" si="0"/>
        <v>0</v>
      </c>
      <c r="F21" s="67">
        <f>分析係数表!C24</f>
        <v>0.23422687152664268</v>
      </c>
      <c r="G21" s="68">
        <f t="shared" si="1"/>
        <v>0</v>
      </c>
      <c r="H21" s="68">
        <v>5.3753970210582025E-5</v>
      </c>
      <c r="I21" s="68">
        <f t="shared" si="2"/>
        <v>5.3753970210582025E-5</v>
      </c>
      <c r="J21" s="67">
        <f>分析係数表!G24</f>
        <v>0.32602845059592467</v>
      </c>
      <c r="K21" s="69">
        <f t="shared" si="3"/>
        <v>1.7525323621135548E-5</v>
      </c>
      <c r="L21" s="70"/>
      <c r="M21" s="71"/>
      <c r="N21" s="72">
        <f>分析係数表!H24</f>
        <v>9.8788155718450548E-4</v>
      </c>
      <c r="O21" s="73">
        <f t="shared" si="4"/>
        <v>4.6996922335985431E-4</v>
      </c>
      <c r="P21" s="67">
        <f>分析係数表!C24</f>
        <v>0.23422687152664268</v>
      </c>
      <c r="Q21" s="73">
        <f t="shared" si="5"/>
        <v>1.1007942090138463E-4</v>
      </c>
      <c r="R21" s="74">
        <v>1.6736563861079195E-4</v>
      </c>
      <c r="S21" s="75">
        <f t="shared" si="6"/>
        <v>2.2111960882137399E-4</v>
      </c>
      <c r="T21" s="76">
        <f>分析係数表!F24</f>
        <v>0.61668589004229146</v>
      </c>
      <c r="U21" s="77">
        <f t="shared" si="7"/>
        <v>1.3636134277181234E-4</v>
      </c>
      <c r="V21" s="78">
        <f>分析係数表!D24</f>
        <v>2.6528258362168398E-2</v>
      </c>
      <c r="W21" s="158">
        <f t="shared" si="8"/>
        <v>0</v>
      </c>
      <c r="X21" s="67">
        <f>分析係数表!E24</f>
        <v>2.691272587466359E-2</v>
      </c>
      <c r="Y21" s="157">
        <f t="shared" si="9"/>
        <v>0</v>
      </c>
    </row>
    <row r="22" spans="1:25" x14ac:dyDescent="0.2">
      <c r="A22" s="6" t="s">
        <v>10</v>
      </c>
      <c r="B22" s="5" t="s">
        <v>269</v>
      </c>
      <c r="C22" s="81"/>
      <c r="D22" s="67">
        <f>投入係数表!Z22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1.6992372570991472E-3</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67">
        <f>投入係数表!Z23</f>
        <v>0</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4.4899665541187376E-3</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投入係数表!Z24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4.1929827452203286E-3</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67">
        <f>投入係数表!Z25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6.1892038112178853E-3</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投入係数表!Z26</f>
        <v>7.1335156342884317E-3</v>
      </c>
      <c r="E26" s="68">
        <f t="shared" si="0"/>
        <v>2.7642373082867672E-2</v>
      </c>
      <c r="F26" s="67">
        <f>分析係数表!C29</f>
        <v>9.5730027548209362E-2</v>
      </c>
      <c r="G26" s="68">
        <f t="shared" si="1"/>
        <v>2.6462051367208031E-3</v>
      </c>
      <c r="H26" s="68">
        <v>2.7936850596472686E-3</v>
      </c>
      <c r="I26" s="68">
        <f t="shared" si="2"/>
        <v>2.7936850596472686E-3</v>
      </c>
      <c r="J26" s="67">
        <f>分析係数表!G29</f>
        <v>0.41725313393446228</v>
      </c>
      <c r="K26" s="69">
        <f t="shared" si="3"/>
        <v>1.165673846363708E-3</v>
      </c>
      <c r="L26" s="70"/>
      <c r="M26" s="71"/>
      <c r="N26" s="72">
        <f>分析係数表!H29</f>
        <v>1.1001847048904964E-2</v>
      </c>
      <c r="O26" s="73">
        <f t="shared" si="4"/>
        <v>5.2339569207405269E-3</v>
      </c>
      <c r="P26" s="67">
        <f>分析係数表!C29</f>
        <v>9.5730027548209362E-2</v>
      </c>
      <c r="Q26" s="73">
        <f t="shared" si="5"/>
        <v>5.0104684020863173E-4</v>
      </c>
      <c r="R26" s="74">
        <v>6.1015396230064997E-4</v>
      </c>
      <c r="S26" s="75">
        <f t="shared" si="6"/>
        <v>3.4038390219479188E-3</v>
      </c>
      <c r="T26" s="76">
        <f>分析係数表!F29</f>
        <v>0.61183197712777659</v>
      </c>
      <c r="U26" s="77">
        <f t="shared" si="7"/>
        <v>2.0825775586230727E-3</v>
      </c>
      <c r="V26" s="78">
        <f>分析係数表!D29</f>
        <v>6.9331427314712993E-2</v>
      </c>
      <c r="W26" s="158">
        <f t="shared" si="8"/>
        <v>0</v>
      </c>
      <c r="X26" s="67">
        <f>分析係数表!E29</f>
        <v>4.6349241257972289E-2</v>
      </c>
      <c r="Y26" s="157">
        <f t="shared" si="9"/>
        <v>0</v>
      </c>
    </row>
    <row r="27" spans="1:25" x14ac:dyDescent="0.2">
      <c r="A27" s="6" t="s">
        <v>15</v>
      </c>
      <c r="B27" s="5" t="s">
        <v>36</v>
      </c>
      <c r="C27" s="81"/>
      <c r="D27" s="67">
        <f>投入係数表!Z27</f>
        <v>1.3791463559624302E-2</v>
      </c>
      <c r="E27" s="68">
        <f t="shared" si="0"/>
        <v>5.3441921293544171E-2</v>
      </c>
      <c r="F27" s="67">
        <f>分析係数表!C30</f>
        <v>1</v>
      </c>
      <c r="G27" s="68">
        <f t="shared" si="1"/>
        <v>5.3441921293544171E-2</v>
      </c>
      <c r="H27" s="68">
        <v>5.468934412931753E-2</v>
      </c>
      <c r="I27" s="68">
        <f t="shared" si="2"/>
        <v>5.468934412931753E-2</v>
      </c>
      <c r="J27" s="67">
        <f>分析係数表!G30</f>
        <v>0.49552534931824899</v>
      </c>
      <c r="K27" s="69">
        <f t="shared" si="3"/>
        <v>2.7099956353665997E-2</v>
      </c>
      <c r="L27" s="70"/>
      <c r="M27" s="71"/>
      <c r="N27" s="72">
        <f>分析係数表!H30</f>
        <v>0</v>
      </c>
      <c r="O27" s="73">
        <f t="shared" si="4"/>
        <v>0</v>
      </c>
      <c r="P27" s="67">
        <f>分析係数表!C30</f>
        <v>1</v>
      </c>
      <c r="Q27" s="73">
        <f t="shared" si="5"/>
        <v>0</v>
      </c>
      <c r="R27" s="74">
        <v>1.1604668563613807E-3</v>
      </c>
      <c r="S27" s="75">
        <f t="shared" si="6"/>
        <v>5.5849810985678913E-2</v>
      </c>
      <c r="T27" s="76">
        <f>分析係数表!F30</f>
        <v>0.64042382540419607</v>
      </c>
      <c r="U27" s="77">
        <f t="shared" si="7"/>
        <v>3.5767549599549781E-2</v>
      </c>
      <c r="V27" s="78">
        <f>分析係数表!D30</f>
        <v>0.10939676643167714</v>
      </c>
      <c r="W27" s="158">
        <f t="shared" si="8"/>
        <v>0</v>
      </c>
      <c r="X27" s="67">
        <f>分析係数表!E30</f>
        <v>7.4296086791337757E-2</v>
      </c>
      <c r="Y27" s="157">
        <f t="shared" si="9"/>
        <v>0</v>
      </c>
    </row>
    <row r="28" spans="1:25" x14ac:dyDescent="0.2">
      <c r="A28" s="6" t="s">
        <v>16</v>
      </c>
      <c r="B28" s="5" t="s">
        <v>190</v>
      </c>
      <c r="C28" s="66">
        <f>最終需要_まとめ!C29</f>
        <v>3.875</v>
      </c>
      <c r="D28" s="67">
        <f>投入係数表!Z28</f>
        <v>2.1638330757341576E-2</v>
      </c>
      <c r="E28" s="68">
        <f t="shared" si="0"/>
        <v>8.3848531684698607E-2</v>
      </c>
      <c r="F28" s="67">
        <f>分析係数表!C31</f>
        <v>0.68487081196793942</v>
      </c>
      <c r="G28" s="68">
        <f t="shared" si="1"/>
        <v>5.7425411977219031E-2</v>
      </c>
      <c r="H28" s="68">
        <v>5.9470874552771003E-2</v>
      </c>
      <c r="I28" s="68">
        <f t="shared" si="2"/>
        <v>3.9344708745527708</v>
      </c>
      <c r="J28" s="67">
        <f>分析係数表!G31</f>
        <v>0.16454642729758651</v>
      </c>
      <c r="K28" s="69">
        <f t="shared" si="3"/>
        <v>0.64740312571406911</v>
      </c>
      <c r="L28" s="70"/>
      <c r="M28" s="71"/>
      <c r="N28" s="72">
        <f>分析係数表!H31</f>
        <v>3.7433309950251958E-2</v>
      </c>
      <c r="O28" s="73">
        <f t="shared" si="4"/>
        <v>1.7808312623274217E-2</v>
      </c>
      <c r="P28" s="67">
        <f>分析係数表!C31</f>
        <v>0.68487081196793942</v>
      </c>
      <c r="Q28" s="73">
        <f t="shared" si="5"/>
        <v>1.2196393526080719E-2</v>
      </c>
      <c r="R28" s="74">
        <v>1.4285103907418344E-2</v>
      </c>
      <c r="S28" s="75">
        <f t="shared" si="6"/>
        <v>3.9487559784601891</v>
      </c>
      <c r="T28" s="76">
        <f>分析係数表!F31</f>
        <v>0.58346213292117466</v>
      </c>
      <c r="U28" s="77">
        <f t="shared" si="7"/>
        <v>2.3039495855776218</v>
      </c>
      <c r="V28" s="78">
        <f>分析係数表!D31</f>
        <v>1.2424206396385685E-2</v>
      </c>
      <c r="W28" s="158">
        <f t="shared" si="8"/>
        <v>0</v>
      </c>
      <c r="X28" s="67">
        <f>分析係数表!E31</f>
        <v>1.0462489596956366E-2</v>
      </c>
      <c r="Y28" s="157">
        <f t="shared" si="9"/>
        <v>0</v>
      </c>
    </row>
    <row r="29" spans="1:25" x14ac:dyDescent="0.2">
      <c r="A29" s="6" t="s">
        <v>17</v>
      </c>
      <c r="B29" s="5" t="s">
        <v>270</v>
      </c>
      <c r="C29" s="81"/>
      <c r="D29" s="67">
        <f>投入係数表!Z29</f>
        <v>1.3672571632386162E-3</v>
      </c>
      <c r="E29" s="68">
        <f t="shared" si="0"/>
        <v>5.298121507549638E-3</v>
      </c>
      <c r="F29" s="67">
        <f>分析係数表!C32</f>
        <v>0.99951183793019283</v>
      </c>
      <c r="G29" s="68">
        <f t="shared" si="1"/>
        <v>5.2955351655884228E-3</v>
      </c>
      <c r="H29" s="68">
        <v>5.9052256880288284E-3</v>
      </c>
      <c r="I29" s="68">
        <f t="shared" si="2"/>
        <v>5.9052256880288284E-3</v>
      </c>
      <c r="J29" s="67">
        <f>分析係数表!G32</f>
        <v>0.19001687967205208</v>
      </c>
      <c r="K29" s="69">
        <f t="shared" si="3"/>
        <v>1.1220925589984848E-3</v>
      </c>
      <c r="L29" s="70"/>
      <c r="M29" s="71"/>
      <c r="N29" s="72">
        <f>分析係数表!H32</f>
        <v>7.9094881679463002E-3</v>
      </c>
      <c r="O29" s="73">
        <f t="shared" si="4"/>
        <v>3.7628154756303642E-3</v>
      </c>
      <c r="P29" s="67">
        <f>分析係数表!C32</f>
        <v>0.99951183793019283</v>
      </c>
      <c r="Q29" s="73">
        <f t="shared" si="5"/>
        <v>3.7609786118394778E-3</v>
      </c>
      <c r="R29" s="74">
        <v>4.6398636649638073E-3</v>
      </c>
      <c r="S29" s="75">
        <f t="shared" si="6"/>
        <v>1.0545089352992636E-2</v>
      </c>
      <c r="T29" s="76">
        <f>分析係数表!F32</f>
        <v>0.65686038099831201</v>
      </c>
      <c r="U29" s="77">
        <f t="shared" si="7"/>
        <v>6.9266514100679863E-3</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投入係数表!Z30</f>
        <v>1.4267031268576863E-3</v>
      </c>
      <c r="E30" s="68">
        <f t="shared" si="0"/>
        <v>5.5284746165735347E-3</v>
      </c>
      <c r="F30" s="67">
        <f>分析係数表!C33</f>
        <v>0.77438340807174888</v>
      </c>
      <c r="G30" s="68">
        <f t="shared" si="1"/>
        <v>4.2811590150203692E-3</v>
      </c>
      <c r="H30" s="68">
        <v>4.4943740099897449E-3</v>
      </c>
      <c r="I30" s="68">
        <f t="shared" si="2"/>
        <v>4.4943740099897449E-3</v>
      </c>
      <c r="J30" s="67">
        <f>分析係数表!G33</f>
        <v>0.576631806707537</v>
      </c>
      <c r="K30" s="69">
        <f t="shared" si="3"/>
        <v>2.5915990053997843E-3</v>
      </c>
      <c r="L30" s="70"/>
      <c r="M30" s="71"/>
      <c r="N30" s="72">
        <f>分析係数表!H33</f>
        <v>9.4283158389270381E-4</v>
      </c>
      <c r="O30" s="73">
        <f t="shared" si="4"/>
        <v>4.4853740209914428E-4</v>
      </c>
      <c r="P30" s="67">
        <f>分析係数表!C33</f>
        <v>0.77438340807174888</v>
      </c>
      <c r="Q30" s="73">
        <f t="shared" si="5"/>
        <v>3.4733992208518376E-4</v>
      </c>
      <c r="R30" s="74">
        <v>1.2323666731432449E-3</v>
      </c>
      <c r="S30" s="75">
        <f t="shared" si="6"/>
        <v>5.7267406831329895E-3</v>
      </c>
      <c r="T30" s="76">
        <f>分析係数表!F33</f>
        <v>0.7461233321312658</v>
      </c>
      <c r="U30" s="77">
        <f t="shared" si="7"/>
        <v>4.2728548407508678E-3</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投入係数表!Z31</f>
        <v>1.4029247414100582E-2</v>
      </c>
      <c r="E31" s="68">
        <f t="shared" si="0"/>
        <v>5.4363333729639751E-2</v>
      </c>
      <c r="F31" s="67">
        <f>分析係数表!C34</f>
        <v>0.30551441128621037</v>
      </c>
      <c r="G31" s="68">
        <f t="shared" si="1"/>
        <v>1.6608781899966674E-2</v>
      </c>
      <c r="H31" s="68">
        <v>1.8143950908170139E-2</v>
      </c>
      <c r="I31" s="68">
        <f t="shared" si="2"/>
        <v>1.8143950908170139E-2</v>
      </c>
      <c r="J31" s="67">
        <f>分析係数表!G34</f>
        <v>0.46684090860797689</v>
      </c>
      <c r="K31" s="69">
        <f t="shared" si="3"/>
        <v>8.4703385277086745E-3</v>
      </c>
      <c r="L31" s="70"/>
      <c r="M31" s="71"/>
      <c r="N31" s="72">
        <f>分析係数表!H34</f>
        <v>0.15249094173751312</v>
      </c>
      <c r="O31" s="73">
        <f t="shared" si="4"/>
        <v>7.2545184123127479E-2</v>
      </c>
      <c r="P31" s="67">
        <f>分析係数表!C34</f>
        <v>0.30551441128621037</v>
      </c>
      <c r="Q31" s="73">
        <f t="shared" si="5"/>
        <v>2.2163599219027028E-2</v>
      </c>
      <c r="R31" s="74">
        <v>2.3838098221449354E-2</v>
      </c>
      <c r="S31" s="75">
        <f t="shared" si="6"/>
        <v>4.1982049129619489E-2</v>
      </c>
      <c r="T31" s="76">
        <f>分析係数表!F34</f>
        <v>0.77261426659017018</v>
      </c>
      <c r="U31" s="77">
        <f t="shared" si="7"/>
        <v>3.2435930098233451E-2</v>
      </c>
      <c r="V31" s="78">
        <f>分析係数表!D34</f>
        <v>0.26310533137842373</v>
      </c>
      <c r="W31" s="158">
        <f t="shared" si="8"/>
        <v>0</v>
      </c>
      <c r="X31" s="67">
        <f>分析係数表!E34</f>
        <v>0.16618856377892521</v>
      </c>
      <c r="Y31" s="157">
        <f t="shared" si="9"/>
        <v>0</v>
      </c>
    </row>
    <row r="32" spans="1:25" x14ac:dyDescent="0.2">
      <c r="A32" s="6" t="s">
        <v>20</v>
      </c>
      <c r="B32" s="5" t="s">
        <v>37</v>
      </c>
      <c r="C32" s="81"/>
      <c r="D32" s="67">
        <f>投入係数表!Z32</f>
        <v>3.7450957080014265E-3</v>
      </c>
      <c r="E32" s="68">
        <f t="shared" si="0"/>
        <v>1.4512245868505528E-2</v>
      </c>
      <c r="F32" s="67">
        <f>分析係数表!C35</f>
        <v>0.55170107459758322</v>
      </c>
      <c r="G32" s="68">
        <f t="shared" si="1"/>
        <v>8.0064216404788363E-3</v>
      </c>
      <c r="H32" s="68">
        <v>9.8348807028141583E-3</v>
      </c>
      <c r="I32" s="68">
        <f t="shared" si="2"/>
        <v>9.8348807028141583E-3</v>
      </c>
      <c r="J32" s="67">
        <f>分析係数表!G35</f>
        <v>0.35798960138648178</v>
      </c>
      <c r="K32" s="69">
        <f t="shared" si="3"/>
        <v>3.5207850224840422E-3</v>
      </c>
      <c r="L32" s="70"/>
      <c r="M32" s="71"/>
      <c r="N32" s="72">
        <f>分析係数表!H35</f>
        <v>4.4091052431733203E-2</v>
      </c>
      <c r="O32" s="73">
        <f t="shared" si="4"/>
        <v>2.0975629636732E-2</v>
      </c>
      <c r="P32" s="67">
        <f>分析係数表!C35</f>
        <v>0.55170107459758322</v>
      </c>
      <c r="Q32" s="73">
        <f t="shared" si="5"/>
        <v>1.1572277410945958E-2</v>
      </c>
      <c r="R32" s="74">
        <v>1.5057457651811983E-2</v>
      </c>
      <c r="S32" s="75">
        <f t="shared" si="6"/>
        <v>2.4892338354626141E-2</v>
      </c>
      <c r="T32" s="76">
        <f>分析係数表!F35</f>
        <v>0.73705372616984399</v>
      </c>
      <c r="U32" s="77">
        <f t="shared" si="7"/>
        <v>1.8346990737357721E-2</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投入係数表!Z33</f>
        <v>3.4478658899060755E-3</v>
      </c>
      <c r="E33" s="68">
        <f t="shared" si="0"/>
        <v>1.3360480323386043E-2</v>
      </c>
      <c r="F33" s="67">
        <f>分析係数表!C36</f>
        <v>0.78706433438155132</v>
      </c>
      <c r="G33" s="68">
        <f t="shared" si="1"/>
        <v>1.0515557552743649E-2</v>
      </c>
      <c r="H33" s="68">
        <v>1.180461391183334E-2</v>
      </c>
      <c r="I33" s="68">
        <f t="shared" si="2"/>
        <v>1.180461391183334E-2</v>
      </c>
      <c r="J33" s="67">
        <f>分析係数表!G36</f>
        <v>2.3082187519442545E-2</v>
      </c>
      <c r="K33" s="69">
        <f t="shared" si="3"/>
        <v>2.7247631190755736E-4</v>
      </c>
      <c r="L33" s="70"/>
      <c r="M33" s="71"/>
      <c r="N33" s="72">
        <f>分析係数表!H36</f>
        <v>0.17399265041864295</v>
      </c>
      <c r="O33" s="73">
        <f t="shared" si="4"/>
        <v>8.2774286241989181E-2</v>
      </c>
      <c r="P33" s="67">
        <f>分析係数表!C36</f>
        <v>0.78706433438155132</v>
      </c>
      <c r="Q33" s="73">
        <f t="shared" si="5"/>
        <v>6.514868850495921E-2</v>
      </c>
      <c r="R33" s="74">
        <v>6.7097265142901E-2</v>
      </c>
      <c r="S33" s="75">
        <f t="shared" si="6"/>
        <v>7.8901879054734336E-2</v>
      </c>
      <c r="T33" s="76">
        <f>分析係数表!F36</f>
        <v>0.89591239967647607</v>
      </c>
      <c r="U33" s="77">
        <f t="shared" si="7"/>
        <v>7.0689171802910122E-2</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投入係数表!Z34</f>
        <v>2.9722981809535132E-2</v>
      </c>
      <c r="E34" s="68">
        <f t="shared" si="0"/>
        <v>0.11517655451194864</v>
      </c>
      <c r="F34" s="67">
        <f>分析係数表!C37</f>
        <v>0.17806118330777299</v>
      </c>
      <c r="G34" s="68">
        <f t="shared" si="1"/>
        <v>2.0508473585709792E-2</v>
      </c>
      <c r="H34" s="68">
        <v>2.1678211138121798E-2</v>
      </c>
      <c r="I34" s="68">
        <f t="shared" si="2"/>
        <v>2.1678211138121798E-2</v>
      </c>
      <c r="J34" s="67">
        <f>分析係数表!G37</f>
        <v>0.48063241106719368</v>
      </c>
      <c r="K34" s="69">
        <f t="shared" si="3"/>
        <v>1.0419250886939173E-2</v>
      </c>
      <c r="L34" s="70"/>
      <c r="M34" s="71"/>
      <c r="N34" s="72">
        <f>分析係数表!H37</f>
        <v>0.10551990887033974</v>
      </c>
      <c r="O34" s="73">
        <f t="shared" si="4"/>
        <v>5.0199448770085801E-2</v>
      </c>
      <c r="P34" s="67">
        <f>分析係数表!C37</f>
        <v>0.17806118330777299</v>
      </c>
      <c r="Q34" s="73">
        <f t="shared" si="5"/>
        <v>8.9385732493994074E-3</v>
      </c>
      <c r="R34" s="74">
        <v>9.717222324780065E-3</v>
      </c>
      <c r="S34" s="75">
        <f t="shared" si="6"/>
        <v>3.1395433462901863E-2</v>
      </c>
      <c r="T34" s="76">
        <f>分析係数表!F37</f>
        <v>0.73363448146056842</v>
      </c>
      <c r="U34" s="77">
        <f t="shared" si="7"/>
        <v>2.3032772548785788E-2</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投入係数表!Z35</f>
        <v>3.6856497443823566E-3</v>
      </c>
      <c r="E35" s="68">
        <f t="shared" si="0"/>
        <v>1.4281892759481631E-2</v>
      </c>
      <c r="F35" s="67">
        <f>分析係数表!C38</f>
        <v>9.4546815856245581E-2</v>
      </c>
      <c r="G35" s="68">
        <f t="shared" si="1"/>
        <v>1.3503074848093567E-3</v>
      </c>
      <c r="H35" s="68">
        <v>1.6806390538953923E-3</v>
      </c>
      <c r="I35" s="68">
        <f t="shared" si="2"/>
        <v>1.6806390538953923E-3</v>
      </c>
      <c r="J35" s="67">
        <f>分析係数表!G38</f>
        <v>0.30196369025565023</v>
      </c>
      <c r="K35" s="69">
        <f t="shared" si="3"/>
        <v>5.0749197070201735E-4</v>
      </c>
      <c r="L35" s="70"/>
      <c r="M35" s="71"/>
      <c r="N35" s="72">
        <f>分析係数表!H38</f>
        <v>2.7486919418469202E-2</v>
      </c>
      <c r="O35" s="73">
        <f t="shared" si="4"/>
        <v>1.307647265778461E-2</v>
      </c>
      <c r="P35" s="67">
        <f>分析係数表!C38</f>
        <v>9.4546815856245581E-2</v>
      </c>
      <c r="Q35" s="73">
        <f t="shared" si="5"/>
        <v>1.2363388524247918E-3</v>
      </c>
      <c r="R35" s="74">
        <v>1.5589763044099722E-3</v>
      </c>
      <c r="S35" s="75">
        <f t="shared" si="6"/>
        <v>3.2396153583053645E-3</v>
      </c>
      <c r="T35" s="76">
        <f>分析係数表!F38</f>
        <v>0.6469062615783624</v>
      </c>
      <c r="U35" s="77">
        <f t="shared" si="7"/>
        <v>2.0957274603931701E-3</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投入係数表!Z36</f>
        <v>0</v>
      </c>
      <c r="E36" s="68">
        <f t="shared" si="0"/>
        <v>0</v>
      </c>
      <c r="F36" s="67">
        <f>分析係数表!C39</f>
        <v>1</v>
      </c>
      <c r="G36" s="68">
        <f t="shared" si="1"/>
        <v>0</v>
      </c>
      <c r="H36" s="68">
        <v>1.5760908777368837E-4</v>
      </c>
      <c r="I36" s="68">
        <f t="shared" si="2"/>
        <v>1.5760908777368837E-4</v>
      </c>
      <c r="J36" s="67">
        <f>分析係数表!G39</f>
        <v>0.38617340916407339</v>
      </c>
      <c r="K36" s="69">
        <f t="shared" si="3"/>
        <v>6.0864438740804916E-5</v>
      </c>
      <c r="L36" s="70"/>
      <c r="M36" s="71"/>
      <c r="N36" s="72">
        <f>分析係数表!H39</f>
        <v>3.6619192575764402E-3</v>
      </c>
      <c r="O36" s="73">
        <f t="shared" si="4"/>
        <v>1.7421008996205674E-3</v>
      </c>
      <c r="P36" s="67">
        <f>分析係数表!C39</f>
        <v>1</v>
      </c>
      <c r="Q36" s="73">
        <f t="shared" si="5"/>
        <v>1.7421008996205674E-3</v>
      </c>
      <c r="R36" s="74">
        <v>1.7674049513153021E-3</v>
      </c>
      <c r="S36" s="75">
        <f t="shared" si="6"/>
        <v>1.9250140390889906E-3</v>
      </c>
      <c r="T36" s="76">
        <f>分析係数表!F39</f>
        <v>0.76971778087777654</v>
      </c>
      <c r="U36" s="77">
        <f t="shared" si="7"/>
        <v>1.4817175343261432E-3</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投入係数表!Z37</f>
        <v>1.7833789085721079E-4</v>
      </c>
      <c r="E37" s="68">
        <f t="shared" si="0"/>
        <v>6.9105932707169183E-4</v>
      </c>
      <c r="F37" s="67">
        <f>分析係数表!C40</f>
        <v>0.92638568129330257</v>
      </c>
      <c r="G37" s="68">
        <f t="shared" si="1"/>
        <v>6.401874655234005E-4</v>
      </c>
      <c r="H37" s="68">
        <v>6.6924330167217653E-4</v>
      </c>
      <c r="I37" s="68">
        <f t="shared" si="2"/>
        <v>6.6924330167217653E-4</v>
      </c>
      <c r="J37" s="67">
        <f>分析係数表!G40</f>
        <v>0.56637000568074225</v>
      </c>
      <c r="K37" s="69">
        <f t="shared" si="3"/>
        <v>3.7903933256986934E-4</v>
      </c>
      <c r="L37" s="70"/>
      <c r="M37" s="71"/>
      <c r="N37" s="72">
        <f>分析係数表!H40</f>
        <v>2.7911676309506188E-2</v>
      </c>
      <c r="O37" s="73">
        <f t="shared" si="4"/>
        <v>1.327854411538559E-2</v>
      </c>
      <c r="P37" s="67">
        <f>分析係数表!C40</f>
        <v>0.92638568129330257</v>
      </c>
      <c r="Q37" s="73">
        <f t="shared" si="5"/>
        <v>1.2301053136914653E-2</v>
      </c>
      <c r="R37" s="74">
        <v>1.2314860279731565E-2</v>
      </c>
      <c r="S37" s="75">
        <f t="shared" si="6"/>
        <v>1.2984103581403741E-2</v>
      </c>
      <c r="T37" s="76">
        <f>分析係数表!F40</f>
        <v>0.79369437606513915</v>
      </c>
      <c r="U37" s="77">
        <f t="shared" si="7"/>
        <v>1.0305409990807382E-2</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投入係数表!Z38</f>
        <v>0</v>
      </c>
      <c r="E38" s="68">
        <f t="shared" si="0"/>
        <v>0</v>
      </c>
      <c r="F38" s="67">
        <f>分析係数表!C41</f>
        <v>0.99990772353972501</v>
      </c>
      <c r="G38" s="68">
        <f t="shared" si="1"/>
        <v>0</v>
      </c>
      <c r="H38" s="68">
        <v>7.2932473292529189E-6</v>
      </c>
      <c r="I38" s="68">
        <f t="shared" si="2"/>
        <v>7.2932473292529189E-6</v>
      </c>
      <c r="J38" s="67">
        <f>分析係数表!G41</f>
        <v>0.5672735653376354</v>
      </c>
      <c r="K38" s="69">
        <f t="shared" si="3"/>
        <v>4.1372664153544909E-6</v>
      </c>
      <c r="L38" s="70"/>
      <c r="M38" s="71"/>
      <c r="N38" s="72">
        <f>分析係数表!H41</f>
        <v>3.8064009576337182E-2</v>
      </c>
      <c r="O38" s="73">
        <f t="shared" si="4"/>
        <v>1.8108358120924158E-2</v>
      </c>
      <c r="P38" s="67">
        <f>分析係数表!C41</f>
        <v>0.99990772353972501</v>
      </c>
      <c r="Q38" s="73">
        <f t="shared" si="5"/>
        <v>1.8106687145735368E-2</v>
      </c>
      <c r="R38" s="74">
        <v>1.8362024596161111E-2</v>
      </c>
      <c r="S38" s="75">
        <f t="shared" si="6"/>
        <v>1.8369317843490364E-2</v>
      </c>
      <c r="T38" s="76">
        <f>分析係数表!F41</f>
        <v>0.70340324191441961</v>
      </c>
      <c r="U38" s="77">
        <f t="shared" si="7"/>
        <v>1.2921037722867517E-2</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投入係数表!Z39</f>
        <v>1.8428248721911783E-3</v>
      </c>
      <c r="E39" s="68">
        <f>$C$28*D39</f>
        <v>7.1409463797408156E-3</v>
      </c>
      <c r="F39" s="67">
        <f>分析係数表!C42</f>
        <v>0.84220135628586335</v>
      </c>
      <c r="G39" s="68">
        <f>E39*F39</f>
        <v>6.0141147261823409E-3</v>
      </c>
      <c r="H39" s="68">
        <v>6.2578252262333626E-3</v>
      </c>
      <c r="I39" s="68">
        <f>C39+H39</f>
        <v>6.2578252262333626E-3</v>
      </c>
      <c r="J39" s="67">
        <f>分析係数表!G42</f>
        <v>0.59498317528296119</v>
      </c>
      <c r="K39" s="69">
        <f>I39*J39</f>
        <v>3.7233007234701411E-3</v>
      </c>
      <c r="L39" s="70"/>
      <c r="M39" s="71"/>
      <c r="N39" s="72">
        <f>分析係数表!H42</f>
        <v>1.0390454554230514E-2</v>
      </c>
      <c r="O39" s="73">
        <f t="shared" si="4"/>
        <v>4.9430964893451773E-3</v>
      </c>
      <c r="P39" s="67">
        <f>分析係数表!C42</f>
        <v>0.84220135628586335</v>
      </c>
      <c r="Q39" s="73">
        <f>O39*P39</f>
        <v>4.1630825675783977E-3</v>
      </c>
      <c r="R39" s="74">
        <v>4.3431693381901868E-3</v>
      </c>
      <c r="S39" s="75">
        <f>I39+R39</f>
        <v>1.0600994564423549E-2</v>
      </c>
      <c r="T39" s="76">
        <f>分析係数表!F42</f>
        <v>0.68522483940042822</v>
      </c>
      <c r="U39" s="77">
        <f>S39*T39</f>
        <v>7.2640647978919389E-3</v>
      </c>
      <c r="V39" s="78">
        <f>分析係数表!D42</f>
        <v>0.3683083511777302</v>
      </c>
      <c r="W39" s="158">
        <f>ROUND(S39*V39,0)</f>
        <v>0</v>
      </c>
      <c r="X39" s="67">
        <f>分析係数表!E42</f>
        <v>0.32058733557662894</v>
      </c>
      <c r="Y39" s="157">
        <f>ROUND(S39*X39,0)</f>
        <v>0</v>
      </c>
    </row>
    <row r="40" spans="1:25" x14ac:dyDescent="0.2">
      <c r="A40" s="6" t="s">
        <v>192</v>
      </c>
      <c r="B40" s="5" t="s">
        <v>41</v>
      </c>
      <c r="C40" s="81"/>
      <c r="D40" s="67">
        <f>投入係数表!Z40</f>
        <v>2.3183925811437404E-2</v>
      </c>
      <c r="E40" s="68">
        <f>$C$28*D40</f>
        <v>8.9837712519319948E-2</v>
      </c>
      <c r="F40" s="67">
        <f>分析係数表!C43</f>
        <v>0.52430911701784721</v>
      </c>
      <c r="G40" s="68">
        <f>E40*F40</f>
        <v>4.7102731725907843E-2</v>
      </c>
      <c r="H40" s="68">
        <v>5.5005649580423893E-2</v>
      </c>
      <c r="I40" s="68">
        <f>C40+H40</f>
        <v>5.5005649580423893E-2</v>
      </c>
      <c r="J40" s="67">
        <f>分析係数表!G43</f>
        <v>0.41766166778106789</v>
      </c>
      <c r="K40" s="69">
        <f>I40*J40</f>
        <v>2.2973751341140842E-2</v>
      </c>
      <c r="L40" s="70"/>
      <c r="M40" s="71"/>
      <c r="N40" s="72">
        <f>分析係数表!H43</f>
        <v>1.4132820192685171E-2</v>
      </c>
      <c r="O40" s="73">
        <f t="shared" si="4"/>
        <v>6.7234684983598697E-3</v>
      </c>
      <c r="P40" s="67">
        <f>分析係数表!C43</f>
        <v>0.52430911701784721</v>
      </c>
      <c r="Q40" s="73">
        <f>O40*P40</f>
        <v>3.5251758316723744E-3</v>
      </c>
      <c r="R40" s="74">
        <v>7.8658028472363209E-3</v>
      </c>
      <c r="S40" s="75">
        <f>I40+R40</f>
        <v>6.2871452427660207E-2</v>
      </c>
      <c r="T40" s="76">
        <f>分析係数表!F43</f>
        <v>0.73416754226764736</v>
      </c>
      <c r="U40" s="77">
        <f>S40*T40</f>
        <v>4.6158179707612608E-2</v>
      </c>
      <c r="V40" s="78">
        <f>分析係数表!D43</f>
        <v>0.15354857197440061</v>
      </c>
      <c r="W40" s="158">
        <f>ROUND(S40*V40,0)</f>
        <v>0</v>
      </c>
      <c r="X40" s="67">
        <f>分析係数表!E43</f>
        <v>0.11343012704174228</v>
      </c>
      <c r="Y40" s="157">
        <f>ROUND(S40*X40,0)</f>
        <v>0</v>
      </c>
    </row>
    <row r="41" spans="1:25" x14ac:dyDescent="0.2">
      <c r="A41" s="6" t="s">
        <v>337</v>
      </c>
      <c r="B41" s="5" t="s">
        <v>42</v>
      </c>
      <c r="C41" s="81"/>
      <c r="D41" s="67">
        <f>投入係数表!Z41</f>
        <v>0</v>
      </c>
      <c r="E41" s="68">
        <f>$C$28*D41</f>
        <v>0</v>
      </c>
      <c r="F41" s="67">
        <f>分析係数表!C44</f>
        <v>0.64452330330238461</v>
      </c>
      <c r="G41" s="68">
        <f>E41*F41</f>
        <v>0</v>
      </c>
      <c r="H41" s="68">
        <v>6.1351255978249396E-5</v>
      </c>
      <c r="I41" s="68">
        <f>C41+H41</f>
        <v>6.1351255978249396E-5</v>
      </c>
      <c r="J41" s="67">
        <f>分析係数表!G44</f>
        <v>0.3824712118442698</v>
      </c>
      <c r="K41" s="69">
        <f>I41*J41</f>
        <v>2.3465089222169048E-5</v>
      </c>
      <c r="L41" s="70"/>
      <c r="M41" s="71"/>
      <c r="N41" s="72">
        <f>分析係数表!H44</f>
        <v>0.16476384160429391</v>
      </c>
      <c r="O41" s="73">
        <f t="shared" si="4"/>
        <v>7.8383824572295174E-2</v>
      </c>
      <c r="P41" s="67">
        <f>分析係数表!C44</f>
        <v>0.64452330330238461</v>
      </c>
      <c r="Q41" s="73">
        <f>O41*P41</f>
        <v>5.052020153881031E-2</v>
      </c>
      <c r="R41" s="74">
        <v>5.1115454215412109E-2</v>
      </c>
      <c r="S41" s="75">
        <f>I41+R41</f>
        <v>5.1176805471390356E-2</v>
      </c>
      <c r="T41" s="76">
        <f>分析係数表!F44</f>
        <v>0.64581429354779751</v>
      </c>
      <c r="U41" s="77">
        <f>S41*T41</f>
        <v>3.3050712471539019E-2</v>
      </c>
      <c r="V41" s="78">
        <f>分析係数表!D44</f>
        <v>0.16185340888320235</v>
      </c>
      <c r="W41" s="158">
        <f>ROUND(S41*V41,0)</f>
        <v>0</v>
      </c>
      <c r="X41" s="67">
        <f>分析係数表!E44</f>
        <v>0.10822214098580393</v>
      </c>
      <c r="Y41" s="157">
        <f>ROUND(S41*X41,0)</f>
        <v>0</v>
      </c>
    </row>
    <row r="42" spans="1:25" x14ac:dyDescent="0.2">
      <c r="A42" s="6" t="s">
        <v>338</v>
      </c>
      <c r="B42" s="5" t="s">
        <v>276</v>
      </c>
      <c r="C42" s="81"/>
      <c r="D42" s="67">
        <f>投入係数表!Z42</f>
        <v>5.9445963619070264E-5</v>
      </c>
      <c r="E42" s="68">
        <f>$C$28*D42</f>
        <v>2.3035310902389726E-4</v>
      </c>
      <c r="F42" s="67">
        <f>分析係数表!C45</f>
        <v>1</v>
      </c>
      <c r="G42" s="68">
        <f>E42*F42</f>
        <v>2.3035310902389726E-4</v>
      </c>
      <c r="H42" s="68">
        <v>4.5144312262348477E-4</v>
      </c>
      <c r="I42" s="68">
        <f>C42+H42</f>
        <v>4.5144312262348477E-4</v>
      </c>
      <c r="J42" s="67">
        <f>分析係数表!G45</f>
        <v>0</v>
      </c>
      <c r="K42" s="69">
        <f>I42*J42</f>
        <v>0</v>
      </c>
      <c r="L42" s="70"/>
      <c r="M42" s="71"/>
      <c r="N42" s="72">
        <f>分析係数表!H45</f>
        <v>0</v>
      </c>
      <c r="O42" s="73">
        <f t="shared" si="4"/>
        <v>0</v>
      </c>
      <c r="P42" s="67">
        <f>分析係数表!C45</f>
        <v>1</v>
      </c>
      <c r="Q42" s="73">
        <f>O42*P42</f>
        <v>0</v>
      </c>
      <c r="R42" s="74">
        <v>2.4832303223366967E-4</v>
      </c>
      <c r="S42" s="75">
        <f>I42+R42</f>
        <v>6.9976615485715444E-4</v>
      </c>
      <c r="T42" s="76">
        <f>分析係数表!F45</f>
        <v>0</v>
      </c>
      <c r="U42" s="77">
        <f>S42*T42</f>
        <v>0</v>
      </c>
      <c r="V42" s="78">
        <f>分析係数表!D45</f>
        <v>0</v>
      </c>
      <c r="W42" s="158">
        <f>ROUND(S42*V42,0)</f>
        <v>0</v>
      </c>
      <c r="X42" s="67">
        <f>分析係数表!E45</f>
        <v>0</v>
      </c>
      <c r="Y42" s="157">
        <f>ROUND(S42*X42,0)</f>
        <v>0</v>
      </c>
    </row>
    <row r="43" spans="1:25" x14ac:dyDescent="0.2">
      <c r="A43" s="6" t="s">
        <v>339</v>
      </c>
      <c r="B43" s="5" t="s">
        <v>277</v>
      </c>
      <c r="C43" s="81"/>
      <c r="D43" s="67">
        <f>投入係数表!Z43</f>
        <v>2.9722981809535132E-4</v>
      </c>
      <c r="E43" s="68">
        <f>$C$28*D43</f>
        <v>1.1517655451194863E-3</v>
      </c>
      <c r="F43" s="67">
        <f>分析係数表!C46</f>
        <v>0.94132029339853296</v>
      </c>
      <c r="G43" s="68">
        <f>E43*F43</f>
        <v>1.0841802808581962E-3</v>
      </c>
      <c r="H43" s="68">
        <v>1.398554204152729E-3</v>
      </c>
      <c r="I43" s="68">
        <f>C43+H43</f>
        <v>1.398554204152729E-3</v>
      </c>
      <c r="J43" s="67">
        <f>分析係数表!G46</f>
        <v>1.8134715025906734E-2</v>
      </c>
      <c r="K43" s="69">
        <f>I43*J43</f>
        <v>2.5362381940593528E-5</v>
      </c>
      <c r="L43" s="70"/>
      <c r="M43" s="71"/>
      <c r="N43" s="72">
        <f>分析係数表!H46</f>
        <v>5.1485683762058915E-5</v>
      </c>
      <c r="O43" s="73">
        <f t="shared" si="4"/>
        <v>2.4493510012239964E-5</v>
      </c>
      <c r="P43" s="67">
        <f>分析係数表!C46</f>
        <v>0.94132029339853296</v>
      </c>
      <c r="Q43" s="73">
        <f>O43*P43</f>
        <v>2.3056238031081629E-5</v>
      </c>
      <c r="R43" s="74">
        <v>2.2453710239465541E-4</v>
      </c>
      <c r="S43" s="75">
        <f>I43+R43</f>
        <v>1.6230913065473844E-3</v>
      </c>
      <c r="T43" s="76">
        <f>分析係数表!F46</f>
        <v>0.59196891191709844</v>
      </c>
      <c r="U43" s="77">
        <f>S43*T43</f>
        <v>9.6081959467895681E-4</v>
      </c>
      <c r="V43" s="78">
        <f>分析係数表!D46</f>
        <v>1.4248704663212436E-2</v>
      </c>
      <c r="W43" s="158">
        <f>ROUND(S43*V43,0)</f>
        <v>0</v>
      </c>
      <c r="X43" s="67">
        <f>分析係数表!E46</f>
        <v>4.5336787564766841E-2</v>
      </c>
      <c r="Y43" s="157">
        <f>ROUND(S43*X43,0)</f>
        <v>0</v>
      </c>
    </row>
    <row r="44" spans="1:25" x14ac:dyDescent="0.2">
      <c r="A44" s="183">
        <v>40</v>
      </c>
      <c r="B44" s="12" t="s">
        <v>148</v>
      </c>
      <c r="C44" s="187">
        <f>SUM(C5:C43)</f>
        <v>3.875</v>
      </c>
      <c r="D44" s="83">
        <f>投入係数表!Z44</f>
        <v>0.39436452264891214</v>
      </c>
      <c r="E44" s="82">
        <f>SUM(E5:E43)</f>
        <v>1.5281625252645346</v>
      </c>
      <c r="F44" s="83">
        <f>分析係数表!C47</f>
        <v>0.4419098025262409</v>
      </c>
      <c r="G44" s="82">
        <f>SUM(G5:G43)</f>
        <v>0.26483922679361221</v>
      </c>
      <c r="H44" s="82">
        <f>SUM(H5:H43)</f>
        <v>0.28704150860724975</v>
      </c>
      <c r="I44" s="82">
        <f>SUM(I5:I43)</f>
        <v>4.1620415086072509</v>
      </c>
      <c r="J44" s="83">
        <f>分析係数表!G47</f>
        <v>0.35884105327113486</v>
      </c>
      <c r="K44" s="84">
        <f>SUM(K5:K43)</f>
        <v>0.736811125367556</v>
      </c>
      <c r="L44" s="85">
        <f>最終需要_まとめ!$L$34</f>
        <v>0.64566666666666661</v>
      </c>
      <c r="M44" s="82">
        <f>K44*L44</f>
        <v>0.47573438327898526</v>
      </c>
      <c r="N44" s="86">
        <f>分析係数表!H47</f>
        <v>1</v>
      </c>
      <c r="O44" s="87">
        <f>SUM(O5:O43)</f>
        <v>0.47573438327898521</v>
      </c>
      <c r="P44" s="83">
        <f>分析係数表!C47</f>
        <v>0.4419098025262409</v>
      </c>
      <c r="Q44" s="87">
        <f>SUM(Q5:Q43)</f>
        <v>0.23003090287115494</v>
      </c>
      <c r="R44" s="82">
        <f>SUM(R7:R43)</f>
        <v>0.24831427086800309</v>
      </c>
      <c r="S44" s="88">
        <f>SUM(S5:S43)</f>
        <v>4.4146903205190613</v>
      </c>
      <c r="T44" s="89">
        <f>分析係数表!F47</f>
        <v>0.66817976617860531</v>
      </c>
      <c r="U44" s="90">
        <f>SUM(U5:U43)</f>
        <v>2.6432430036789025</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283</v>
      </c>
      <c r="S2" s="3" t="s">
        <v>150</v>
      </c>
      <c r="U2" s="55" t="s">
        <v>207</v>
      </c>
      <c r="W2" s="3" t="s">
        <v>127</v>
      </c>
      <c r="Y2" s="3" t="s">
        <v>151</v>
      </c>
    </row>
    <row r="3" spans="1:25" ht="44" x14ac:dyDescent="0.2">
      <c r="B3" s="56"/>
      <c r="C3" s="57" t="s">
        <v>225</v>
      </c>
      <c r="D3" s="57" t="s">
        <v>313</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投入係数表!AA5</f>
        <v>0</v>
      </c>
      <c r="E5" s="68">
        <f t="shared" ref="E5:E38" si="0">$C$29*D5</f>
        <v>0</v>
      </c>
      <c r="F5" s="67">
        <f>分析係数表!C8</f>
        <v>0.62618397816663984</v>
      </c>
      <c r="G5" s="68">
        <f t="shared" ref="G5:G38" si="1">E5*F5</f>
        <v>0</v>
      </c>
      <c r="H5" s="68">
        <f t="array" ref="H5:H43">MMULT(逆行列係数!C5:AO43,'25'!G5:G43)</f>
        <v>6.7236380521828502E-5</v>
      </c>
      <c r="I5" s="68">
        <f t="shared" ref="I5:I38" si="2">C5+H5</f>
        <v>6.7236380521828502E-5</v>
      </c>
      <c r="J5" s="67">
        <f>分析係数表!G8</f>
        <v>0.17367458866544791</v>
      </c>
      <c r="K5" s="69">
        <f t="shared" ref="K5:K38" si="3">I5*J5</f>
        <v>1.1677250730482099E-5</v>
      </c>
      <c r="L5" s="70" t="s">
        <v>182</v>
      </c>
      <c r="M5" s="71" t="s">
        <v>182</v>
      </c>
      <c r="N5" s="72">
        <f>分析係数表!H8</f>
        <v>9.6857442577373328E-3</v>
      </c>
      <c r="O5" s="73">
        <f t="shared" ref="O5:O43" si="4">$M$44*N5</f>
        <v>6.1086138615169981E-3</v>
      </c>
      <c r="P5" s="67">
        <f>分析係数表!C8</f>
        <v>0.62618397816663984</v>
      </c>
      <c r="Q5" s="73">
        <f t="shared" ref="Q5:Q38" si="5">O5*P5</f>
        <v>3.8251161288885933E-3</v>
      </c>
      <c r="R5" s="74">
        <f t="array" ref="R5:R43">MMULT(逆行列係数!C5:AO43,'25'!Q5:Q43)</f>
        <v>5.5711483659327213E-3</v>
      </c>
      <c r="S5" s="75">
        <f t="shared" ref="S5:S38" si="6">I5+R5</f>
        <v>5.6383847464545498E-3</v>
      </c>
      <c r="T5" s="76">
        <f>分析係数表!F8</f>
        <v>0.6565853270805182</v>
      </c>
      <c r="U5" s="77">
        <f t="shared" ref="U5:U38" si="7">S5*T5</f>
        <v>3.7020806929566651E-3</v>
      </c>
      <c r="V5" s="78">
        <f>分析係数表!D8</f>
        <v>0.236507431841666</v>
      </c>
      <c r="W5" s="158">
        <f t="shared" ref="W5:W38" si="8">ROUND(S5*V5,0)</f>
        <v>0</v>
      </c>
      <c r="X5" s="67">
        <f>分析係数表!E8</f>
        <v>0.13752881328988156</v>
      </c>
      <c r="Y5" s="157">
        <f t="shared" ref="Y5:Y38" si="9">ROUND(S5*X5,0)</f>
        <v>0</v>
      </c>
    </row>
    <row r="6" spans="1:25" x14ac:dyDescent="0.2">
      <c r="A6" s="6" t="s">
        <v>217</v>
      </c>
      <c r="B6" s="5" t="s">
        <v>263</v>
      </c>
      <c r="C6" s="81"/>
      <c r="D6" s="67">
        <f>投入係数表!AA6</f>
        <v>0</v>
      </c>
      <c r="E6" s="68">
        <f t="shared" si="0"/>
        <v>0</v>
      </c>
      <c r="F6" s="67">
        <f>分析係数表!C9</f>
        <v>0.44414168937329701</v>
      </c>
      <c r="G6" s="68">
        <f t="shared" si="1"/>
        <v>0</v>
      </c>
      <c r="H6" s="68">
        <v>4.8131217343077254E-6</v>
      </c>
      <c r="I6" s="68">
        <f t="shared" si="2"/>
        <v>4.8131217343077254E-6</v>
      </c>
      <c r="J6" s="67">
        <f>分析係数表!G9</f>
        <v>0.2864864864864865</v>
      </c>
      <c r="K6" s="69">
        <f t="shared" si="3"/>
        <v>1.3788943346935646E-6</v>
      </c>
      <c r="L6" s="70"/>
      <c r="M6" s="71"/>
      <c r="N6" s="72">
        <f>分析係数表!H9</f>
        <v>4.9876756144494577E-4</v>
      </c>
      <c r="O6" s="73">
        <f t="shared" si="4"/>
        <v>3.1456317227080891E-4</v>
      </c>
      <c r="P6" s="67">
        <f>分析係数表!C9</f>
        <v>0.44414168937329701</v>
      </c>
      <c r="Q6" s="73">
        <f t="shared" si="5"/>
        <v>1.3971061874698052E-4</v>
      </c>
      <c r="R6" s="74">
        <v>1.7515108799635339E-4</v>
      </c>
      <c r="S6" s="75">
        <f t="shared" si="6"/>
        <v>1.799642097306611E-4</v>
      </c>
      <c r="T6" s="76">
        <f>分析係数表!F9</f>
        <v>0.8</v>
      </c>
      <c r="U6" s="77">
        <f t="shared" si="7"/>
        <v>1.4397136778452889E-4</v>
      </c>
      <c r="V6" s="78">
        <f>分析係数表!D9</f>
        <v>0.15675675675675677</v>
      </c>
      <c r="W6" s="158">
        <f t="shared" si="8"/>
        <v>0</v>
      </c>
      <c r="X6" s="67">
        <f>分析係数表!E9</f>
        <v>0</v>
      </c>
      <c r="Y6" s="157">
        <f t="shared" si="9"/>
        <v>0</v>
      </c>
    </row>
    <row r="7" spans="1:25" x14ac:dyDescent="0.2">
      <c r="A7" s="6" t="s">
        <v>218</v>
      </c>
      <c r="B7" s="5" t="s">
        <v>264</v>
      </c>
      <c r="C7" s="81"/>
      <c r="D7" s="67">
        <f>投入係数表!AA7</f>
        <v>0</v>
      </c>
      <c r="E7" s="68">
        <f t="shared" si="0"/>
        <v>0</v>
      </c>
      <c r="F7" s="67">
        <f>分析係数表!C10</f>
        <v>0.59922367782629793</v>
      </c>
      <c r="G7" s="68">
        <f t="shared" si="1"/>
        <v>0</v>
      </c>
      <c r="H7" s="68">
        <v>5.4391404355545461E-6</v>
      </c>
      <c r="I7" s="68">
        <f t="shared" si="2"/>
        <v>5.4391404355545461E-6</v>
      </c>
      <c r="J7" s="67">
        <f>分析係数表!G10</f>
        <v>0.23161078900932694</v>
      </c>
      <c r="K7" s="69">
        <f t="shared" si="3"/>
        <v>1.2597636078113227E-6</v>
      </c>
      <c r="L7" s="70"/>
      <c r="M7" s="71"/>
      <c r="N7" s="72">
        <f>分析係数表!H10</f>
        <v>1.1359028980004247E-3</v>
      </c>
      <c r="O7" s="73">
        <f t="shared" si="4"/>
        <v>7.1639225684900338E-4</v>
      </c>
      <c r="P7" s="67">
        <f>分析係数表!C10</f>
        <v>0.59922367782629793</v>
      </c>
      <c r="Q7" s="73">
        <f t="shared" si="5"/>
        <v>4.2927920291534167E-4</v>
      </c>
      <c r="R7" s="74">
        <v>7.1993432030495659E-4</v>
      </c>
      <c r="S7" s="75">
        <f t="shared" si="6"/>
        <v>7.2537346074051114E-4</v>
      </c>
      <c r="T7" s="76">
        <f>分析係数表!F10</f>
        <v>0.67411141920846984</v>
      </c>
      <c r="U7" s="77">
        <f t="shared" si="7"/>
        <v>4.8898253307594526E-4</v>
      </c>
      <c r="V7" s="78">
        <f>分析係数表!D10</f>
        <v>9.7403579531131837E-2</v>
      </c>
      <c r="W7" s="158">
        <f t="shared" si="8"/>
        <v>0</v>
      </c>
      <c r="X7" s="67">
        <f>分析係数表!E10</f>
        <v>7.6632215780186544E-2</v>
      </c>
      <c r="Y7" s="157">
        <f t="shared" si="9"/>
        <v>0</v>
      </c>
    </row>
    <row r="8" spans="1:25" x14ac:dyDescent="0.2">
      <c r="A8" s="6" t="s">
        <v>219</v>
      </c>
      <c r="B8" s="5" t="s">
        <v>27</v>
      </c>
      <c r="C8" s="81"/>
      <c r="D8" s="67">
        <f>投入係数表!AA8</f>
        <v>0</v>
      </c>
      <c r="E8" s="68">
        <f t="shared" si="0"/>
        <v>0</v>
      </c>
      <c r="F8" s="67">
        <f>分析係数表!C11</f>
        <v>1.1237811931912089E-2</v>
      </c>
      <c r="G8" s="68">
        <f t="shared" si="1"/>
        <v>0</v>
      </c>
      <c r="H8" s="68">
        <v>2.7275236888328055E-4</v>
      </c>
      <c r="I8" s="68">
        <f t="shared" si="2"/>
        <v>2.7275236888328055E-4</v>
      </c>
      <c r="J8" s="67">
        <f>分析係数表!G11</f>
        <v>0.45794392523364486</v>
      </c>
      <c r="K8" s="69">
        <f t="shared" si="3"/>
        <v>1.2490529042318455E-4</v>
      </c>
      <c r="L8" s="70"/>
      <c r="M8" s="71"/>
      <c r="N8" s="72">
        <f>分析係数表!H11</f>
        <v>-1.9307131410772092E-5</v>
      </c>
      <c r="O8" s="73">
        <f t="shared" si="4"/>
        <v>-1.2176638926611955E-5</v>
      </c>
      <c r="P8" s="67">
        <f>分析係数表!C11</f>
        <v>1.1237811931912089E-2</v>
      </c>
      <c r="Q8" s="73">
        <f t="shared" si="5"/>
        <v>-1.3683877822006505E-7</v>
      </c>
      <c r="R8" s="74">
        <v>6.3310571765671649E-5</v>
      </c>
      <c r="S8" s="75">
        <f t="shared" si="6"/>
        <v>3.3606294064895221E-4</v>
      </c>
      <c r="T8" s="76">
        <f>分析係数表!F11</f>
        <v>0.77570093457943923</v>
      </c>
      <c r="U8" s="77">
        <f t="shared" si="7"/>
        <v>2.6068433713890687E-4</v>
      </c>
      <c r="V8" s="78">
        <f>分析係数表!D11</f>
        <v>0.16822429906542055</v>
      </c>
      <c r="W8" s="158">
        <f t="shared" si="8"/>
        <v>0</v>
      </c>
      <c r="X8" s="67">
        <f>分析係数表!E11</f>
        <v>4.6728971962616821E-2</v>
      </c>
      <c r="Y8" s="157">
        <f t="shared" si="9"/>
        <v>0</v>
      </c>
    </row>
    <row r="9" spans="1:25" x14ac:dyDescent="0.2">
      <c r="A9" s="6" t="s">
        <v>220</v>
      </c>
      <c r="B9" s="5" t="s">
        <v>188</v>
      </c>
      <c r="C9" s="81"/>
      <c r="D9" s="67">
        <f>投入係数表!AA9</f>
        <v>0</v>
      </c>
      <c r="E9" s="68">
        <f t="shared" si="0"/>
        <v>0</v>
      </c>
      <c r="F9" s="67">
        <f>分析係数表!C12</f>
        <v>0.19220955176696397</v>
      </c>
      <c r="G9" s="68">
        <f t="shared" si="1"/>
        <v>0</v>
      </c>
      <c r="H9" s="68">
        <v>1.362790220098522E-5</v>
      </c>
      <c r="I9" s="68">
        <f t="shared" si="2"/>
        <v>1.362790220098522E-5</v>
      </c>
      <c r="J9" s="67">
        <f>分析係数表!G12</f>
        <v>0.28074575451743516</v>
      </c>
      <c r="K9" s="69">
        <f t="shared" si="3"/>
        <v>3.8259756859054114E-6</v>
      </c>
      <c r="L9" s="70"/>
      <c r="M9" s="71"/>
      <c r="N9" s="72">
        <f>分析係数表!H12</f>
        <v>8.6946448453176992E-2</v>
      </c>
      <c r="O9" s="73">
        <f t="shared" si="4"/>
        <v>5.4835463966175842E-2</v>
      </c>
      <c r="P9" s="67">
        <f>分析係数表!C12</f>
        <v>0.19220955176696397</v>
      </c>
      <c r="Q9" s="73">
        <f t="shared" si="5"/>
        <v>1.0539899949872164E-2</v>
      </c>
      <c r="R9" s="74">
        <v>1.217788172916103E-2</v>
      </c>
      <c r="S9" s="75">
        <f t="shared" si="6"/>
        <v>1.2191509631362014E-2</v>
      </c>
      <c r="T9" s="76">
        <f>分析係数表!F12</f>
        <v>0.59388408775004531</v>
      </c>
      <c r="U9" s="77">
        <f t="shared" si="7"/>
        <v>7.2403435757173208E-3</v>
      </c>
      <c r="V9" s="78">
        <f>分析係数表!D12</f>
        <v>6.3636913035595571E-2</v>
      </c>
      <c r="W9" s="158">
        <f t="shared" si="8"/>
        <v>0</v>
      </c>
      <c r="X9" s="67">
        <f>分析係数表!E12</f>
        <v>5.3151628694023088E-2</v>
      </c>
      <c r="Y9" s="157">
        <f t="shared" si="9"/>
        <v>0</v>
      </c>
    </row>
    <row r="10" spans="1:25" x14ac:dyDescent="0.2">
      <c r="A10" s="6" t="s">
        <v>221</v>
      </c>
      <c r="B10" s="5" t="s">
        <v>28</v>
      </c>
      <c r="C10" s="81"/>
      <c r="D10" s="67">
        <f>投入係数表!AA10</f>
        <v>7.2341451651796482E-4</v>
      </c>
      <c r="E10" s="68">
        <f t="shared" si="0"/>
        <v>2.8032312515071135E-3</v>
      </c>
      <c r="F10" s="67">
        <f>分析係数表!C13</f>
        <v>5.5763110557631057E-2</v>
      </c>
      <c r="G10" s="68">
        <f t="shared" si="1"/>
        <v>1.5631689419639763E-4</v>
      </c>
      <c r="H10" s="68">
        <v>2.3450359257355498E-4</v>
      </c>
      <c r="I10" s="68">
        <f t="shared" si="2"/>
        <v>2.3450359257355498E-4</v>
      </c>
      <c r="J10" s="67">
        <f>分析係数表!G13</f>
        <v>0.39274924471299094</v>
      </c>
      <c r="K10" s="69">
        <f t="shared" si="3"/>
        <v>9.2101108865746663E-5</v>
      </c>
      <c r="L10" s="70"/>
      <c r="M10" s="71"/>
      <c r="N10" s="72">
        <f>分析係数表!H13</f>
        <v>1.4850401910118868E-2</v>
      </c>
      <c r="O10" s="73">
        <f t="shared" si="4"/>
        <v>9.365864774385696E-3</v>
      </c>
      <c r="P10" s="67">
        <f>分析係数表!C13</f>
        <v>5.5763110557631057E-2</v>
      </c>
      <c r="Q10" s="73">
        <f t="shared" si="5"/>
        <v>5.2226975288189182E-4</v>
      </c>
      <c r="R10" s="74">
        <v>5.6092611200195914E-4</v>
      </c>
      <c r="S10" s="75">
        <f t="shared" si="6"/>
        <v>7.9542970457551409E-4</v>
      </c>
      <c r="T10" s="76">
        <f>分析係数表!F13</f>
        <v>0.61581067472306139</v>
      </c>
      <c r="U10" s="77">
        <f t="shared" si="7"/>
        <v>4.8983410306941268E-4</v>
      </c>
      <c r="V10" s="78">
        <f>分析係数表!D13</f>
        <v>0.18177240684793555</v>
      </c>
      <c r="W10" s="158">
        <f t="shared" si="8"/>
        <v>0</v>
      </c>
      <c r="X10" s="67">
        <f>分析係数表!E13</f>
        <v>0.16666666666666666</v>
      </c>
      <c r="Y10" s="157">
        <f t="shared" si="9"/>
        <v>0</v>
      </c>
    </row>
    <row r="11" spans="1:25" x14ac:dyDescent="0.2">
      <c r="A11" s="6" t="s">
        <v>222</v>
      </c>
      <c r="B11" s="5" t="s">
        <v>265</v>
      </c>
      <c r="C11" s="81"/>
      <c r="D11" s="67">
        <f>投入係数表!AA11</f>
        <v>1.9291053773812395E-3</v>
      </c>
      <c r="E11" s="68">
        <f t="shared" si="0"/>
        <v>7.4752833373523033E-3</v>
      </c>
      <c r="F11" s="67">
        <f>分析係数表!C14</f>
        <v>7.9371641174038832E-2</v>
      </c>
      <c r="G11" s="68">
        <f t="shared" si="1"/>
        <v>5.9332550672659852E-4</v>
      </c>
      <c r="H11" s="68">
        <v>1.0676924347053287E-3</v>
      </c>
      <c r="I11" s="68">
        <f t="shared" si="2"/>
        <v>1.0676924347053287E-3</v>
      </c>
      <c r="J11" s="67">
        <f>分析係数表!G14</f>
        <v>0.31032278683285397</v>
      </c>
      <c r="K11" s="69">
        <f t="shared" si="3"/>
        <v>3.3132929181811259E-4</v>
      </c>
      <c r="L11" s="70"/>
      <c r="M11" s="71"/>
      <c r="N11" s="72">
        <f>分析係数表!H14</f>
        <v>9.8788155718450548E-4</v>
      </c>
      <c r="O11" s="73">
        <f t="shared" si="4"/>
        <v>6.2303802507831184E-4</v>
      </c>
      <c r="P11" s="67">
        <f>分析係数表!C14</f>
        <v>7.9371641174038832E-2</v>
      </c>
      <c r="Q11" s="73">
        <f t="shared" si="5"/>
        <v>4.9451550564297574E-5</v>
      </c>
      <c r="R11" s="74">
        <v>1.5084480403259798E-4</v>
      </c>
      <c r="S11" s="75">
        <f t="shared" si="6"/>
        <v>1.2185372387379266E-3</v>
      </c>
      <c r="T11" s="76">
        <f>分析係数表!F14</f>
        <v>0.57270693512304249</v>
      </c>
      <c r="U11" s="77">
        <f t="shared" si="7"/>
        <v>6.9786472733089308E-4</v>
      </c>
      <c r="V11" s="78">
        <f>分析係数表!D14</f>
        <v>7.0310003195909243E-2</v>
      </c>
      <c r="W11" s="158">
        <f t="shared" si="8"/>
        <v>0</v>
      </c>
      <c r="X11" s="67">
        <f>分析係数表!E14</f>
        <v>4.5381911153723233E-2</v>
      </c>
      <c r="Y11" s="157">
        <f t="shared" si="9"/>
        <v>0</v>
      </c>
    </row>
    <row r="12" spans="1:25" x14ac:dyDescent="0.2">
      <c r="A12" s="6" t="s">
        <v>223</v>
      </c>
      <c r="B12" s="5" t="s">
        <v>29</v>
      </c>
      <c r="C12" s="81"/>
      <c r="D12" s="67">
        <f>投入係数表!AA12</f>
        <v>5.7873161321437185E-3</v>
      </c>
      <c r="E12" s="68">
        <f t="shared" si="0"/>
        <v>2.2425850012056908E-2</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4.4302671294656499E-3</v>
      </c>
      <c r="P12" s="67">
        <f>分析係数表!C15</f>
        <v>0</v>
      </c>
      <c r="Q12" s="73">
        <f t="shared" si="5"/>
        <v>0</v>
      </c>
      <c r="R12" s="74">
        <v>0</v>
      </c>
      <c r="S12" s="75">
        <f t="shared" si="6"/>
        <v>0</v>
      </c>
      <c r="T12" s="76">
        <f>分析係数表!F15</f>
        <v>0.58334888930371476</v>
      </c>
      <c r="U12" s="77">
        <f t="shared" si="7"/>
        <v>0</v>
      </c>
      <c r="V12" s="78">
        <f>分析係数表!D15</f>
        <v>3.3414224379316779E-2</v>
      </c>
      <c r="W12" s="158">
        <f t="shared" si="8"/>
        <v>0</v>
      </c>
      <c r="X12" s="67">
        <f>分析係数表!E15</f>
        <v>2.8747433264887063E-2</v>
      </c>
      <c r="Y12" s="157">
        <f t="shared" si="9"/>
        <v>0</v>
      </c>
    </row>
    <row r="13" spans="1:25" x14ac:dyDescent="0.2">
      <c r="A13" s="6" t="s">
        <v>224</v>
      </c>
      <c r="B13" s="5" t="s">
        <v>30</v>
      </c>
      <c r="C13" s="81"/>
      <c r="D13" s="67">
        <f>投入係数表!AA13</f>
        <v>7.716421509524958E-3</v>
      </c>
      <c r="E13" s="68">
        <f t="shared" si="0"/>
        <v>2.9901133349409213E-2</v>
      </c>
      <c r="F13" s="67">
        <f>分析係数表!C16</f>
        <v>0.25019220208676551</v>
      </c>
      <c r="G13" s="68">
        <f t="shared" si="1"/>
        <v>7.4810303975787135E-3</v>
      </c>
      <c r="H13" s="68">
        <v>8.8498406126685525E-3</v>
      </c>
      <c r="I13" s="68">
        <f t="shared" si="2"/>
        <v>8.8498406126685525E-3</v>
      </c>
      <c r="J13" s="67">
        <f>分析係数表!G16</f>
        <v>6.6029003394014199E-2</v>
      </c>
      <c r="K13" s="69">
        <f t="shared" si="3"/>
        <v>5.8434615585037657E-4</v>
      </c>
      <c r="L13" s="70"/>
      <c r="M13" s="71"/>
      <c r="N13" s="72">
        <f>分析係数表!H16</f>
        <v>1.5056344645167103E-2</v>
      </c>
      <c r="O13" s="73">
        <f t="shared" si="4"/>
        <v>9.495748922936224E-3</v>
      </c>
      <c r="P13" s="67">
        <f>分析係数表!C16</f>
        <v>0.25019220208676551</v>
      </c>
      <c r="Q13" s="73">
        <f t="shared" si="5"/>
        <v>2.3757623334924459E-3</v>
      </c>
      <c r="R13" s="74">
        <v>2.7522771315487051E-3</v>
      </c>
      <c r="S13" s="75">
        <f t="shared" si="6"/>
        <v>1.1602117744217258E-2</v>
      </c>
      <c r="T13" s="76">
        <f>分析係数表!F16</f>
        <v>0.57081147793890774</v>
      </c>
      <c r="U13" s="77">
        <f t="shared" si="7"/>
        <v>6.6226219767978791E-3</v>
      </c>
      <c r="V13" s="78">
        <f>分析係数表!D16</f>
        <v>2.776920703486578E-3</v>
      </c>
      <c r="W13" s="158">
        <f t="shared" si="8"/>
        <v>0</v>
      </c>
      <c r="X13" s="67">
        <f>分析係数表!E16</f>
        <v>1.8512804689910522E-3</v>
      </c>
      <c r="Y13" s="157">
        <f t="shared" si="9"/>
        <v>0</v>
      </c>
    </row>
    <row r="14" spans="1:25" x14ac:dyDescent="0.2">
      <c r="A14" s="6" t="s">
        <v>2</v>
      </c>
      <c r="B14" s="5" t="s">
        <v>360</v>
      </c>
      <c r="C14" s="81"/>
      <c r="D14" s="67">
        <f>投入係数表!AA14</f>
        <v>2.5560646250301421E-2</v>
      </c>
      <c r="E14" s="68">
        <f t="shared" si="0"/>
        <v>9.9047504219918009E-2</v>
      </c>
      <c r="F14" s="67">
        <f>分析係数表!C17</f>
        <v>1.3407344150298872E-2</v>
      </c>
      <c r="G14" s="68">
        <f t="shared" si="1"/>
        <v>1.3279639763046206E-3</v>
      </c>
      <c r="H14" s="68">
        <v>1.4571841399669755E-3</v>
      </c>
      <c r="I14" s="68">
        <f t="shared" si="2"/>
        <v>1.4571841399669755E-3</v>
      </c>
      <c r="J14" s="67">
        <f>分析係数表!G17</f>
        <v>0.3831030818278427</v>
      </c>
      <c r="K14" s="69">
        <f t="shared" si="3"/>
        <v>5.5825173481200286E-4</v>
      </c>
      <c r="L14" s="70"/>
      <c r="M14" s="71"/>
      <c r="N14" s="72">
        <f>分析係数表!H17</f>
        <v>6.2973426951468308E-3</v>
      </c>
      <c r="O14" s="73">
        <f t="shared" si="4"/>
        <v>3.9716137298965995E-3</v>
      </c>
      <c r="P14" s="67">
        <f>分析係数表!C17</f>
        <v>1.3407344150298872E-2</v>
      </c>
      <c r="Q14" s="73">
        <f t="shared" si="5"/>
        <v>5.3248792108775858E-5</v>
      </c>
      <c r="R14" s="74">
        <v>6.6277875629363494E-5</v>
      </c>
      <c r="S14" s="75">
        <f t="shared" si="6"/>
        <v>1.5234620155963391E-3</v>
      </c>
      <c r="T14" s="76">
        <f>分析係数表!F17</f>
        <v>0.58501594048884165</v>
      </c>
      <c r="U14" s="77">
        <f t="shared" si="7"/>
        <v>8.9124956385311859E-4</v>
      </c>
      <c r="V14" s="78">
        <f>分析係数表!D17</f>
        <v>8.5547290116896921E-2</v>
      </c>
      <c r="W14" s="158">
        <f t="shared" si="8"/>
        <v>0</v>
      </c>
      <c r="X14" s="67">
        <f>分析係数表!E17</f>
        <v>7.5451647183846976E-2</v>
      </c>
      <c r="Y14" s="157">
        <f t="shared" si="9"/>
        <v>0</v>
      </c>
    </row>
    <row r="15" spans="1:25" x14ac:dyDescent="0.2">
      <c r="A15" s="6" t="s">
        <v>3</v>
      </c>
      <c r="B15" s="5" t="s">
        <v>31</v>
      </c>
      <c r="C15" s="81"/>
      <c r="D15" s="67">
        <f>投入係数表!AA15</f>
        <v>2.8936580660718593E-3</v>
      </c>
      <c r="E15" s="68">
        <f t="shared" si="0"/>
        <v>1.1212925006028454E-2</v>
      </c>
      <c r="F15" s="67">
        <f>分析係数表!C18</f>
        <v>0.50011828720132478</v>
      </c>
      <c r="G15" s="68">
        <f t="shared" si="1"/>
        <v>5.6077888485318549E-3</v>
      </c>
      <c r="H15" s="68">
        <v>7.7785825215045132E-3</v>
      </c>
      <c r="I15" s="68">
        <f t="shared" si="2"/>
        <v>7.7785825215045132E-3</v>
      </c>
      <c r="J15" s="67">
        <f>分析係数表!G18</f>
        <v>0.30389738529847066</v>
      </c>
      <c r="K15" s="69">
        <f t="shared" si="3"/>
        <v>2.3638908896136063E-3</v>
      </c>
      <c r="L15" s="70"/>
      <c r="M15" s="71"/>
      <c r="N15" s="72">
        <f>分析係数表!H18</f>
        <v>4.7302471956391627E-4</v>
      </c>
      <c r="O15" s="73">
        <f t="shared" si="4"/>
        <v>2.9832765370199291E-4</v>
      </c>
      <c r="P15" s="67">
        <f>分析係数表!C18</f>
        <v>0.50011828720132478</v>
      </c>
      <c r="Q15" s="73">
        <f t="shared" si="5"/>
        <v>1.4919911519423065E-4</v>
      </c>
      <c r="R15" s="74">
        <v>2.7622053132685045E-4</v>
      </c>
      <c r="S15" s="75">
        <f t="shared" si="6"/>
        <v>8.0548030528313636E-3</v>
      </c>
      <c r="T15" s="76">
        <f>分析係数表!F18</f>
        <v>0.65120868278243715</v>
      </c>
      <c r="U15" s="77">
        <f t="shared" si="7"/>
        <v>5.2453576861062655E-3</v>
      </c>
      <c r="V15" s="78">
        <f>分析係数表!D18</f>
        <v>0.1002466699555994</v>
      </c>
      <c r="W15" s="158">
        <f t="shared" si="8"/>
        <v>0</v>
      </c>
      <c r="X15" s="67">
        <f>分析係数表!E18</f>
        <v>8.1401085347804644E-2</v>
      </c>
      <c r="Y15" s="157">
        <f t="shared" si="9"/>
        <v>0</v>
      </c>
    </row>
    <row r="16" spans="1:25" x14ac:dyDescent="0.2">
      <c r="A16" s="6" t="s">
        <v>4</v>
      </c>
      <c r="B16" s="5" t="s">
        <v>32</v>
      </c>
      <c r="C16" s="81"/>
      <c r="D16" s="67">
        <f>投入係数表!AA16</f>
        <v>0</v>
      </c>
      <c r="E16" s="68">
        <f t="shared" si="0"/>
        <v>0</v>
      </c>
      <c r="F16" s="67">
        <f>分析係数表!C19</f>
        <v>2.4613726194753882E-2</v>
      </c>
      <c r="G16" s="68">
        <f t="shared" si="1"/>
        <v>0</v>
      </c>
      <c r="H16" s="68">
        <v>3.6235989621122565E-5</v>
      </c>
      <c r="I16" s="68">
        <f t="shared" si="2"/>
        <v>3.6235989621122565E-5</v>
      </c>
      <c r="J16" s="67">
        <f>分析係数表!G19</f>
        <v>0.13374002815579539</v>
      </c>
      <c r="K16" s="69">
        <f t="shared" si="3"/>
        <v>4.846202272182041E-6</v>
      </c>
      <c r="L16" s="70"/>
      <c r="M16" s="71"/>
      <c r="N16" s="72">
        <f>分析係数表!H19</f>
        <v>-1.0940707799437519E-4</v>
      </c>
      <c r="O16" s="73">
        <f t="shared" si="4"/>
        <v>-6.9000953917467745E-5</v>
      </c>
      <c r="P16" s="67">
        <f>分析係数表!C19</f>
        <v>2.4613726194753882E-2</v>
      </c>
      <c r="Q16" s="73">
        <f t="shared" si="5"/>
        <v>-1.6983705869013813E-6</v>
      </c>
      <c r="R16" s="74">
        <v>-5.4847083221219868E-7</v>
      </c>
      <c r="S16" s="75">
        <f t="shared" si="6"/>
        <v>3.5687518788910369E-5</v>
      </c>
      <c r="T16" s="76">
        <f>分析係数表!F19</f>
        <v>0.55983106522759263</v>
      </c>
      <c r="U16" s="77">
        <f t="shared" si="7"/>
        <v>1.997898165892542E-5</v>
      </c>
      <c r="V16" s="78">
        <f>分析係数表!D19</f>
        <v>2.7686532144533083E-2</v>
      </c>
      <c r="W16" s="158">
        <f t="shared" si="8"/>
        <v>0</v>
      </c>
      <c r="X16" s="67">
        <f>分析係数表!E19</f>
        <v>1.9239793524167059E-2</v>
      </c>
      <c r="Y16" s="157">
        <f t="shared" si="9"/>
        <v>0</v>
      </c>
    </row>
    <row r="17" spans="1:25" x14ac:dyDescent="0.2">
      <c r="A17" s="6" t="s">
        <v>5</v>
      </c>
      <c r="B17" s="5" t="s">
        <v>33</v>
      </c>
      <c r="C17" s="81"/>
      <c r="D17" s="67">
        <f>投入係数表!AA17</f>
        <v>2.4113817217265494E-4</v>
      </c>
      <c r="E17" s="68">
        <f t="shared" si="0"/>
        <v>9.3441041716903791E-4</v>
      </c>
      <c r="F17" s="67">
        <f>分析係数表!C20</f>
        <v>5.0947443689667304E-3</v>
      </c>
      <c r="G17" s="68">
        <f t="shared" si="1"/>
        <v>4.760582211175809E-6</v>
      </c>
      <c r="H17" s="68">
        <v>8.5024317314205257E-6</v>
      </c>
      <c r="I17" s="68">
        <f t="shared" si="2"/>
        <v>8.5024317314205257E-6</v>
      </c>
      <c r="J17" s="67">
        <f>分析係数表!G20</f>
        <v>0.2516025641025641</v>
      </c>
      <c r="K17" s="69">
        <f t="shared" si="3"/>
        <v>2.139233624732408E-6</v>
      </c>
      <c r="L17" s="70"/>
      <c r="M17" s="71"/>
      <c r="N17" s="72">
        <f>分析係数表!H20</f>
        <v>5.3416396903136116E-4</v>
      </c>
      <c r="O17" s="73">
        <f t="shared" si="4"/>
        <v>3.3688701030293072E-4</v>
      </c>
      <c r="P17" s="67">
        <f>分析係数表!C20</f>
        <v>5.0947443689667304E-3</v>
      </c>
      <c r="Q17" s="73">
        <f t="shared" si="5"/>
        <v>1.7163531987188932E-6</v>
      </c>
      <c r="R17" s="74">
        <v>2.1993214133752635E-6</v>
      </c>
      <c r="S17" s="75">
        <f t="shared" si="6"/>
        <v>1.0701753144795789E-5</v>
      </c>
      <c r="T17" s="76">
        <f>分析係数表!F20</f>
        <v>0.55448717948717952</v>
      </c>
      <c r="U17" s="77">
        <f t="shared" si="7"/>
        <v>5.9339849168258709E-6</v>
      </c>
      <c r="V17" s="78">
        <f>分析係数表!D20</f>
        <v>1.9230769230769232E-2</v>
      </c>
      <c r="W17" s="158">
        <f t="shared" si="8"/>
        <v>0</v>
      </c>
      <c r="X17" s="67">
        <f>分析係数表!E20</f>
        <v>1.282051282051282E-2</v>
      </c>
      <c r="Y17" s="157">
        <f t="shared" si="9"/>
        <v>0</v>
      </c>
    </row>
    <row r="18" spans="1:25" x14ac:dyDescent="0.2">
      <c r="A18" s="6" t="s">
        <v>6</v>
      </c>
      <c r="B18" s="5" t="s">
        <v>34</v>
      </c>
      <c r="C18" s="81"/>
      <c r="D18" s="67">
        <f>投入係数表!AA18</f>
        <v>4.8227634434530988E-4</v>
      </c>
      <c r="E18" s="68">
        <f t="shared" si="0"/>
        <v>1.8688208343380758E-3</v>
      </c>
      <c r="F18" s="67">
        <f>分析係数表!C21</f>
        <v>7.706243934001944E-2</v>
      </c>
      <c r="G18" s="68">
        <f t="shared" si="1"/>
        <v>1.4401589218354248E-4</v>
      </c>
      <c r="H18" s="68">
        <v>5.9872884468604407E-4</v>
      </c>
      <c r="I18" s="68">
        <f t="shared" si="2"/>
        <v>5.9872884468604407E-4</v>
      </c>
      <c r="J18" s="67">
        <f>分析係数表!G21</f>
        <v>0.42185988669338126</v>
      </c>
      <c r="K18" s="69">
        <f t="shared" si="3"/>
        <v>2.5257968257931361E-4</v>
      </c>
      <c r="L18" s="70"/>
      <c r="M18" s="71"/>
      <c r="N18" s="72">
        <f>分析係数表!H21</f>
        <v>9.0743517630628831E-4</v>
      </c>
      <c r="O18" s="73">
        <f t="shared" si="4"/>
        <v>5.7230202955076191E-4</v>
      </c>
      <c r="P18" s="67">
        <f>分析係数表!C21</f>
        <v>7.706243934001944E-2</v>
      </c>
      <c r="Q18" s="73">
        <f t="shared" si="5"/>
        <v>4.4102990436425602E-5</v>
      </c>
      <c r="R18" s="74">
        <v>7.8136465795737998E-5</v>
      </c>
      <c r="S18" s="75">
        <f t="shared" si="6"/>
        <v>6.7686531048178201E-4</v>
      </c>
      <c r="T18" s="76">
        <f>分析係数表!F21</f>
        <v>0.63189166781815664</v>
      </c>
      <c r="U18" s="77">
        <f t="shared" si="7"/>
        <v>4.2770554992858765E-4</v>
      </c>
      <c r="V18" s="78">
        <f>分析係数表!D21</f>
        <v>4.7948044769932294E-2</v>
      </c>
      <c r="W18" s="158">
        <f t="shared" si="8"/>
        <v>0</v>
      </c>
      <c r="X18" s="67">
        <f>分析係数表!E21</f>
        <v>3.4821058449633825E-2</v>
      </c>
      <c r="Y18" s="157">
        <f t="shared" si="9"/>
        <v>0</v>
      </c>
    </row>
    <row r="19" spans="1:25" x14ac:dyDescent="0.2">
      <c r="A19" s="6" t="s">
        <v>7</v>
      </c>
      <c r="B19" s="5" t="s">
        <v>266</v>
      </c>
      <c r="C19" s="81"/>
      <c r="D19" s="67">
        <f>投入係数表!AA19</f>
        <v>6.993006993006993E-3</v>
      </c>
      <c r="E19" s="68">
        <f t="shared" si="0"/>
        <v>2.7097902097902096E-2</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2.6382717674325905E-5</v>
      </c>
      <c r="P19" s="67">
        <f>分析係数表!C22</f>
        <v>0</v>
      </c>
      <c r="Q19" s="73">
        <f t="shared" si="5"/>
        <v>0</v>
      </c>
      <c r="R19" s="74">
        <v>0</v>
      </c>
      <c r="S19" s="75">
        <f t="shared" si="6"/>
        <v>0</v>
      </c>
      <c r="T19" s="76">
        <f>分析係数表!F22</f>
        <v>0.6269315673289183</v>
      </c>
      <c r="U19" s="77">
        <f t="shared" si="7"/>
        <v>0</v>
      </c>
      <c r="V19" s="78">
        <f>分析係数表!D22</f>
        <v>4.3992431409649951E-2</v>
      </c>
      <c r="W19" s="158">
        <f t="shared" si="8"/>
        <v>0</v>
      </c>
      <c r="X19" s="67">
        <f>分析係数表!E22</f>
        <v>4.13118889940082E-2</v>
      </c>
      <c r="Y19" s="157">
        <f t="shared" si="9"/>
        <v>0</v>
      </c>
    </row>
    <row r="20" spans="1:25" x14ac:dyDescent="0.2">
      <c r="A20" s="6" t="s">
        <v>8</v>
      </c>
      <c r="B20" s="5" t="s">
        <v>267</v>
      </c>
      <c r="C20" s="81"/>
      <c r="D20" s="67">
        <f>投入係数表!AA20</f>
        <v>2.4113817217265494E-4</v>
      </c>
      <c r="E20" s="68">
        <f t="shared" si="0"/>
        <v>9.3441041716903791E-4</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1.4206078747713947E-5</v>
      </c>
      <c r="P20" s="67">
        <f>分析係数表!C23</f>
        <v>0</v>
      </c>
      <c r="Q20" s="73">
        <f t="shared" si="5"/>
        <v>0</v>
      </c>
      <c r="R20" s="74">
        <v>0</v>
      </c>
      <c r="S20" s="75">
        <f t="shared" si="6"/>
        <v>0</v>
      </c>
      <c r="T20" s="76">
        <f>分析係数表!F23</f>
        <v>0.64104493657278006</v>
      </c>
      <c r="U20" s="77">
        <f t="shared" si="7"/>
        <v>0</v>
      </c>
      <c r="V20" s="78">
        <f>分析係数表!D23</f>
        <v>3.4114527341790296E-2</v>
      </c>
      <c r="W20" s="158">
        <f t="shared" si="8"/>
        <v>0</v>
      </c>
      <c r="X20" s="67">
        <f>分析係数表!E23</f>
        <v>3.3648677703719633E-2</v>
      </c>
      <c r="Y20" s="157">
        <f t="shared" si="9"/>
        <v>0</v>
      </c>
    </row>
    <row r="21" spans="1:25" x14ac:dyDescent="0.2">
      <c r="A21" s="6" t="s">
        <v>9</v>
      </c>
      <c r="B21" s="5" t="s">
        <v>268</v>
      </c>
      <c r="C21" s="81"/>
      <c r="D21" s="67">
        <f>投入係数表!AA21</f>
        <v>0</v>
      </c>
      <c r="E21" s="68">
        <f t="shared" si="0"/>
        <v>0</v>
      </c>
      <c r="F21" s="67">
        <f>分析係数表!C24</f>
        <v>0.23422687152664268</v>
      </c>
      <c r="G21" s="68">
        <f t="shared" si="1"/>
        <v>0</v>
      </c>
      <c r="H21" s="68">
        <v>2.014612570459055E-4</v>
      </c>
      <c r="I21" s="68">
        <f t="shared" si="2"/>
        <v>2.014612570459055E-4</v>
      </c>
      <c r="J21" s="67">
        <f>分析係数表!G24</f>
        <v>0.32602845059592467</v>
      </c>
      <c r="K21" s="69">
        <f t="shared" si="3"/>
        <v>6.5682101489783888E-5</v>
      </c>
      <c r="L21" s="70"/>
      <c r="M21" s="71"/>
      <c r="N21" s="72">
        <f>分析係数表!H24</f>
        <v>9.8788155718450548E-4</v>
      </c>
      <c r="O21" s="73">
        <f t="shared" si="4"/>
        <v>6.2303802507831184E-4</v>
      </c>
      <c r="P21" s="67">
        <f>分析係数表!C24</f>
        <v>0.23422687152664268</v>
      </c>
      <c r="Q21" s="73">
        <f t="shared" si="5"/>
        <v>1.4593224745623092E-4</v>
      </c>
      <c r="R21" s="74">
        <v>2.2187656502390798E-4</v>
      </c>
      <c r="S21" s="75">
        <f t="shared" si="6"/>
        <v>4.2333782206981346E-4</v>
      </c>
      <c r="T21" s="76">
        <f>分析係数表!F24</f>
        <v>0.61668589004229146</v>
      </c>
      <c r="U21" s="77">
        <f t="shared" si="7"/>
        <v>2.6106646159168811E-4</v>
      </c>
      <c r="V21" s="78">
        <f>分析係数表!D24</f>
        <v>2.6528258362168398E-2</v>
      </c>
      <c r="W21" s="158">
        <f t="shared" si="8"/>
        <v>0</v>
      </c>
      <c r="X21" s="67">
        <f>分析係数表!E24</f>
        <v>2.691272587466359E-2</v>
      </c>
      <c r="Y21" s="157">
        <f t="shared" si="9"/>
        <v>0</v>
      </c>
    </row>
    <row r="22" spans="1:25" x14ac:dyDescent="0.2">
      <c r="A22" s="6" t="s">
        <v>10</v>
      </c>
      <c r="B22" s="5" t="s">
        <v>269</v>
      </c>
      <c r="C22" s="81"/>
      <c r="D22" s="67">
        <f>投入係数表!AA22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2.2526782014232116E-3</v>
      </c>
      <c r="P22" s="67">
        <f>分析係数表!C25</f>
        <v>0</v>
      </c>
      <c r="Q22" s="73">
        <f t="shared" si="5"/>
        <v>0</v>
      </c>
      <c r="R22" s="74">
        <v>0</v>
      </c>
      <c r="S22" s="75">
        <f t="shared" si="6"/>
        <v>0</v>
      </c>
      <c r="T22" s="76">
        <f>分析係数表!F25</f>
        <v>0.60040705563093621</v>
      </c>
      <c r="U22" s="77">
        <f t="shared" si="7"/>
        <v>0</v>
      </c>
      <c r="V22" s="78">
        <f>分析係数表!D25</f>
        <v>1.1533242876526458E-2</v>
      </c>
      <c r="W22" s="158">
        <f t="shared" si="8"/>
        <v>0</v>
      </c>
      <c r="X22" s="67">
        <f>分析係数表!E25</f>
        <v>4.2966983265490732E-3</v>
      </c>
      <c r="Y22" s="157">
        <f t="shared" si="9"/>
        <v>0</v>
      </c>
    </row>
    <row r="23" spans="1:25" x14ac:dyDescent="0.2">
      <c r="A23" s="6" t="s">
        <v>11</v>
      </c>
      <c r="B23" s="5" t="s">
        <v>35</v>
      </c>
      <c r="C23" s="81"/>
      <c r="D23" s="67">
        <f>投入係数表!AA23</f>
        <v>0</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5.9523469952921437E-3</v>
      </c>
      <c r="P23" s="67">
        <f>分析係数表!C26</f>
        <v>0</v>
      </c>
      <c r="Q23" s="73">
        <f t="shared" si="5"/>
        <v>0</v>
      </c>
      <c r="R23" s="74">
        <v>0</v>
      </c>
      <c r="S23" s="75">
        <f t="shared" si="6"/>
        <v>0</v>
      </c>
      <c r="T23" s="76">
        <f>分析係数表!F26</f>
        <v>0.58875137357225105</v>
      </c>
      <c r="U23" s="77">
        <f t="shared" si="7"/>
        <v>0</v>
      </c>
      <c r="V23" s="78">
        <f>分析係数表!D26</f>
        <v>1.0949176732233308E-2</v>
      </c>
      <c r="W23" s="158">
        <f t="shared" si="8"/>
        <v>0</v>
      </c>
      <c r="X23" s="67">
        <f>分析係数表!E26</f>
        <v>1.1816004798199799E-2</v>
      </c>
      <c r="Y23" s="157">
        <f t="shared" si="9"/>
        <v>0</v>
      </c>
    </row>
    <row r="24" spans="1:25" x14ac:dyDescent="0.2">
      <c r="A24" s="6" t="s">
        <v>12</v>
      </c>
      <c r="B24" s="5" t="s">
        <v>361</v>
      </c>
      <c r="C24" s="81"/>
      <c r="D24" s="67">
        <f>投入係数表!AA24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5.5586356699983573E-3</v>
      </c>
      <c r="P24" s="67">
        <f>分析係数表!C27</f>
        <v>0</v>
      </c>
      <c r="Q24" s="73">
        <f t="shared" si="5"/>
        <v>0</v>
      </c>
      <c r="R24" s="74">
        <v>0</v>
      </c>
      <c r="S24" s="75">
        <f t="shared" si="6"/>
        <v>0</v>
      </c>
      <c r="T24" s="76">
        <f>分析係数表!F27</f>
        <v>0.58082975679542204</v>
      </c>
      <c r="U24" s="77">
        <f t="shared" si="7"/>
        <v>0</v>
      </c>
      <c r="V24" s="78">
        <f>分析係数表!D27</f>
        <v>6.3662374821173109E-2</v>
      </c>
      <c r="W24" s="158">
        <f t="shared" si="8"/>
        <v>0</v>
      </c>
      <c r="X24" s="67">
        <f>分析係数表!E27</f>
        <v>7.2246065808297566E-2</v>
      </c>
      <c r="Y24" s="157">
        <f t="shared" si="9"/>
        <v>0</v>
      </c>
    </row>
    <row r="25" spans="1:25" x14ac:dyDescent="0.2">
      <c r="A25" s="6" t="s">
        <v>13</v>
      </c>
      <c r="B25" s="5" t="s">
        <v>189</v>
      </c>
      <c r="C25" s="81"/>
      <c r="D25" s="67">
        <f>投入係数表!AA25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8.205025196715357E-3</v>
      </c>
      <c r="P25" s="67">
        <f>分析係数表!C28</f>
        <v>0</v>
      </c>
      <c r="Q25" s="73">
        <f t="shared" si="5"/>
        <v>0</v>
      </c>
      <c r="R25" s="74">
        <v>0</v>
      </c>
      <c r="S25" s="75">
        <f t="shared" si="6"/>
        <v>0</v>
      </c>
      <c r="T25" s="76">
        <f>分析係数表!F28</f>
        <v>0.55452156776877604</v>
      </c>
      <c r="U25" s="77">
        <f t="shared" si="7"/>
        <v>0</v>
      </c>
      <c r="V25" s="78">
        <f>分析係数表!D28</f>
        <v>4.8609590540836432E-2</v>
      </c>
      <c r="W25" s="158">
        <f t="shared" si="8"/>
        <v>0</v>
      </c>
      <c r="X25" s="67">
        <f>分析係数表!E28</f>
        <v>4.2040726954236919E-2</v>
      </c>
      <c r="Y25" s="157">
        <f t="shared" si="9"/>
        <v>0</v>
      </c>
    </row>
    <row r="26" spans="1:25" x14ac:dyDescent="0.2">
      <c r="A26" s="6" t="s">
        <v>14</v>
      </c>
      <c r="B26" s="5" t="s">
        <v>50</v>
      </c>
      <c r="C26" s="81"/>
      <c r="D26" s="67">
        <f>投入係数表!AA26</f>
        <v>2.1702435495538942E-3</v>
      </c>
      <c r="E26" s="68">
        <f t="shared" si="0"/>
        <v>8.4096937545213406E-3</v>
      </c>
      <c r="F26" s="67">
        <f>分析係数表!C29</f>
        <v>9.5730027548209362E-2</v>
      </c>
      <c r="G26" s="68">
        <f t="shared" si="1"/>
        <v>8.0506021479233216E-4</v>
      </c>
      <c r="H26" s="68">
        <v>1.2589049406797231E-3</v>
      </c>
      <c r="I26" s="68">
        <f t="shared" si="2"/>
        <v>1.2589049406797231E-3</v>
      </c>
      <c r="J26" s="67">
        <f>分析係数表!G29</f>
        <v>0.41725313393446228</v>
      </c>
      <c r="K26" s="69">
        <f t="shared" si="3"/>
        <v>5.2528203182419277E-4</v>
      </c>
      <c r="L26" s="70"/>
      <c r="M26" s="71"/>
      <c r="N26" s="72">
        <f>分析係数表!H29</f>
        <v>1.1001847048904964E-2</v>
      </c>
      <c r="O26" s="73">
        <f t="shared" si="4"/>
        <v>6.9386547483477126E-3</v>
      </c>
      <c r="P26" s="67">
        <f>分析係数表!C29</f>
        <v>9.5730027548209362E-2</v>
      </c>
      <c r="Q26" s="73">
        <f t="shared" si="5"/>
        <v>6.6423761020684027E-4</v>
      </c>
      <c r="R26" s="74">
        <v>8.0888088149215704E-4</v>
      </c>
      <c r="S26" s="75">
        <f t="shared" si="6"/>
        <v>2.06778582217188E-3</v>
      </c>
      <c r="T26" s="76">
        <f>分析係数表!F29</f>
        <v>0.61183197712777659</v>
      </c>
      <c r="U26" s="77">
        <f t="shared" si="7"/>
        <v>1.2651374878562063E-3</v>
      </c>
      <c r="V26" s="78">
        <f>分析係数表!D29</f>
        <v>6.9331427314712993E-2</v>
      </c>
      <c r="W26" s="158">
        <f t="shared" si="8"/>
        <v>0</v>
      </c>
      <c r="X26" s="67">
        <f>分析係数表!E29</f>
        <v>4.6349241257972289E-2</v>
      </c>
      <c r="Y26" s="157">
        <f t="shared" si="9"/>
        <v>0</v>
      </c>
    </row>
    <row r="27" spans="1:25" x14ac:dyDescent="0.2">
      <c r="A27" s="6" t="s">
        <v>15</v>
      </c>
      <c r="B27" s="5" t="s">
        <v>36</v>
      </c>
      <c r="C27" s="81"/>
      <c r="D27" s="67">
        <f>投入係数表!AA27</f>
        <v>1.9773330118157705E-2</v>
      </c>
      <c r="E27" s="68">
        <f t="shared" si="0"/>
        <v>7.6621654207861101E-2</v>
      </c>
      <c r="F27" s="67">
        <f>分析係数表!C30</f>
        <v>1</v>
      </c>
      <c r="G27" s="68">
        <f t="shared" si="1"/>
        <v>7.6621654207861101E-2</v>
      </c>
      <c r="H27" s="68">
        <v>8.3199174531150111E-2</v>
      </c>
      <c r="I27" s="68">
        <f t="shared" si="2"/>
        <v>8.3199174531150111E-2</v>
      </c>
      <c r="J27" s="67">
        <f>分析係数表!G30</f>
        <v>0.49552534931824899</v>
      </c>
      <c r="K27" s="69">
        <f t="shared" si="3"/>
        <v>4.1227300022538126E-2</v>
      </c>
      <c r="L27" s="70"/>
      <c r="M27" s="71"/>
      <c r="N27" s="72">
        <f>分析係数表!H30</f>
        <v>0</v>
      </c>
      <c r="O27" s="73">
        <f t="shared" si="4"/>
        <v>0</v>
      </c>
      <c r="P27" s="67">
        <f>分析係数表!C30</f>
        <v>1</v>
      </c>
      <c r="Q27" s="73">
        <f t="shared" si="5"/>
        <v>0</v>
      </c>
      <c r="R27" s="74">
        <v>1.5384304810160314E-3</v>
      </c>
      <c r="S27" s="75">
        <f t="shared" si="6"/>
        <v>8.4737605012166137E-2</v>
      </c>
      <c r="T27" s="76">
        <f>分析係数表!F30</f>
        <v>0.64042382540419607</v>
      </c>
      <c r="U27" s="77">
        <f t="shared" si="7"/>
        <v>5.4267981157481215E-2</v>
      </c>
      <c r="V27" s="78">
        <f>分析係数表!D30</f>
        <v>0.10939676643167714</v>
      </c>
      <c r="W27" s="158">
        <f t="shared" si="8"/>
        <v>0</v>
      </c>
      <c r="X27" s="67">
        <f>分析係数表!E30</f>
        <v>7.4296086791337757E-2</v>
      </c>
      <c r="Y27" s="157">
        <f t="shared" si="9"/>
        <v>0</v>
      </c>
    </row>
    <row r="28" spans="1:25" x14ac:dyDescent="0.2">
      <c r="A28" s="6" t="s">
        <v>16</v>
      </c>
      <c r="B28" s="5" t="s">
        <v>190</v>
      </c>
      <c r="C28" s="81"/>
      <c r="D28" s="67">
        <f>投入係数表!AA28</f>
        <v>2.8454304316373281E-2</v>
      </c>
      <c r="E28" s="68">
        <f t="shared" si="0"/>
        <v>0.11026042922594646</v>
      </c>
      <c r="F28" s="67">
        <f>分析係数表!C31</f>
        <v>0.68487081196793942</v>
      </c>
      <c r="G28" s="68">
        <f t="shared" si="1"/>
        <v>7.5514149691907478E-2</v>
      </c>
      <c r="H28" s="68">
        <v>8.3179266798123819E-2</v>
      </c>
      <c r="I28" s="68">
        <f t="shared" si="2"/>
        <v>8.3179266798123819E-2</v>
      </c>
      <c r="J28" s="67">
        <f>分析係数表!G31</f>
        <v>0.16454642729758651</v>
      </c>
      <c r="K28" s="69">
        <f t="shared" si="3"/>
        <v>1.3686851176864032E-2</v>
      </c>
      <c r="L28" s="70"/>
      <c r="M28" s="71"/>
      <c r="N28" s="72">
        <f>分析係数表!H31</f>
        <v>3.7433309950251958E-2</v>
      </c>
      <c r="O28" s="73">
        <f t="shared" si="4"/>
        <v>2.3608473438879479E-2</v>
      </c>
      <c r="P28" s="67">
        <f>分析係数表!C31</f>
        <v>0.68487081196793942</v>
      </c>
      <c r="Q28" s="73">
        <f t="shared" si="5"/>
        <v>1.6168754373408919E-2</v>
      </c>
      <c r="R28" s="74">
        <v>1.893775695116437E-2</v>
      </c>
      <c r="S28" s="75">
        <f t="shared" si="6"/>
        <v>0.10211702374928819</v>
      </c>
      <c r="T28" s="76">
        <f>分析係数表!F31</f>
        <v>0.58346213292117466</v>
      </c>
      <c r="U28" s="77">
        <f t="shared" si="7"/>
        <v>5.9581416484321935E-2</v>
      </c>
      <c r="V28" s="78">
        <f>分析係数表!D31</f>
        <v>1.2424206396385685E-2</v>
      </c>
      <c r="W28" s="158">
        <f t="shared" si="8"/>
        <v>0</v>
      </c>
      <c r="X28" s="67">
        <f>分析係数表!E31</f>
        <v>1.0462489596956366E-2</v>
      </c>
      <c r="Y28" s="157">
        <f t="shared" si="9"/>
        <v>0</v>
      </c>
    </row>
    <row r="29" spans="1:25" x14ac:dyDescent="0.2">
      <c r="A29" s="6" t="s">
        <v>17</v>
      </c>
      <c r="B29" s="5" t="s">
        <v>270</v>
      </c>
      <c r="C29" s="66">
        <f>最終需要_まとめ!C30</f>
        <v>3.875</v>
      </c>
      <c r="D29" s="67">
        <f>投入係数表!AA29</f>
        <v>6.0525681215336385E-2</v>
      </c>
      <c r="E29" s="68">
        <f t="shared" si="0"/>
        <v>0.2345370147094285</v>
      </c>
      <c r="F29" s="67">
        <f>分析係数表!C32</f>
        <v>0.99951183793019283</v>
      </c>
      <c r="G29" s="68">
        <f t="shared" si="1"/>
        <v>0.23442252263488156</v>
      </c>
      <c r="H29" s="68">
        <v>0.24998239937628774</v>
      </c>
      <c r="I29" s="68">
        <f t="shared" si="2"/>
        <v>4.1249823993762877</v>
      </c>
      <c r="J29" s="67">
        <f>分析係数表!G32</f>
        <v>0.19001687967205208</v>
      </c>
      <c r="K29" s="69">
        <f t="shared" si="3"/>
        <v>0.78381628423161676</v>
      </c>
      <c r="L29" s="70"/>
      <c r="M29" s="71"/>
      <c r="N29" s="72">
        <f>分析係数表!H32</f>
        <v>7.9094881679463002E-3</v>
      </c>
      <c r="O29" s="73">
        <f t="shared" si="4"/>
        <v>4.9883630802686979E-3</v>
      </c>
      <c r="P29" s="67">
        <f>分析係数表!C32</f>
        <v>0.99951183793019283</v>
      </c>
      <c r="Q29" s="73">
        <f t="shared" si="5"/>
        <v>4.9859279506224846E-3</v>
      </c>
      <c r="R29" s="74">
        <v>6.1510655395367927E-3</v>
      </c>
      <c r="S29" s="75">
        <f t="shared" si="6"/>
        <v>4.1311334649158242</v>
      </c>
      <c r="T29" s="76">
        <f>分析係数表!F32</f>
        <v>0.65686038099831201</v>
      </c>
      <c r="U29" s="77">
        <f t="shared" si="7"/>
        <v>2.7135779017194852</v>
      </c>
      <c r="V29" s="78">
        <f>分析係数表!D32</f>
        <v>1.6156257535567882E-2</v>
      </c>
      <c r="W29" s="158">
        <f t="shared" si="8"/>
        <v>0</v>
      </c>
      <c r="X29" s="67">
        <f>分析係数表!E32</f>
        <v>2.4596093561610802E-2</v>
      </c>
      <c r="Y29" s="157">
        <f t="shared" si="9"/>
        <v>0</v>
      </c>
    </row>
    <row r="30" spans="1:25" x14ac:dyDescent="0.2">
      <c r="A30" s="6" t="s">
        <v>18</v>
      </c>
      <c r="B30" s="5" t="s">
        <v>271</v>
      </c>
      <c r="C30" s="81"/>
      <c r="D30" s="67">
        <f>投入係数表!AA30</f>
        <v>1.4468290330359296E-3</v>
      </c>
      <c r="E30" s="68">
        <f t="shared" si="0"/>
        <v>5.6064625030142271E-3</v>
      </c>
      <c r="F30" s="67">
        <f>分析係数表!C33</f>
        <v>0.77438340807174888</v>
      </c>
      <c r="G30" s="68">
        <f t="shared" si="1"/>
        <v>4.3415515403106252E-3</v>
      </c>
      <c r="H30" s="68">
        <v>4.9979562995924164E-3</v>
      </c>
      <c r="I30" s="68">
        <f t="shared" si="2"/>
        <v>4.9979562995924164E-3</v>
      </c>
      <c r="J30" s="67">
        <f>分析係数表!G33</f>
        <v>0.576631806707537</v>
      </c>
      <c r="K30" s="69">
        <f t="shared" si="3"/>
        <v>2.881980570879291E-3</v>
      </c>
      <c r="L30" s="70"/>
      <c r="M30" s="71"/>
      <c r="N30" s="72">
        <f>分析係数表!H33</f>
        <v>9.4283158389270381E-4</v>
      </c>
      <c r="O30" s="73">
        <f t="shared" si="4"/>
        <v>5.9462586758288378E-4</v>
      </c>
      <c r="P30" s="67">
        <f>分析係数表!C33</f>
        <v>0.77438340807174888</v>
      </c>
      <c r="Q30" s="73">
        <f t="shared" si="5"/>
        <v>4.6046840586645401E-4</v>
      </c>
      <c r="R30" s="74">
        <v>1.6337480414533132E-3</v>
      </c>
      <c r="S30" s="75">
        <f t="shared" si="6"/>
        <v>6.6317043410457294E-3</v>
      </c>
      <c r="T30" s="76">
        <f>分析係数表!F33</f>
        <v>0.7461233321312658</v>
      </c>
      <c r="U30" s="77">
        <f t="shared" si="7"/>
        <v>4.9480693406504196E-3</v>
      </c>
      <c r="V30" s="78">
        <f>分析係数表!D33</f>
        <v>0.11179228272628922</v>
      </c>
      <c r="W30" s="158">
        <f t="shared" si="8"/>
        <v>0</v>
      </c>
      <c r="X30" s="67">
        <f>分析係数表!E33</f>
        <v>0.10385863685539128</v>
      </c>
      <c r="Y30" s="157">
        <f t="shared" si="9"/>
        <v>0</v>
      </c>
    </row>
    <row r="31" spans="1:25" x14ac:dyDescent="0.2">
      <c r="A31" s="6" t="s">
        <v>19</v>
      </c>
      <c r="B31" s="5" t="s">
        <v>272</v>
      </c>
      <c r="C31" s="81"/>
      <c r="D31" s="67">
        <f>投入係数表!AA31</f>
        <v>1.2056908608632746E-2</v>
      </c>
      <c r="E31" s="68">
        <f t="shared" si="0"/>
        <v>4.6720520858451894E-2</v>
      </c>
      <c r="F31" s="67">
        <f>分析係数表!C34</f>
        <v>0.30551441128621037</v>
      </c>
      <c r="G31" s="68">
        <f t="shared" si="1"/>
        <v>1.4273792425055042E-2</v>
      </c>
      <c r="H31" s="68">
        <v>1.8339421548928269E-2</v>
      </c>
      <c r="I31" s="68">
        <f t="shared" si="2"/>
        <v>1.8339421548928269E-2</v>
      </c>
      <c r="J31" s="67">
        <f>分析係数表!G34</f>
        <v>0.46684090860797689</v>
      </c>
      <c r="K31" s="69">
        <f t="shared" si="3"/>
        <v>8.5615922192463847E-3</v>
      </c>
      <c r="L31" s="70"/>
      <c r="M31" s="71"/>
      <c r="N31" s="72">
        <f>分析係数表!H34</f>
        <v>0.15249094173751312</v>
      </c>
      <c r="O31" s="73">
        <f t="shared" si="4"/>
        <v>9.6173123682202336E-2</v>
      </c>
      <c r="P31" s="67">
        <f>分析係数表!C34</f>
        <v>0.30551441128621037</v>
      </c>
      <c r="Q31" s="73">
        <f t="shared" si="5"/>
        <v>2.9382275263323942E-2</v>
      </c>
      <c r="R31" s="74">
        <v>3.1602157969698466E-2</v>
      </c>
      <c r="S31" s="75">
        <f t="shared" si="6"/>
        <v>4.9941579518626739E-2</v>
      </c>
      <c r="T31" s="76">
        <f>分析係数表!F34</f>
        <v>0.77261426659017018</v>
      </c>
      <c r="U31" s="77">
        <f t="shared" si="7"/>
        <v>3.8585576832138459E-2</v>
      </c>
      <c r="V31" s="78">
        <f>分析係数表!D34</f>
        <v>0.26310533137842373</v>
      </c>
      <c r="W31" s="158">
        <f t="shared" si="8"/>
        <v>0</v>
      </c>
      <c r="X31" s="67">
        <f>分析係数表!E34</f>
        <v>0.16618856377892521</v>
      </c>
      <c r="Y31" s="157">
        <f t="shared" si="9"/>
        <v>0</v>
      </c>
    </row>
    <row r="32" spans="1:25" x14ac:dyDescent="0.2">
      <c r="A32" s="6" t="s">
        <v>20</v>
      </c>
      <c r="B32" s="5" t="s">
        <v>37</v>
      </c>
      <c r="C32" s="81"/>
      <c r="D32" s="67">
        <f>投入係数表!AA32</f>
        <v>1.5432843019049916E-2</v>
      </c>
      <c r="E32" s="68">
        <f t="shared" si="0"/>
        <v>5.9802266698818426E-2</v>
      </c>
      <c r="F32" s="67">
        <f>分析係数表!C35</f>
        <v>0.55170107459758322</v>
      </c>
      <c r="G32" s="68">
        <f t="shared" si="1"/>
        <v>3.2992974801109388E-2</v>
      </c>
      <c r="H32" s="68">
        <v>3.7809049262214005E-2</v>
      </c>
      <c r="I32" s="68">
        <f t="shared" si="2"/>
        <v>3.7809049262214005E-2</v>
      </c>
      <c r="J32" s="67">
        <f>分析係数表!G35</f>
        <v>0.35798960138648178</v>
      </c>
      <c r="K32" s="69">
        <f t="shared" si="3"/>
        <v>1.3535246474181844E-2</v>
      </c>
      <c r="L32" s="70"/>
      <c r="M32" s="71"/>
      <c r="N32" s="72">
        <f>分析係数表!H35</f>
        <v>4.4091052431733203E-2</v>
      </c>
      <c r="O32" s="73">
        <f t="shared" si="4"/>
        <v>2.7807384428739503E-2</v>
      </c>
      <c r="P32" s="67">
        <f>分析係数表!C35</f>
        <v>0.55170107459758322</v>
      </c>
      <c r="Q32" s="73">
        <f t="shared" si="5"/>
        <v>1.5341363871083686E-2</v>
      </c>
      <c r="R32" s="74">
        <v>1.9961666023610995E-2</v>
      </c>
      <c r="S32" s="75">
        <f t="shared" si="6"/>
        <v>5.7770715285825003E-2</v>
      </c>
      <c r="T32" s="76">
        <f>分析係数表!F35</f>
        <v>0.73705372616984399</v>
      </c>
      <c r="U32" s="77">
        <f t="shared" si="7"/>
        <v>4.2580120964914481E-2</v>
      </c>
      <c r="V32" s="78">
        <f>分析係数表!D35</f>
        <v>9.9133448873483535E-2</v>
      </c>
      <c r="W32" s="158">
        <f t="shared" si="8"/>
        <v>0</v>
      </c>
      <c r="X32" s="67">
        <f>分析係数表!E35</f>
        <v>9.0190641247833617E-2</v>
      </c>
      <c r="Y32" s="157">
        <f t="shared" si="9"/>
        <v>0</v>
      </c>
    </row>
    <row r="33" spans="1:25" x14ac:dyDescent="0.2">
      <c r="A33" s="6" t="s">
        <v>21</v>
      </c>
      <c r="B33" s="5" t="s">
        <v>38</v>
      </c>
      <c r="C33" s="81"/>
      <c r="D33" s="67">
        <f>投入係数表!AA33</f>
        <v>2.4113817217265494E-4</v>
      </c>
      <c r="E33" s="68">
        <f t="shared" si="0"/>
        <v>9.3441041716903791E-4</v>
      </c>
      <c r="F33" s="67">
        <f>分析係数表!C36</f>
        <v>0.78706433438155132</v>
      </c>
      <c r="G33" s="68">
        <f t="shared" si="1"/>
        <v>7.3544111302833656E-4</v>
      </c>
      <c r="H33" s="68">
        <v>2.9780947087379491E-3</v>
      </c>
      <c r="I33" s="68">
        <f t="shared" si="2"/>
        <v>2.9780947087379491E-3</v>
      </c>
      <c r="J33" s="67">
        <f>分析係数表!G36</f>
        <v>2.3082187519442545E-2</v>
      </c>
      <c r="K33" s="69">
        <f t="shared" si="3"/>
        <v>6.8740940517748964E-5</v>
      </c>
      <c r="L33" s="70"/>
      <c r="M33" s="71"/>
      <c r="N33" s="72">
        <f>分析係数表!H36</f>
        <v>0.17399265041864295</v>
      </c>
      <c r="O33" s="73">
        <f t="shared" si="4"/>
        <v>0.10973384056680584</v>
      </c>
      <c r="P33" s="67">
        <f>分析係数表!C36</f>
        <v>0.78706433438155132</v>
      </c>
      <c r="Q33" s="73">
        <f t="shared" si="5"/>
        <v>8.6367592184844313E-2</v>
      </c>
      <c r="R33" s="74">
        <v>8.8950819510960941E-2</v>
      </c>
      <c r="S33" s="75">
        <f t="shared" si="6"/>
        <v>9.1928914219698885E-2</v>
      </c>
      <c r="T33" s="76">
        <f>分析係数表!F36</f>
        <v>0.89591239967647607</v>
      </c>
      <c r="U33" s="77">
        <f t="shared" si="7"/>
        <v>8.2360254138223357E-2</v>
      </c>
      <c r="V33" s="78">
        <f>分析係数表!D36</f>
        <v>1.2733569754661027E-2</v>
      </c>
      <c r="W33" s="158">
        <f t="shared" si="8"/>
        <v>0</v>
      </c>
      <c r="X33" s="67">
        <f>分析係数表!E36</f>
        <v>3.4218876376532073E-3</v>
      </c>
      <c r="Y33" s="157">
        <f t="shared" si="9"/>
        <v>0</v>
      </c>
    </row>
    <row r="34" spans="1:25" x14ac:dyDescent="0.2">
      <c r="A34" s="6" t="s">
        <v>22</v>
      </c>
      <c r="B34" s="5" t="s">
        <v>373</v>
      </c>
      <c r="C34" s="81"/>
      <c r="D34" s="67">
        <f>投入係数表!AA34</f>
        <v>8.6809741982155769E-3</v>
      </c>
      <c r="E34" s="68">
        <f t="shared" si="0"/>
        <v>3.3638775018085362E-2</v>
      </c>
      <c r="F34" s="67">
        <f>分析係数表!C37</f>
        <v>0.17806118330777299</v>
      </c>
      <c r="G34" s="68">
        <f t="shared" si="1"/>
        <v>5.9897600847442318E-3</v>
      </c>
      <c r="H34" s="68">
        <v>7.9545997355666229E-3</v>
      </c>
      <c r="I34" s="68">
        <f t="shared" si="2"/>
        <v>7.9545997355666229E-3</v>
      </c>
      <c r="J34" s="67">
        <f>分析係数表!G37</f>
        <v>0.48063241106719368</v>
      </c>
      <c r="K34" s="69">
        <f t="shared" si="3"/>
        <v>3.8232384499798473E-3</v>
      </c>
      <c r="L34" s="70"/>
      <c r="M34" s="71"/>
      <c r="N34" s="72">
        <f>分析係数表!H37</f>
        <v>0.10551990887033974</v>
      </c>
      <c r="O34" s="73">
        <f t="shared" si="4"/>
        <v>6.6549390613576537E-2</v>
      </c>
      <c r="P34" s="67">
        <f>分析係数表!C37</f>
        <v>0.17806118330777299</v>
      </c>
      <c r="Q34" s="73">
        <f t="shared" si="5"/>
        <v>1.1849863241064639E-2</v>
      </c>
      <c r="R34" s="74">
        <v>1.2882118031465582E-2</v>
      </c>
      <c r="S34" s="75">
        <f t="shared" si="6"/>
        <v>2.0836717767032206E-2</v>
      </c>
      <c r="T34" s="76">
        <f>分析係数表!F37</f>
        <v>0.73363448146056842</v>
      </c>
      <c r="U34" s="77">
        <f t="shared" si="7"/>
        <v>1.5286534634356886E-2</v>
      </c>
      <c r="V34" s="78">
        <f>分析係数表!D37</f>
        <v>8.9591567852437423E-2</v>
      </c>
      <c r="W34" s="158">
        <f t="shared" si="8"/>
        <v>0</v>
      </c>
      <c r="X34" s="67">
        <f>分析係数表!E37</f>
        <v>7.8976096367400717E-2</v>
      </c>
      <c r="Y34" s="157">
        <f t="shared" si="9"/>
        <v>0</v>
      </c>
    </row>
    <row r="35" spans="1:25" x14ac:dyDescent="0.2">
      <c r="A35" s="6" t="s">
        <v>23</v>
      </c>
      <c r="B35" s="5" t="s">
        <v>191</v>
      </c>
      <c r="C35" s="81"/>
      <c r="D35" s="67">
        <f>投入係数表!AA35</f>
        <v>2.6525198938992044E-2</v>
      </c>
      <c r="E35" s="68">
        <f t="shared" si="0"/>
        <v>0.10278514588859416</v>
      </c>
      <c r="F35" s="67">
        <f>分析係数表!C38</f>
        <v>9.4546815856245581E-2</v>
      </c>
      <c r="G35" s="68">
        <f t="shared" si="1"/>
        <v>9.71800826108625E-3</v>
      </c>
      <c r="H35" s="68">
        <v>1.1280333577249666E-2</v>
      </c>
      <c r="I35" s="68">
        <f t="shared" si="2"/>
        <v>1.1280333577249666E-2</v>
      </c>
      <c r="J35" s="67">
        <f>分析係数表!G38</f>
        <v>0.30196369025565023</v>
      </c>
      <c r="K35" s="69">
        <f t="shared" si="3"/>
        <v>3.4062511543010293E-3</v>
      </c>
      <c r="L35" s="70"/>
      <c r="M35" s="71"/>
      <c r="N35" s="72">
        <f>分析係数表!H38</f>
        <v>2.7486919418469202E-2</v>
      </c>
      <c r="O35" s="73">
        <f t="shared" si="4"/>
        <v>1.7335474951853221E-2</v>
      </c>
      <c r="P35" s="67">
        <f>分析係数表!C38</f>
        <v>9.4546815856245581E-2</v>
      </c>
      <c r="Q35" s="73">
        <f t="shared" si="5"/>
        <v>1.6390139580534243E-3</v>
      </c>
      <c r="R35" s="74">
        <v>2.0667343084714092E-3</v>
      </c>
      <c r="S35" s="75">
        <f t="shared" si="6"/>
        <v>1.3347067885721075E-2</v>
      </c>
      <c r="T35" s="76">
        <f>分析係数表!F38</f>
        <v>0.6469062615783624</v>
      </c>
      <c r="U35" s="77">
        <f t="shared" si="7"/>
        <v>8.634301788984439E-3</v>
      </c>
      <c r="V35" s="78">
        <f>分析係数表!D38</f>
        <v>7.039644312708411E-2</v>
      </c>
      <c r="W35" s="158">
        <f t="shared" si="8"/>
        <v>0</v>
      </c>
      <c r="X35" s="67">
        <f>分析係数表!E38</f>
        <v>6.7802889959244161E-2</v>
      </c>
      <c r="Y35" s="157">
        <f t="shared" si="9"/>
        <v>0</v>
      </c>
    </row>
    <row r="36" spans="1:25" x14ac:dyDescent="0.2">
      <c r="A36" s="6" t="s">
        <v>24</v>
      </c>
      <c r="B36" s="5" t="s">
        <v>39</v>
      </c>
      <c r="C36" s="81"/>
      <c r="D36" s="67">
        <f>投入係数表!AA36</f>
        <v>0</v>
      </c>
      <c r="E36" s="68">
        <f t="shared" si="0"/>
        <v>0</v>
      </c>
      <c r="F36" s="67">
        <f>分析係数表!C39</f>
        <v>1</v>
      </c>
      <c r="G36" s="68">
        <f t="shared" si="1"/>
        <v>0</v>
      </c>
      <c r="H36" s="68">
        <v>7.9973531741980625E-4</v>
      </c>
      <c r="I36" s="68">
        <f t="shared" si="2"/>
        <v>7.9973531741980625E-4</v>
      </c>
      <c r="J36" s="67">
        <f>分析係数表!G39</f>
        <v>0.38617340916407339</v>
      </c>
      <c r="K36" s="69">
        <f t="shared" si="3"/>
        <v>3.0883651395691896E-4</v>
      </c>
      <c r="L36" s="70"/>
      <c r="M36" s="71"/>
      <c r="N36" s="72">
        <f>分析係数表!H39</f>
        <v>3.6619192575764402E-3</v>
      </c>
      <c r="O36" s="73">
        <f t="shared" si="4"/>
        <v>2.3095025164140675E-3</v>
      </c>
      <c r="P36" s="67">
        <f>分析係数表!C39</f>
        <v>1</v>
      </c>
      <c r="Q36" s="73">
        <f t="shared" si="5"/>
        <v>2.3095025164140675E-3</v>
      </c>
      <c r="R36" s="74">
        <v>2.3430480883595206E-3</v>
      </c>
      <c r="S36" s="75">
        <f t="shared" si="6"/>
        <v>3.1427834057793269E-3</v>
      </c>
      <c r="T36" s="76">
        <f>分析係数表!F39</f>
        <v>0.76971778087777654</v>
      </c>
      <c r="U36" s="77">
        <f t="shared" si="7"/>
        <v>2.4190562688759642E-3</v>
      </c>
      <c r="V36" s="78">
        <f>分析係数表!D39</f>
        <v>5.3224594913617342E-2</v>
      </c>
      <c r="W36" s="158">
        <f t="shared" si="8"/>
        <v>0</v>
      </c>
      <c r="X36" s="67">
        <f>分析係数表!E39</f>
        <v>6.6664878205816069E-2</v>
      </c>
      <c r="Y36" s="157">
        <f t="shared" si="9"/>
        <v>0</v>
      </c>
    </row>
    <row r="37" spans="1:25" x14ac:dyDescent="0.2">
      <c r="A37" s="6" t="s">
        <v>25</v>
      </c>
      <c r="B37" s="5" t="s">
        <v>40</v>
      </c>
      <c r="C37" s="81"/>
      <c r="D37" s="67">
        <f>投入係数表!AA37</f>
        <v>0</v>
      </c>
      <c r="E37" s="68">
        <f t="shared" si="0"/>
        <v>0</v>
      </c>
      <c r="F37" s="67">
        <f>分析係数表!C40</f>
        <v>0.92638568129330257</v>
      </c>
      <c r="G37" s="68">
        <f t="shared" si="1"/>
        <v>0</v>
      </c>
      <c r="H37" s="68">
        <v>7.4372920911126408E-5</v>
      </c>
      <c r="I37" s="68">
        <f t="shared" si="2"/>
        <v>7.4372920911126408E-5</v>
      </c>
      <c r="J37" s="67">
        <f>分析係数表!G40</f>
        <v>0.56637000568074225</v>
      </c>
      <c r="K37" s="69">
        <f t="shared" si="3"/>
        <v>4.2122591638928056E-5</v>
      </c>
      <c r="L37" s="70"/>
      <c r="M37" s="71"/>
      <c r="N37" s="72">
        <f>分析係数表!H40</f>
        <v>2.7911676309506188E-2</v>
      </c>
      <c r="O37" s="73">
        <f t="shared" si="4"/>
        <v>1.7603361008238685E-2</v>
      </c>
      <c r="P37" s="67">
        <f>分析係数表!C40</f>
        <v>0.92638568129330257</v>
      </c>
      <c r="Q37" s="73">
        <f t="shared" si="5"/>
        <v>1.6307501580669154E-2</v>
      </c>
      <c r="R37" s="74">
        <v>1.6325805704779928E-2</v>
      </c>
      <c r="S37" s="75">
        <f t="shared" si="6"/>
        <v>1.6400178625691052E-2</v>
      </c>
      <c r="T37" s="76">
        <f>分析係数表!F40</f>
        <v>0.79369437606513915</v>
      </c>
      <c r="U37" s="77">
        <f t="shared" si="7"/>
        <v>1.3016729541674691E-2</v>
      </c>
      <c r="V37" s="78">
        <f>分析係数表!D40</f>
        <v>7.4725430789623182E-2</v>
      </c>
      <c r="W37" s="158">
        <f t="shared" si="8"/>
        <v>0</v>
      </c>
      <c r="X37" s="67">
        <f>分析係数表!E40</f>
        <v>4.5398598750236697E-2</v>
      </c>
      <c r="Y37" s="157">
        <f t="shared" si="9"/>
        <v>0</v>
      </c>
    </row>
    <row r="38" spans="1:25" x14ac:dyDescent="0.2">
      <c r="A38" s="6" t="s">
        <v>26</v>
      </c>
      <c r="B38" s="5" t="s">
        <v>274</v>
      </c>
      <c r="C38" s="81"/>
      <c r="D38" s="67">
        <f>投入係数表!AA38</f>
        <v>2.4113817217265494E-4</v>
      </c>
      <c r="E38" s="68">
        <f t="shared" si="0"/>
        <v>9.3441041716903791E-4</v>
      </c>
      <c r="F38" s="67">
        <f>分析係数表!C41</f>
        <v>0.99990772353972501</v>
      </c>
      <c r="G38" s="68">
        <f t="shared" si="1"/>
        <v>9.3432419308329745E-4</v>
      </c>
      <c r="H38" s="68">
        <v>1.021462153545753E-3</v>
      </c>
      <c r="I38" s="68">
        <f t="shared" si="2"/>
        <v>1.021462153545753E-3</v>
      </c>
      <c r="J38" s="67">
        <f>分析係数表!G41</f>
        <v>0.5672735653376354</v>
      </c>
      <c r="K38" s="69">
        <f t="shared" si="3"/>
        <v>5.7944847769935846E-4</v>
      </c>
      <c r="L38" s="70"/>
      <c r="M38" s="71"/>
      <c r="N38" s="72">
        <f>分析係数表!H41</f>
        <v>3.8064009576337182E-2</v>
      </c>
      <c r="O38" s="73">
        <f t="shared" si="4"/>
        <v>2.4006243643815473E-2</v>
      </c>
      <c r="P38" s="67">
        <f>分析係数表!C41</f>
        <v>0.99990772353972501</v>
      </c>
      <c r="Q38" s="73">
        <f t="shared" si="5"/>
        <v>2.4004028432627524E-2</v>
      </c>
      <c r="R38" s="74">
        <v>2.4342529195942347E-2</v>
      </c>
      <c r="S38" s="75">
        <f t="shared" si="6"/>
        <v>2.5363991349488101E-2</v>
      </c>
      <c r="T38" s="76">
        <f>分析係数表!F41</f>
        <v>0.70340324191441961</v>
      </c>
      <c r="U38" s="77">
        <f t="shared" si="7"/>
        <v>1.7841113743119225E-2</v>
      </c>
      <c r="V38" s="78">
        <f>分析係数表!D41</f>
        <v>0.12678804640086042</v>
      </c>
      <c r="W38" s="158">
        <f t="shared" si="8"/>
        <v>0</v>
      </c>
      <c r="X38" s="67">
        <f>分析係数表!E41</f>
        <v>0.12015057232849351</v>
      </c>
      <c r="Y38" s="157">
        <f t="shared" si="9"/>
        <v>0</v>
      </c>
    </row>
    <row r="39" spans="1:25" x14ac:dyDescent="0.2">
      <c r="A39" s="6" t="s">
        <v>51</v>
      </c>
      <c r="B39" s="5" t="s">
        <v>363</v>
      </c>
      <c r="C39" s="81"/>
      <c r="D39" s="67">
        <f>投入係数表!AA39</f>
        <v>5.7873161321437185E-3</v>
      </c>
      <c r="E39" s="68">
        <f>$C$29*D39</f>
        <v>2.2425850012056908E-2</v>
      </c>
      <c r="F39" s="67">
        <f>分析係数表!C42</f>
        <v>0.84220135628586335</v>
      </c>
      <c r="G39" s="68">
        <f>E39*F39</f>
        <v>1.8887081296017672E-2</v>
      </c>
      <c r="H39" s="68">
        <v>2.0571334322571157E-2</v>
      </c>
      <c r="I39" s="68">
        <f>C39+H39</f>
        <v>2.0571334322571157E-2</v>
      </c>
      <c r="J39" s="67">
        <f>分析係数表!G42</f>
        <v>0.59498317528296119</v>
      </c>
      <c r="K39" s="69">
        <f>I39*J39</f>
        <v>1.223959781505075E-2</v>
      </c>
      <c r="L39" s="70"/>
      <c r="M39" s="71"/>
      <c r="N39" s="72">
        <f>分析係数表!H42</f>
        <v>1.0390454554230514E-2</v>
      </c>
      <c r="O39" s="73">
        <f t="shared" si="4"/>
        <v>6.5530611823383343E-3</v>
      </c>
      <c r="P39" s="67">
        <f>分析係数表!C42</f>
        <v>0.84220135628586335</v>
      </c>
      <c r="Q39" s="73">
        <f>O39*P39</f>
        <v>5.5189970155895881E-3</v>
      </c>
      <c r="R39" s="74">
        <v>5.7577379805884539E-3</v>
      </c>
      <c r="S39" s="75">
        <f>I39+R39</f>
        <v>2.6329072303159611E-2</v>
      </c>
      <c r="T39" s="76">
        <f>分析係数表!F42</f>
        <v>0.68522483940042822</v>
      </c>
      <c r="U39" s="77">
        <f>S39*T39</f>
        <v>1.8041334340494809E-2</v>
      </c>
      <c r="V39" s="78">
        <f>分析係数表!D42</f>
        <v>0.3683083511777302</v>
      </c>
      <c r="W39" s="158">
        <f>ROUND(S39*V39,0)</f>
        <v>0</v>
      </c>
      <c r="X39" s="67">
        <f>分析係数表!E42</f>
        <v>0.32058733557662894</v>
      </c>
      <c r="Y39" s="157">
        <f>ROUND(S39*X39,0)</f>
        <v>0</v>
      </c>
    </row>
    <row r="40" spans="1:25" x14ac:dyDescent="0.2">
      <c r="A40" s="6" t="s">
        <v>192</v>
      </c>
      <c r="B40" s="5" t="s">
        <v>41</v>
      </c>
      <c r="C40" s="81"/>
      <c r="D40" s="67">
        <f>投入係数表!AA40</f>
        <v>8.8015432843019048E-2</v>
      </c>
      <c r="E40" s="68">
        <f>$C$29*D40</f>
        <v>0.3410598022666988</v>
      </c>
      <c r="F40" s="67">
        <f>分析係数表!C43</f>
        <v>0.52430911701784721</v>
      </c>
      <c r="G40" s="68">
        <f>E40*F40</f>
        <v>0.17882076377673442</v>
      </c>
      <c r="H40" s="68">
        <v>0.20945015845816994</v>
      </c>
      <c r="I40" s="68">
        <f>C40+H40</f>
        <v>0.20945015845816994</v>
      </c>
      <c r="J40" s="67">
        <f>分析係数表!G43</f>
        <v>0.41766166778106789</v>
      </c>
      <c r="K40" s="69">
        <f>I40*J40</f>
        <v>8.7479302498648201E-2</v>
      </c>
      <c r="L40" s="70"/>
      <c r="M40" s="71"/>
      <c r="N40" s="72">
        <f>分析係数表!H43</f>
        <v>1.4132820192685171E-2</v>
      </c>
      <c r="O40" s="73">
        <f t="shared" si="4"/>
        <v>8.9132996942799508E-3</v>
      </c>
      <c r="P40" s="67">
        <f>分析係数表!C43</f>
        <v>0.52430911701784721</v>
      </c>
      <c r="Q40" s="73">
        <f>O40*P40</f>
        <v>4.6733242924233689E-3</v>
      </c>
      <c r="R40" s="74">
        <v>1.0427691916849266E-2</v>
      </c>
      <c r="S40" s="75">
        <f>I40+R40</f>
        <v>0.21987785037501922</v>
      </c>
      <c r="T40" s="76">
        <f>分析係数表!F43</f>
        <v>0.73416754226764736</v>
      </c>
      <c r="U40" s="77">
        <f>S40*T40</f>
        <v>0.16142718100892137</v>
      </c>
      <c r="V40" s="78">
        <f>分析係数表!D43</f>
        <v>0.15354857197440061</v>
      </c>
      <c r="W40" s="158">
        <f>ROUND(S40*V40,0)</f>
        <v>0</v>
      </c>
      <c r="X40" s="67">
        <f>分析係数表!E43</f>
        <v>0.11343012704174228</v>
      </c>
      <c r="Y40" s="157">
        <f>ROUND(S40*X40,0)</f>
        <v>0</v>
      </c>
    </row>
    <row r="41" spans="1:25" x14ac:dyDescent="0.2">
      <c r="A41" s="6" t="s">
        <v>337</v>
      </c>
      <c r="B41" s="5" t="s">
        <v>42</v>
      </c>
      <c r="C41" s="81"/>
      <c r="D41" s="67">
        <f>投入係数表!AA41</f>
        <v>0</v>
      </c>
      <c r="E41" s="68">
        <f>$C$29*D41</f>
        <v>0</v>
      </c>
      <c r="F41" s="67">
        <f>分析係数表!C44</f>
        <v>0.64452330330238461</v>
      </c>
      <c r="G41" s="68">
        <f>E41*F41</f>
        <v>0</v>
      </c>
      <c r="H41" s="68">
        <v>2.1244423407305095E-4</v>
      </c>
      <c r="I41" s="68">
        <f>C41+H41</f>
        <v>2.1244423407305095E-4</v>
      </c>
      <c r="J41" s="67">
        <f>分析係数表!G44</f>
        <v>0.3824712118442698</v>
      </c>
      <c r="K41" s="69">
        <f>I41*J41</f>
        <v>8.125380365524751E-5</v>
      </c>
      <c r="L41" s="70"/>
      <c r="M41" s="71"/>
      <c r="N41" s="72">
        <f>分析係数表!H44</f>
        <v>0.16476384160429391</v>
      </c>
      <c r="O41" s="73">
        <f t="shared" si="4"/>
        <v>0.10391340715988533</v>
      </c>
      <c r="P41" s="67">
        <f>分析係数表!C44</f>
        <v>0.64452330330238461</v>
      </c>
      <c r="Q41" s="73">
        <f>O41*P41</f>
        <v>6.6974612440094949E-2</v>
      </c>
      <c r="R41" s="74">
        <v>6.7763738692663597E-2</v>
      </c>
      <c r="S41" s="75">
        <f>I41+R41</f>
        <v>6.7976182926736642E-2</v>
      </c>
      <c r="T41" s="76">
        <f>分析係数表!F44</f>
        <v>0.64581429354779751</v>
      </c>
      <c r="U41" s="77">
        <f>S41*T41</f>
        <v>4.389999055490628E-2</v>
      </c>
      <c r="V41" s="78">
        <f>分析係数表!D44</f>
        <v>0.16185340888320235</v>
      </c>
      <c r="W41" s="158">
        <f>ROUND(S41*V41,0)</f>
        <v>0</v>
      </c>
      <c r="X41" s="67">
        <f>分析係数表!E44</f>
        <v>0.10822214098580393</v>
      </c>
      <c r="Y41" s="157">
        <f>ROUND(S41*X41,0)</f>
        <v>0</v>
      </c>
    </row>
    <row r="42" spans="1:25" x14ac:dyDescent="0.2">
      <c r="A42" s="6" t="s">
        <v>338</v>
      </c>
      <c r="B42" s="5" t="s">
        <v>276</v>
      </c>
      <c r="C42" s="81"/>
      <c r="D42" s="67">
        <f>投入係数表!AA42</f>
        <v>7.2341451651796482E-4</v>
      </c>
      <c r="E42" s="68">
        <f>$C$29*D42</f>
        <v>2.8032312515071135E-3</v>
      </c>
      <c r="F42" s="67">
        <f>分析係数表!C45</f>
        <v>1</v>
      </c>
      <c r="G42" s="68">
        <f>E42*F42</f>
        <v>2.8032312515071135E-3</v>
      </c>
      <c r="H42" s="68">
        <v>3.500774715783128E-3</v>
      </c>
      <c r="I42" s="68">
        <f>C42+H42</f>
        <v>3.500774715783128E-3</v>
      </c>
      <c r="J42" s="67">
        <f>分析係数表!G45</f>
        <v>0</v>
      </c>
      <c r="K42" s="69">
        <f>I42*J42</f>
        <v>0</v>
      </c>
      <c r="L42" s="70"/>
      <c r="M42" s="71"/>
      <c r="N42" s="72">
        <f>分析係数表!H45</f>
        <v>0</v>
      </c>
      <c r="O42" s="73">
        <f t="shared" si="4"/>
        <v>0</v>
      </c>
      <c r="P42" s="67">
        <f>分析係数表!C45</f>
        <v>1</v>
      </c>
      <c r="Q42" s="73">
        <f>O42*P42</f>
        <v>0</v>
      </c>
      <c r="R42" s="74">
        <v>3.2920175171951383E-4</v>
      </c>
      <c r="S42" s="75">
        <f>I42+R42</f>
        <v>3.8299764675026418E-3</v>
      </c>
      <c r="T42" s="76">
        <f>分析係数表!F45</f>
        <v>0</v>
      </c>
      <c r="U42" s="77">
        <f>S42*T42</f>
        <v>0</v>
      </c>
      <c r="V42" s="78">
        <f>分析係数表!D45</f>
        <v>0</v>
      </c>
      <c r="W42" s="158">
        <f>ROUND(S42*V42,0)</f>
        <v>0</v>
      </c>
      <c r="X42" s="67">
        <f>分析係数表!E45</f>
        <v>0</v>
      </c>
      <c r="Y42" s="157">
        <f>ROUND(S42*X42,0)</f>
        <v>0</v>
      </c>
    </row>
    <row r="43" spans="1:25" x14ac:dyDescent="0.2">
      <c r="A43" s="6" t="s">
        <v>339</v>
      </c>
      <c r="B43" s="5" t="s">
        <v>277</v>
      </c>
      <c r="C43" s="81"/>
      <c r="D43" s="67">
        <f>投入係数表!AA43</f>
        <v>1.6879672052085846E-3</v>
      </c>
      <c r="E43" s="68">
        <f>$C$29*D43</f>
        <v>6.5408729201832652E-3</v>
      </c>
      <c r="F43" s="67">
        <f>分析係数表!C46</f>
        <v>0.94132029339853296</v>
      </c>
      <c r="G43" s="68">
        <f>E43*F43</f>
        <v>6.1570564163094307E-3</v>
      </c>
      <c r="H43" s="68">
        <v>7.0965018971044878E-3</v>
      </c>
      <c r="I43" s="68">
        <f>C43+H43</f>
        <v>7.0965018971044878E-3</v>
      </c>
      <c r="J43" s="67">
        <f>分析係数表!G46</f>
        <v>1.8134715025906734E-2</v>
      </c>
      <c r="K43" s="69">
        <f>I43*J43</f>
        <v>1.2869303958479639E-4</v>
      </c>
      <c r="L43" s="70"/>
      <c r="M43" s="71"/>
      <c r="N43" s="72">
        <f>分析係数表!H46</f>
        <v>5.1485683762058915E-5</v>
      </c>
      <c r="O43" s="73">
        <f t="shared" si="4"/>
        <v>3.2471037137631886E-5</v>
      </c>
      <c r="P43" s="67">
        <f>分析係数表!C46</f>
        <v>0.94132029339853296</v>
      </c>
      <c r="Q43" s="73">
        <f>O43*P43</f>
        <v>3.0565646205350307E-5</v>
      </c>
      <c r="R43" s="74">
        <v>2.9766875335505831E-4</v>
      </c>
      <c r="S43" s="75">
        <f>I43+R43</f>
        <v>7.3941706504595459E-3</v>
      </c>
      <c r="T43" s="76">
        <f>分析係数表!F46</f>
        <v>0.59196891191709844</v>
      </c>
      <c r="U43" s="77">
        <f>S43*T43</f>
        <v>4.3771191544818818E-3</v>
      </c>
      <c r="V43" s="78">
        <f>分析係数表!D46</f>
        <v>1.4248704663212436E-2</v>
      </c>
      <c r="W43" s="158">
        <f>ROUND(S43*V43,0)</f>
        <v>0</v>
      </c>
      <c r="X43" s="67">
        <f>分析係数表!E46</f>
        <v>4.5336787564766841E-2</v>
      </c>
      <c r="Y43" s="157">
        <f>ROUND(S43*X43,0)</f>
        <v>0</v>
      </c>
    </row>
    <row r="44" spans="1:25" x14ac:dyDescent="0.2">
      <c r="A44" s="183">
        <v>40</v>
      </c>
      <c r="B44" s="12" t="s">
        <v>148</v>
      </c>
      <c r="C44" s="187">
        <f>SUM(C5:C43)</f>
        <v>3.875</v>
      </c>
      <c r="D44" s="83">
        <f>投入係数表!AA44</f>
        <v>0.32433084157222086</v>
      </c>
      <c r="E44" s="82">
        <f>SUM(E5:E43)</f>
        <v>1.2567820110923558</v>
      </c>
      <c r="F44" s="83">
        <f>分析係数表!C47</f>
        <v>0.4419098025262409</v>
      </c>
      <c r="G44" s="82">
        <f>SUM(G5:G43)</f>
        <v>0.67833257400616132</v>
      </c>
      <c r="H44" s="82">
        <f>SUM(H5:H43)</f>
        <v>0.76430258553638841</v>
      </c>
      <c r="I44" s="82">
        <f>SUM(I5:I43)</f>
        <v>4.6393025855363872</v>
      </c>
      <c r="J44" s="83">
        <f>分析係数表!G47</f>
        <v>0.35884105327113486</v>
      </c>
      <c r="K44" s="84">
        <f>SUM(K5:K43)</f>
        <v>0.97679023558789146</v>
      </c>
      <c r="L44" s="85">
        <f>最終需要_まとめ!$L$34</f>
        <v>0.64566666666666661</v>
      </c>
      <c r="M44" s="82">
        <f>K44*L44</f>
        <v>0.63068089544458183</v>
      </c>
      <c r="N44" s="86">
        <f>分析係数表!H47</f>
        <v>1</v>
      </c>
      <c r="O44" s="87">
        <f>SUM(O5:O43)</f>
        <v>0.63068089544458172</v>
      </c>
      <c r="P44" s="83">
        <f>分析係数表!C47</f>
        <v>0.4419098025262409</v>
      </c>
      <c r="Q44" s="87">
        <f>SUM(Q5:Q43)</f>
        <v>0.30495188260888967</v>
      </c>
      <c r="R44" s="82">
        <f>SUM(R5:R43)</f>
        <v>0.33493643623422881</v>
      </c>
      <c r="S44" s="88">
        <f>SUM(S5:S43)</f>
        <v>4.9742390217706181</v>
      </c>
      <c r="T44" s="89">
        <f>分析係数表!F47</f>
        <v>0.66817976617860531</v>
      </c>
      <c r="U44" s="90">
        <f>SUM(U5:U43)</f>
        <v>3.3086074947028128</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279</v>
      </c>
      <c r="S2" s="3" t="s">
        <v>150</v>
      </c>
      <c r="U2" s="55" t="s">
        <v>207</v>
      </c>
      <c r="W2" s="3" t="s">
        <v>127</v>
      </c>
      <c r="Y2" s="3" t="s">
        <v>151</v>
      </c>
    </row>
    <row r="3" spans="1:25" ht="44" x14ac:dyDescent="0.2">
      <c r="B3" s="56"/>
      <c r="C3" s="57" t="s">
        <v>225</v>
      </c>
      <c r="D3" s="57" t="s">
        <v>314</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投入係数表!AB5</f>
        <v>0</v>
      </c>
      <c r="E5" s="68">
        <f t="shared" ref="E5:E38" si="0">$C$30*D5</f>
        <v>0</v>
      </c>
      <c r="F5" s="67">
        <f>分析係数表!C8</f>
        <v>0.62618397816663984</v>
      </c>
      <c r="G5" s="68">
        <f t="shared" ref="G5:G38" si="1">E5*F5</f>
        <v>0</v>
      </c>
      <c r="H5" s="68">
        <f t="array" ref="H5:H43">MMULT(逆行列係数!C5:AO43,'26'!G5:G43)</f>
        <v>0</v>
      </c>
      <c r="I5" s="68">
        <f t="shared" ref="I5:I38" si="2">C5+H5</f>
        <v>0</v>
      </c>
      <c r="J5" s="67">
        <f>分析係数表!G8</f>
        <v>0.17367458866544791</v>
      </c>
      <c r="K5" s="69">
        <f t="shared" ref="K5:K38" si="3">I5*J5</f>
        <v>0</v>
      </c>
      <c r="L5" s="70" t="s">
        <v>182</v>
      </c>
      <c r="M5" s="71" t="s">
        <v>182</v>
      </c>
      <c r="N5" s="72">
        <f>分析係数表!H8</f>
        <v>9.6857442577373328E-3</v>
      </c>
      <c r="O5" s="73">
        <f t="shared" ref="O5:O43" si="4">$M$44*N5</f>
        <v>0</v>
      </c>
      <c r="P5" s="67">
        <f>分析係数表!C8</f>
        <v>0.62618397816663984</v>
      </c>
      <c r="Q5" s="73">
        <f t="shared" ref="Q5:Q38" si="5">O5*P5</f>
        <v>0</v>
      </c>
      <c r="R5" s="74">
        <f t="array" ref="R5:R43">MMULT(逆行列係数!C5:AO43,'26'!Q5:Q43)</f>
        <v>0</v>
      </c>
      <c r="S5" s="75">
        <f t="shared" ref="S5:S38" si="6">I5+R5</f>
        <v>0</v>
      </c>
      <c r="T5" s="76">
        <f>分析係数表!F8</f>
        <v>0.6565853270805182</v>
      </c>
      <c r="U5" s="77">
        <f t="shared" ref="U5:U38" si="7">S5*T5</f>
        <v>0</v>
      </c>
      <c r="V5" s="78">
        <f>分析係数表!D8</f>
        <v>0.236507431841666</v>
      </c>
      <c r="W5" s="79">
        <f t="shared" ref="W5:W38" si="8">ROUND(S5*V5,0)</f>
        <v>0</v>
      </c>
      <c r="X5" s="67">
        <f>分析係数表!E8</f>
        <v>0.13752881328988156</v>
      </c>
      <c r="Y5" s="80">
        <f t="shared" ref="Y5:Y38" si="9">ROUND(S5*X5,0)</f>
        <v>0</v>
      </c>
    </row>
    <row r="6" spans="1:25" x14ac:dyDescent="0.2">
      <c r="A6" s="6" t="s">
        <v>217</v>
      </c>
      <c r="B6" s="5" t="s">
        <v>263</v>
      </c>
      <c r="C6" s="81"/>
      <c r="D6" s="67">
        <f>投入係数表!AB6</f>
        <v>0</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79">
        <f t="shared" si="8"/>
        <v>0</v>
      </c>
      <c r="X6" s="67">
        <f>分析係数表!E9</f>
        <v>0</v>
      </c>
      <c r="Y6" s="80">
        <f t="shared" si="9"/>
        <v>0</v>
      </c>
    </row>
    <row r="7" spans="1:25" x14ac:dyDescent="0.2">
      <c r="A7" s="6" t="s">
        <v>218</v>
      </c>
      <c r="B7" s="5" t="s">
        <v>264</v>
      </c>
      <c r="C7" s="81"/>
      <c r="D7" s="67">
        <f>投入係数表!AB7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79">
        <f t="shared" si="8"/>
        <v>0</v>
      </c>
      <c r="X7" s="67">
        <f>分析係数表!E10</f>
        <v>7.6632215780186544E-2</v>
      </c>
      <c r="Y7" s="80">
        <f t="shared" si="9"/>
        <v>0</v>
      </c>
    </row>
    <row r="8" spans="1:25" x14ac:dyDescent="0.2">
      <c r="A8" s="6" t="s">
        <v>219</v>
      </c>
      <c r="B8" s="5" t="s">
        <v>27</v>
      </c>
      <c r="C8" s="81"/>
      <c r="D8" s="67">
        <f>投入係数表!AB8</f>
        <v>0</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79">
        <f t="shared" si="8"/>
        <v>0</v>
      </c>
      <c r="X8" s="67">
        <f>分析係数表!E11</f>
        <v>4.6728971962616821E-2</v>
      </c>
      <c r="Y8" s="80">
        <f t="shared" si="9"/>
        <v>0</v>
      </c>
    </row>
    <row r="9" spans="1:25" x14ac:dyDescent="0.2">
      <c r="A9" s="6" t="s">
        <v>220</v>
      </c>
      <c r="B9" s="5" t="s">
        <v>188</v>
      </c>
      <c r="C9" s="81"/>
      <c r="D9" s="67">
        <f>投入係数表!AB9</f>
        <v>0</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79">
        <f t="shared" si="8"/>
        <v>0</v>
      </c>
      <c r="X9" s="67">
        <f>分析係数表!E12</f>
        <v>5.3151628694023088E-2</v>
      </c>
      <c r="Y9" s="80">
        <f t="shared" si="9"/>
        <v>0</v>
      </c>
    </row>
    <row r="10" spans="1:25" x14ac:dyDescent="0.2">
      <c r="A10" s="6" t="s">
        <v>221</v>
      </c>
      <c r="B10" s="5" t="s">
        <v>28</v>
      </c>
      <c r="C10" s="81"/>
      <c r="D10" s="67">
        <f>投入係数表!AB10</f>
        <v>1.44248106743599E-3</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79">
        <f t="shared" si="8"/>
        <v>0</v>
      </c>
      <c r="X10" s="67">
        <f>分析係数表!E13</f>
        <v>0.16666666666666666</v>
      </c>
      <c r="Y10" s="80">
        <f t="shared" si="9"/>
        <v>0</v>
      </c>
    </row>
    <row r="11" spans="1:25" x14ac:dyDescent="0.2">
      <c r="A11" s="6" t="s">
        <v>222</v>
      </c>
      <c r="B11" s="5" t="s">
        <v>265</v>
      </c>
      <c r="C11" s="81"/>
      <c r="D11" s="67">
        <f>投入係数表!AB11</f>
        <v>2.8849621348719799E-3</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79">
        <f t="shared" si="8"/>
        <v>0</v>
      </c>
      <c r="X11" s="67">
        <f>分析係数表!E14</f>
        <v>4.5381911153723233E-2</v>
      </c>
      <c r="Y11" s="80">
        <f t="shared" si="9"/>
        <v>0</v>
      </c>
    </row>
    <row r="12" spans="1:25" x14ac:dyDescent="0.2">
      <c r="A12" s="6" t="s">
        <v>223</v>
      </c>
      <c r="B12" s="5" t="s">
        <v>29</v>
      </c>
      <c r="C12" s="81"/>
      <c r="D12" s="67">
        <f>投入係数表!AB12</f>
        <v>1.0818608005769925E-2</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79">
        <f t="shared" si="8"/>
        <v>0</v>
      </c>
      <c r="X12" s="67">
        <f>分析係数表!E15</f>
        <v>2.8747433264887063E-2</v>
      </c>
      <c r="Y12" s="80">
        <f t="shared" si="9"/>
        <v>0</v>
      </c>
    </row>
    <row r="13" spans="1:25" x14ac:dyDescent="0.2">
      <c r="A13" s="6" t="s">
        <v>224</v>
      </c>
      <c r="B13" s="5" t="s">
        <v>30</v>
      </c>
      <c r="C13" s="81"/>
      <c r="D13" s="67">
        <f>投入係数表!AB13</f>
        <v>8.6548864046159402E-3</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79">
        <f t="shared" si="8"/>
        <v>0</v>
      </c>
      <c r="X13" s="67">
        <f>分析係数表!E16</f>
        <v>1.8512804689910522E-3</v>
      </c>
      <c r="Y13" s="80">
        <f t="shared" si="9"/>
        <v>0</v>
      </c>
    </row>
    <row r="14" spans="1:25" x14ac:dyDescent="0.2">
      <c r="A14" s="6" t="s">
        <v>2</v>
      </c>
      <c r="B14" s="5" t="s">
        <v>360</v>
      </c>
      <c r="C14" s="81"/>
      <c r="D14" s="67">
        <f>投入係数表!AB14</f>
        <v>1.009736747205193E-2</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79">
        <f t="shared" si="8"/>
        <v>0</v>
      </c>
      <c r="X14" s="67">
        <f>分析係数表!E17</f>
        <v>7.5451647183846976E-2</v>
      </c>
      <c r="Y14" s="80">
        <f t="shared" si="9"/>
        <v>0</v>
      </c>
    </row>
    <row r="15" spans="1:25" x14ac:dyDescent="0.2">
      <c r="A15" s="6" t="s">
        <v>3</v>
      </c>
      <c r="B15" s="5" t="s">
        <v>31</v>
      </c>
      <c r="C15" s="81"/>
      <c r="D15" s="67">
        <f>投入係数表!AB15</f>
        <v>3.6062026685899749E-4</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79">
        <f t="shared" si="8"/>
        <v>0</v>
      </c>
      <c r="X15" s="67">
        <f>分析係数表!E18</f>
        <v>8.1401085347804644E-2</v>
      </c>
      <c r="Y15" s="80">
        <f t="shared" si="9"/>
        <v>0</v>
      </c>
    </row>
    <row r="16" spans="1:25" x14ac:dyDescent="0.2">
      <c r="A16" s="6" t="s">
        <v>4</v>
      </c>
      <c r="B16" s="5" t="s">
        <v>32</v>
      </c>
      <c r="C16" s="81"/>
      <c r="D16" s="67">
        <f>投入係数表!AB16</f>
        <v>0</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79">
        <f t="shared" si="8"/>
        <v>0</v>
      </c>
      <c r="X16" s="67">
        <f>分析係数表!E19</f>
        <v>1.9239793524167059E-2</v>
      </c>
      <c r="Y16" s="80">
        <f t="shared" si="9"/>
        <v>0</v>
      </c>
    </row>
    <row r="17" spans="1:25" x14ac:dyDescent="0.2">
      <c r="A17" s="6" t="s">
        <v>5</v>
      </c>
      <c r="B17" s="5" t="s">
        <v>33</v>
      </c>
      <c r="C17" s="81"/>
      <c r="D17" s="67">
        <f>投入係数表!AB17</f>
        <v>0</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79">
        <f t="shared" si="8"/>
        <v>0</v>
      </c>
      <c r="X17" s="67">
        <f>分析係数表!E20</f>
        <v>1.282051282051282E-2</v>
      </c>
      <c r="Y17" s="80">
        <f t="shared" si="9"/>
        <v>0</v>
      </c>
    </row>
    <row r="18" spans="1:25" x14ac:dyDescent="0.2">
      <c r="A18" s="6" t="s">
        <v>6</v>
      </c>
      <c r="B18" s="5" t="s">
        <v>34</v>
      </c>
      <c r="C18" s="81"/>
      <c r="D18" s="67">
        <f>投入係数表!AB18</f>
        <v>0</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79">
        <f t="shared" si="8"/>
        <v>0</v>
      </c>
      <c r="X18" s="67">
        <f>分析係数表!E21</f>
        <v>3.4821058449633825E-2</v>
      </c>
      <c r="Y18" s="80">
        <f t="shared" si="9"/>
        <v>0</v>
      </c>
    </row>
    <row r="19" spans="1:25" x14ac:dyDescent="0.2">
      <c r="A19" s="6" t="s">
        <v>7</v>
      </c>
      <c r="B19" s="5" t="s">
        <v>266</v>
      </c>
      <c r="C19" s="81"/>
      <c r="D19" s="67">
        <f>投入係数表!AB19</f>
        <v>0</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79">
        <f t="shared" si="8"/>
        <v>0</v>
      </c>
      <c r="X19" s="67">
        <f>分析係数表!E22</f>
        <v>4.13118889940082E-2</v>
      </c>
      <c r="Y19" s="80">
        <f t="shared" si="9"/>
        <v>0</v>
      </c>
    </row>
    <row r="20" spans="1:25" x14ac:dyDescent="0.2">
      <c r="A20" s="6" t="s">
        <v>8</v>
      </c>
      <c r="B20" s="5" t="s">
        <v>267</v>
      </c>
      <c r="C20" s="81"/>
      <c r="D20" s="67">
        <f>投入係数表!AB20</f>
        <v>0</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79">
        <f t="shared" si="8"/>
        <v>0</v>
      </c>
      <c r="X20" s="67">
        <f>分析係数表!E23</f>
        <v>3.3648677703719633E-2</v>
      </c>
      <c r="Y20" s="80">
        <f t="shared" si="9"/>
        <v>0</v>
      </c>
    </row>
    <row r="21" spans="1:25" x14ac:dyDescent="0.2">
      <c r="A21" s="6" t="s">
        <v>9</v>
      </c>
      <c r="B21" s="5" t="s">
        <v>268</v>
      </c>
      <c r="C21" s="81"/>
      <c r="D21" s="67">
        <f>投入係数表!AB21</f>
        <v>0</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79">
        <f t="shared" si="8"/>
        <v>0</v>
      </c>
      <c r="X21" s="67">
        <f>分析係数表!E24</f>
        <v>2.691272587466359E-2</v>
      </c>
      <c r="Y21" s="80">
        <f t="shared" si="9"/>
        <v>0</v>
      </c>
    </row>
    <row r="22" spans="1:25" x14ac:dyDescent="0.2">
      <c r="A22" s="6" t="s">
        <v>10</v>
      </c>
      <c r="B22" s="5" t="s">
        <v>269</v>
      </c>
      <c r="C22" s="81"/>
      <c r="D22" s="67">
        <f>投入係数表!AB22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79">
        <f t="shared" si="8"/>
        <v>0</v>
      </c>
      <c r="X22" s="67">
        <f>分析係数表!E25</f>
        <v>4.2966983265490732E-3</v>
      </c>
      <c r="Y22" s="80">
        <f t="shared" si="9"/>
        <v>0</v>
      </c>
    </row>
    <row r="23" spans="1:25" x14ac:dyDescent="0.2">
      <c r="A23" s="6" t="s">
        <v>11</v>
      </c>
      <c r="B23" s="5" t="s">
        <v>35</v>
      </c>
      <c r="C23" s="81"/>
      <c r="D23" s="67">
        <f>投入係数表!AB23</f>
        <v>0</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79">
        <f t="shared" si="8"/>
        <v>0</v>
      </c>
      <c r="X23" s="67">
        <f>分析係数表!E26</f>
        <v>1.1816004798199799E-2</v>
      </c>
      <c r="Y23" s="80">
        <f t="shared" si="9"/>
        <v>0</v>
      </c>
    </row>
    <row r="24" spans="1:25" x14ac:dyDescent="0.2">
      <c r="A24" s="6" t="s">
        <v>12</v>
      </c>
      <c r="B24" s="5" t="s">
        <v>361</v>
      </c>
      <c r="C24" s="81"/>
      <c r="D24" s="67">
        <f>投入係数表!AB24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79">
        <f t="shared" si="8"/>
        <v>0</v>
      </c>
      <c r="X24" s="67">
        <f>分析係数表!E27</f>
        <v>7.2246065808297566E-2</v>
      </c>
      <c r="Y24" s="80">
        <f t="shared" si="9"/>
        <v>0</v>
      </c>
    </row>
    <row r="25" spans="1:25" x14ac:dyDescent="0.2">
      <c r="A25" s="6" t="s">
        <v>13</v>
      </c>
      <c r="B25" s="5" t="s">
        <v>189</v>
      </c>
      <c r="C25" s="81"/>
      <c r="D25" s="67">
        <f>投入係数表!AB25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79">
        <f t="shared" si="8"/>
        <v>0</v>
      </c>
      <c r="X25" s="67">
        <f>分析係数表!E28</f>
        <v>4.2040726954236919E-2</v>
      </c>
      <c r="Y25" s="80">
        <f t="shared" si="9"/>
        <v>0</v>
      </c>
    </row>
    <row r="26" spans="1:25" x14ac:dyDescent="0.2">
      <c r="A26" s="6" t="s">
        <v>14</v>
      </c>
      <c r="B26" s="5" t="s">
        <v>50</v>
      </c>
      <c r="C26" s="81"/>
      <c r="D26" s="67">
        <f>投入係数表!AB26</f>
        <v>2.8849621348719799E-3</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79">
        <f t="shared" si="8"/>
        <v>0</v>
      </c>
      <c r="X26" s="67">
        <f>分析係数表!E29</f>
        <v>4.6349241257972289E-2</v>
      </c>
      <c r="Y26" s="80">
        <f t="shared" si="9"/>
        <v>0</v>
      </c>
    </row>
    <row r="27" spans="1:25" x14ac:dyDescent="0.2">
      <c r="A27" s="6" t="s">
        <v>15</v>
      </c>
      <c r="B27" s="5" t="s">
        <v>36</v>
      </c>
      <c r="C27" s="81"/>
      <c r="D27" s="67">
        <f>投入係数表!AB27</f>
        <v>2.1637216011539851E-3</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79">
        <f t="shared" si="8"/>
        <v>0</v>
      </c>
      <c r="X27" s="67">
        <f>分析係数表!E30</f>
        <v>7.4296086791337757E-2</v>
      </c>
      <c r="Y27" s="80">
        <f t="shared" si="9"/>
        <v>0</v>
      </c>
    </row>
    <row r="28" spans="1:25" x14ac:dyDescent="0.2">
      <c r="A28" s="6" t="s">
        <v>16</v>
      </c>
      <c r="B28" s="5" t="s">
        <v>190</v>
      </c>
      <c r="C28" s="81"/>
      <c r="D28" s="67">
        <f>投入係数表!AB28</f>
        <v>5.6256761630003607E-2</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79">
        <f t="shared" si="8"/>
        <v>0</v>
      </c>
      <c r="X28" s="67">
        <f>分析係数表!E31</f>
        <v>1.0462489596956366E-2</v>
      </c>
      <c r="Y28" s="80">
        <f t="shared" si="9"/>
        <v>0</v>
      </c>
    </row>
    <row r="29" spans="1:25" x14ac:dyDescent="0.2">
      <c r="A29" s="6" t="s">
        <v>17</v>
      </c>
      <c r="B29" s="5" t="s">
        <v>270</v>
      </c>
      <c r="C29" s="81"/>
      <c r="D29" s="67">
        <f>投入係数表!AB29</f>
        <v>6.8517850703209522E-3</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79">
        <f t="shared" si="8"/>
        <v>0</v>
      </c>
      <c r="X29" s="67">
        <f>分析係数表!E32</f>
        <v>2.4596093561610802E-2</v>
      </c>
      <c r="Y29" s="80">
        <f t="shared" si="9"/>
        <v>0</v>
      </c>
    </row>
    <row r="30" spans="1:25" x14ac:dyDescent="0.2">
      <c r="A30" s="6" t="s">
        <v>18</v>
      </c>
      <c r="B30" s="5" t="s">
        <v>271</v>
      </c>
      <c r="C30" s="66">
        <f>最終需要_まとめ!C31</f>
        <v>0</v>
      </c>
      <c r="D30" s="67">
        <f>投入係数表!AB30</f>
        <v>0</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79">
        <f t="shared" si="8"/>
        <v>0</v>
      </c>
      <c r="X30" s="67">
        <f>分析係数表!E33</f>
        <v>0.10385863685539128</v>
      </c>
      <c r="Y30" s="80">
        <f t="shared" si="9"/>
        <v>0</v>
      </c>
    </row>
    <row r="31" spans="1:25" x14ac:dyDescent="0.2">
      <c r="A31" s="6" t="s">
        <v>19</v>
      </c>
      <c r="B31" s="5" t="s">
        <v>272</v>
      </c>
      <c r="C31" s="81"/>
      <c r="D31" s="67">
        <f>投入係数表!AB31</f>
        <v>1.1179228272628922E-2</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79">
        <f t="shared" si="8"/>
        <v>0</v>
      </c>
      <c r="X31" s="67">
        <f>分析係数表!E34</f>
        <v>0.16618856377892521</v>
      </c>
      <c r="Y31" s="80">
        <f t="shared" si="9"/>
        <v>0</v>
      </c>
    </row>
    <row r="32" spans="1:25" x14ac:dyDescent="0.2">
      <c r="A32" s="6" t="s">
        <v>20</v>
      </c>
      <c r="B32" s="5" t="s">
        <v>37</v>
      </c>
      <c r="C32" s="81"/>
      <c r="D32" s="67">
        <f>投入係数表!AB32</f>
        <v>1.9112874143526866E-2</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79">
        <f t="shared" si="8"/>
        <v>0</v>
      </c>
      <c r="X32" s="67">
        <f>分析係数表!E35</f>
        <v>9.0190641247833617E-2</v>
      </c>
      <c r="Y32" s="80">
        <f t="shared" si="9"/>
        <v>0</v>
      </c>
    </row>
    <row r="33" spans="1:25" x14ac:dyDescent="0.2">
      <c r="A33" s="6" t="s">
        <v>21</v>
      </c>
      <c r="B33" s="5" t="s">
        <v>38</v>
      </c>
      <c r="C33" s="81"/>
      <c r="D33" s="67">
        <f>投入係数表!AB33</f>
        <v>7.2124053371799498E-4</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79">
        <f t="shared" si="8"/>
        <v>0</v>
      </c>
      <c r="X33" s="67">
        <f>分析係数表!E36</f>
        <v>3.4218876376532073E-3</v>
      </c>
      <c r="Y33" s="80">
        <f t="shared" si="9"/>
        <v>0</v>
      </c>
    </row>
    <row r="34" spans="1:25" x14ac:dyDescent="0.2">
      <c r="A34" s="6" t="s">
        <v>22</v>
      </c>
      <c r="B34" s="5" t="s">
        <v>373</v>
      </c>
      <c r="C34" s="81"/>
      <c r="D34" s="67">
        <f>投入係数表!AB34</f>
        <v>3.1373963216732782E-2</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79">
        <f t="shared" si="8"/>
        <v>0</v>
      </c>
      <c r="X34" s="67">
        <f>分析係数表!E37</f>
        <v>7.8976096367400717E-2</v>
      </c>
      <c r="Y34" s="80">
        <f t="shared" si="9"/>
        <v>0</v>
      </c>
    </row>
    <row r="35" spans="1:25" x14ac:dyDescent="0.2">
      <c r="A35" s="6" t="s">
        <v>23</v>
      </c>
      <c r="B35" s="5" t="s">
        <v>191</v>
      </c>
      <c r="C35" s="81"/>
      <c r="D35" s="67">
        <f>投入係数表!AB35</f>
        <v>6.4911648034619547E-3</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79">
        <f t="shared" si="8"/>
        <v>0</v>
      </c>
      <c r="X35" s="67">
        <f>分析係数表!E38</f>
        <v>6.7802889959244161E-2</v>
      </c>
      <c r="Y35" s="80">
        <f t="shared" si="9"/>
        <v>0</v>
      </c>
    </row>
    <row r="36" spans="1:25" x14ac:dyDescent="0.2">
      <c r="A36" s="6" t="s">
        <v>24</v>
      </c>
      <c r="B36" s="5" t="s">
        <v>39</v>
      </c>
      <c r="C36" s="81"/>
      <c r="D36" s="67">
        <f>投入係数表!AB36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79">
        <f t="shared" si="8"/>
        <v>0</v>
      </c>
      <c r="X36" s="67">
        <f>分析係数表!E39</f>
        <v>6.6664878205816069E-2</v>
      </c>
      <c r="Y36" s="80">
        <f t="shared" si="9"/>
        <v>0</v>
      </c>
    </row>
    <row r="37" spans="1:25" x14ac:dyDescent="0.2">
      <c r="A37" s="6" t="s">
        <v>25</v>
      </c>
      <c r="B37" s="5" t="s">
        <v>40</v>
      </c>
      <c r="C37" s="81"/>
      <c r="D37" s="67">
        <f>投入係数表!AB37</f>
        <v>0</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79">
        <f t="shared" si="8"/>
        <v>0</v>
      </c>
      <c r="X37" s="67">
        <f>分析係数表!E40</f>
        <v>4.5398598750236697E-2</v>
      </c>
      <c r="Y37" s="80">
        <f t="shared" si="9"/>
        <v>0</v>
      </c>
    </row>
    <row r="38" spans="1:25" x14ac:dyDescent="0.2">
      <c r="A38" s="6" t="s">
        <v>26</v>
      </c>
      <c r="B38" s="5" t="s">
        <v>274</v>
      </c>
      <c r="C38" s="81"/>
      <c r="D38" s="67">
        <f>投入係数表!AB38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79">
        <f t="shared" si="8"/>
        <v>0</v>
      </c>
      <c r="X38" s="67">
        <f>分析係数表!E41</f>
        <v>0.12015057232849351</v>
      </c>
      <c r="Y38" s="80">
        <f t="shared" si="9"/>
        <v>0</v>
      </c>
    </row>
    <row r="39" spans="1:25" x14ac:dyDescent="0.2">
      <c r="A39" s="6" t="s">
        <v>51</v>
      </c>
      <c r="B39" s="5" t="s">
        <v>363</v>
      </c>
      <c r="C39" s="81"/>
      <c r="D39" s="67">
        <f>投入係数表!AB39</f>
        <v>1.0818608005769925E-3</v>
      </c>
      <c r="E39" s="68">
        <f>$C$30*D39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S39*T39</f>
        <v>0</v>
      </c>
      <c r="V39" s="78">
        <f>分析係数表!D42</f>
        <v>0.3683083511777302</v>
      </c>
      <c r="W39" s="79">
        <f>ROUND(S39*V39,0)</f>
        <v>0</v>
      </c>
      <c r="X39" s="67">
        <f>分析係数表!E42</f>
        <v>0.32058733557662894</v>
      </c>
      <c r="Y39" s="80">
        <f>ROUND(S39*X39,0)</f>
        <v>0</v>
      </c>
    </row>
    <row r="40" spans="1:25" x14ac:dyDescent="0.2">
      <c r="A40" s="6" t="s">
        <v>192</v>
      </c>
      <c r="B40" s="5" t="s">
        <v>41</v>
      </c>
      <c r="C40" s="81"/>
      <c r="D40" s="67">
        <f>投入係数表!AB40</f>
        <v>4.5077533357374681E-2</v>
      </c>
      <c r="E40" s="68">
        <f>$C$30*D40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S40*T40</f>
        <v>0</v>
      </c>
      <c r="V40" s="78">
        <f>分析係数表!D43</f>
        <v>0.15354857197440061</v>
      </c>
      <c r="W40" s="79">
        <f>ROUND(S40*V40,0)</f>
        <v>0</v>
      </c>
      <c r="X40" s="67">
        <f>分析係数表!E43</f>
        <v>0.11343012704174228</v>
      </c>
      <c r="Y40" s="80">
        <f>ROUND(S40*X40,0)</f>
        <v>0</v>
      </c>
    </row>
    <row r="41" spans="1:25" x14ac:dyDescent="0.2">
      <c r="A41" s="6" t="s">
        <v>337</v>
      </c>
      <c r="B41" s="5" t="s">
        <v>42</v>
      </c>
      <c r="C41" s="81"/>
      <c r="D41" s="67">
        <f>投入係数表!AB41</f>
        <v>0</v>
      </c>
      <c r="E41" s="68">
        <f>$C$30*D41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S41*T41</f>
        <v>0</v>
      </c>
      <c r="V41" s="78">
        <f>分析係数表!D44</f>
        <v>0.16185340888320235</v>
      </c>
      <c r="W41" s="79">
        <f>ROUND(S41*V41,0)</f>
        <v>0</v>
      </c>
      <c r="X41" s="67">
        <f>分析係数表!E44</f>
        <v>0.10822214098580393</v>
      </c>
      <c r="Y41" s="80">
        <f>ROUND(S41*X41,0)</f>
        <v>0</v>
      </c>
    </row>
    <row r="42" spans="1:25" x14ac:dyDescent="0.2">
      <c r="A42" s="6" t="s">
        <v>338</v>
      </c>
      <c r="B42" s="5" t="s">
        <v>276</v>
      </c>
      <c r="C42" s="81"/>
      <c r="D42" s="67">
        <f>投入係数表!AB42</f>
        <v>2.1637216011539851E-3</v>
      </c>
      <c r="E42" s="68">
        <f>$C$30*D42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S42*T42</f>
        <v>0</v>
      </c>
      <c r="V42" s="78">
        <f>分析係数表!D45</f>
        <v>0</v>
      </c>
      <c r="W42" s="79">
        <f>ROUND(S42*V42,0)</f>
        <v>0</v>
      </c>
      <c r="X42" s="67">
        <f>分析係数表!E45</f>
        <v>0</v>
      </c>
      <c r="Y42" s="80">
        <f>ROUND(S42*X42,0)</f>
        <v>0</v>
      </c>
    </row>
    <row r="43" spans="1:25" x14ac:dyDescent="0.2">
      <c r="A43" s="6" t="s">
        <v>339</v>
      </c>
      <c r="B43" s="5" t="s">
        <v>277</v>
      </c>
      <c r="C43" s="81"/>
      <c r="D43" s="67">
        <f>投入係数表!AB43</f>
        <v>4.3274432023079701E-3</v>
      </c>
      <c r="E43" s="68">
        <f>$C$30*D43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S43*T43</f>
        <v>0</v>
      </c>
      <c r="V43" s="78">
        <f>分析係数表!D46</f>
        <v>1.4248704663212436E-2</v>
      </c>
      <c r="W43" s="79">
        <f>ROUND(S43*V43,0)</f>
        <v>0</v>
      </c>
      <c r="X43" s="67">
        <f>分析係数表!E46</f>
        <v>4.5336787564766841E-2</v>
      </c>
      <c r="Y43" s="80">
        <f>ROUND(S43*X43,0)</f>
        <v>0</v>
      </c>
    </row>
    <row r="44" spans="1:25" x14ac:dyDescent="0.2">
      <c r="A44" s="183">
        <v>40</v>
      </c>
      <c r="B44" s="12" t="s">
        <v>148</v>
      </c>
      <c r="C44" s="187">
        <f>SUM(C5:C43)</f>
        <v>0</v>
      </c>
      <c r="D44" s="83">
        <f>投入係数表!AB44</f>
        <v>0.22394518571943745</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92">
        <f>SUM(W5:W43)</f>
        <v>0</v>
      </c>
      <c r="X44" s="83">
        <f>分析係数表!E47</f>
        <v>6.3205093246831712E-2</v>
      </c>
      <c r="Y44" s="93">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380</v>
      </c>
      <c r="S2" s="3" t="s">
        <v>150</v>
      </c>
      <c r="U2" s="55" t="s">
        <v>207</v>
      </c>
      <c r="W2" s="3" t="s">
        <v>127</v>
      </c>
      <c r="Y2" s="3" t="s">
        <v>151</v>
      </c>
    </row>
    <row r="3" spans="1:25" ht="44" x14ac:dyDescent="0.2">
      <c r="B3" s="56"/>
      <c r="C3" s="57" t="s">
        <v>225</v>
      </c>
      <c r="D3" s="57" t="s">
        <v>376</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投入係数表!AC5</f>
        <v>8.4996068931811902E-5</v>
      </c>
      <c r="E5" s="68">
        <f t="shared" ref="E5:E38" si="0">$C$31*D5</f>
        <v>5.4335193688283302E-2</v>
      </c>
      <c r="F5" s="67">
        <f>分析係数表!C8</f>
        <v>0.62618397816663984</v>
      </c>
      <c r="G5" s="68">
        <f t="shared" ref="G5:G38" si="1">E5*F5</f>
        <v>3.4023827738184138E-2</v>
      </c>
      <c r="H5" s="68">
        <f t="array" ref="H5:H43">MMULT(逆行列係数!C5:AO43,'27'!G5:G43)</f>
        <v>4.2173063248386433E-2</v>
      </c>
      <c r="I5" s="68">
        <f t="shared" ref="I5:I38" si="2">C5+H5</f>
        <v>4.2173063248386433E-2</v>
      </c>
      <c r="J5" s="67">
        <f>分析係数表!G8</f>
        <v>0.17367458866544791</v>
      </c>
      <c r="K5" s="69">
        <f t="shared" ref="K5:K38" si="3">I5*J5</f>
        <v>7.3243894124254321E-3</v>
      </c>
      <c r="L5" s="70" t="s">
        <v>182</v>
      </c>
      <c r="M5" s="71" t="s">
        <v>182</v>
      </c>
      <c r="N5" s="72">
        <f>分析係数表!H8</f>
        <v>9.6857442577373328E-3</v>
      </c>
      <c r="O5" s="73">
        <f t="shared" ref="O5:O43" si="4">$M$44*N5</f>
        <v>1.978957606634725</v>
      </c>
      <c r="P5" s="67">
        <f>分析係数表!C8</f>
        <v>0.62618397816663984</v>
      </c>
      <c r="Q5" s="73">
        <f t="shared" ref="Q5:Q38" si="5">O5*P5</f>
        <v>1.2391915467456645</v>
      </c>
      <c r="R5" s="74">
        <f t="array" ref="R5:R43">MMULT(逆行列係数!C5:AO43,'27'!Q5:Q43)</f>
        <v>1.8048393115676884</v>
      </c>
      <c r="S5" s="75">
        <f t="shared" ref="S5:S38" si="6">I5+R5</f>
        <v>1.8470123748160749</v>
      </c>
      <c r="T5" s="76">
        <f>分析係数表!F8</f>
        <v>0.6565853270805182</v>
      </c>
      <c r="U5" s="77">
        <f t="shared" ref="U5:U38" si="7">S5*T5</f>
        <v>1.2127212242403773</v>
      </c>
      <c r="V5" s="78">
        <f>分析係数表!D8</f>
        <v>0.236507431841666</v>
      </c>
      <c r="W5" s="79">
        <f t="shared" ref="W5:W38" si="8">ROUND(S5*V5,0)</f>
        <v>0</v>
      </c>
      <c r="X5" s="67">
        <f>分析係数表!E8</f>
        <v>0.13752881328988156</v>
      </c>
      <c r="Y5" s="80">
        <f t="shared" ref="Y5:Y38" si="9">ROUND(S5*X5,0)</f>
        <v>0</v>
      </c>
    </row>
    <row r="6" spans="1:25" x14ac:dyDescent="0.2">
      <c r="A6" s="6" t="s">
        <v>217</v>
      </c>
      <c r="B6" s="5" t="s">
        <v>263</v>
      </c>
      <c r="C6" s="81"/>
      <c r="D6" s="67">
        <f>投入係数表!AC6</f>
        <v>0</v>
      </c>
      <c r="E6" s="68">
        <f t="shared" si="0"/>
        <v>0</v>
      </c>
      <c r="F6" s="67">
        <f>分析係数表!C9</f>
        <v>0.44414168937329701</v>
      </c>
      <c r="G6" s="68">
        <f t="shared" si="1"/>
        <v>0</v>
      </c>
      <c r="H6" s="68">
        <v>1.4781140483751637E-3</v>
      </c>
      <c r="I6" s="68">
        <f t="shared" si="2"/>
        <v>1.4781140483751637E-3</v>
      </c>
      <c r="J6" s="67">
        <f>分析係数表!G9</f>
        <v>0.2864864864864865</v>
      </c>
      <c r="K6" s="69">
        <f t="shared" si="3"/>
        <v>4.2345970034531717E-4</v>
      </c>
      <c r="L6" s="70"/>
      <c r="M6" s="71"/>
      <c r="N6" s="72">
        <f>分析係数表!H9</f>
        <v>4.9876756144494577E-4</v>
      </c>
      <c r="O6" s="73">
        <f t="shared" si="4"/>
        <v>0.10190645482670511</v>
      </c>
      <c r="P6" s="67">
        <f>分析係数表!C9</f>
        <v>0.44414168937329701</v>
      </c>
      <c r="Q6" s="73">
        <f t="shared" si="5"/>
        <v>4.5260905004776385E-2</v>
      </c>
      <c r="R6" s="74">
        <v>5.6742263590164752E-2</v>
      </c>
      <c r="S6" s="75">
        <f t="shared" si="6"/>
        <v>5.8220377638539912E-2</v>
      </c>
      <c r="T6" s="76">
        <f>分析係数表!F9</f>
        <v>0.8</v>
      </c>
      <c r="U6" s="77">
        <f t="shared" si="7"/>
        <v>4.6576302110831934E-2</v>
      </c>
      <c r="V6" s="78">
        <f>分析係数表!D9</f>
        <v>0.15675675675675677</v>
      </c>
      <c r="W6" s="79">
        <f t="shared" si="8"/>
        <v>0</v>
      </c>
      <c r="X6" s="67">
        <f>分析係数表!E9</f>
        <v>0</v>
      </c>
      <c r="Y6" s="80">
        <f t="shared" si="9"/>
        <v>0</v>
      </c>
    </row>
    <row r="7" spans="1:25" x14ac:dyDescent="0.2">
      <c r="A7" s="6" t="s">
        <v>218</v>
      </c>
      <c r="B7" s="5" t="s">
        <v>264</v>
      </c>
      <c r="C7" s="81"/>
      <c r="D7" s="67">
        <f>投入係数表!AC7</f>
        <v>0</v>
      </c>
      <c r="E7" s="68">
        <f t="shared" si="0"/>
        <v>0</v>
      </c>
      <c r="F7" s="67">
        <f>分析係数表!C10</f>
        <v>0.59922367782629793</v>
      </c>
      <c r="G7" s="68">
        <f t="shared" si="1"/>
        <v>0</v>
      </c>
      <c r="H7" s="68">
        <v>2.115216622461444E-3</v>
      </c>
      <c r="I7" s="68">
        <f t="shared" si="2"/>
        <v>2.115216622461444E-3</v>
      </c>
      <c r="J7" s="67">
        <f>分析係数表!G10</f>
        <v>0.23161078900932694</v>
      </c>
      <c r="K7" s="69">
        <f t="shared" si="3"/>
        <v>4.8990699085393863E-4</v>
      </c>
      <c r="L7" s="70"/>
      <c r="M7" s="71"/>
      <c r="N7" s="72">
        <f>分析係数表!H10</f>
        <v>1.1359028980004247E-3</v>
      </c>
      <c r="O7" s="73">
        <f t="shared" si="4"/>
        <v>0.23208373260533485</v>
      </c>
      <c r="P7" s="67">
        <f>分析係数表!C10</f>
        <v>0.59922367782629793</v>
      </c>
      <c r="Q7" s="73">
        <f t="shared" si="5"/>
        <v>0.13907006781542386</v>
      </c>
      <c r="R7" s="74">
        <v>0.23323122589567041</v>
      </c>
      <c r="S7" s="75">
        <f t="shared" si="6"/>
        <v>0.23534644251813186</v>
      </c>
      <c r="T7" s="76">
        <f>分析係数表!F10</f>
        <v>0.67411141920846984</v>
      </c>
      <c r="U7" s="77">
        <f t="shared" si="7"/>
        <v>0.15864972437156244</v>
      </c>
      <c r="V7" s="78">
        <f>分析係数表!D10</f>
        <v>9.7403579531131837E-2</v>
      </c>
      <c r="W7" s="79">
        <f t="shared" si="8"/>
        <v>0</v>
      </c>
      <c r="X7" s="67">
        <f>分析係数表!E10</f>
        <v>7.6632215780186544E-2</v>
      </c>
      <c r="Y7" s="80">
        <f t="shared" si="9"/>
        <v>0</v>
      </c>
    </row>
    <row r="8" spans="1:25" x14ac:dyDescent="0.2">
      <c r="A8" s="6" t="s">
        <v>219</v>
      </c>
      <c r="B8" s="5" t="s">
        <v>27</v>
      </c>
      <c r="C8" s="81"/>
      <c r="D8" s="67">
        <f>投入係数表!AC8</f>
        <v>0</v>
      </c>
      <c r="E8" s="68">
        <f t="shared" si="0"/>
        <v>0</v>
      </c>
      <c r="F8" s="67">
        <f>分析係数表!C11</f>
        <v>1.1237811931912089E-2</v>
      </c>
      <c r="G8" s="68">
        <f t="shared" si="1"/>
        <v>0</v>
      </c>
      <c r="H8" s="68">
        <v>2.3463892815124312E-2</v>
      </c>
      <c r="I8" s="68">
        <f t="shared" si="2"/>
        <v>2.3463892815124312E-2</v>
      </c>
      <c r="J8" s="67">
        <f>分析係数表!G11</f>
        <v>0.45794392523364486</v>
      </c>
      <c r="K8" s="69">
        <f t="shared" si="3"/>
        <v>1.0745147177019545E-2</v>
      </c>
      <c r="L8" s="70"/>
      <c r="M8" s="71"/>
      <c r="N8" s="72">
        <f>分析係数表!H11</f>
        <v>-1.9307131410772092E-5</v>
      </c>
      <c r="O8" s="73">
        <f t="shared" si="4"/>
        <v>-3.9447659932918102E-3</v>
      </c>
      <c r="P8" s="67">
        <f>分析係数表!C11</f>
        <v>1.1237811931912089E-2</v>
      </c>
      <c r="Q8" s="73">
        <f t="shared" si="5"/>
        <v>-4.4330538348015747E-5</v>
      </c>
      <c r="R8" s="74">
        <v>2.0510207457270127E-2</v>
      </c>
      <c r="S8" s="75">
        <f t="shared" si="6"/>
        <v>4.3974100272394442E-2</v>
      </c>
      <c r="T8" s="76">
        <f>分析係数表!F11</f>
        <v>0.77570093457943923</v>
      </c>
      <c r="U8" s="77">
        <f t="shared" si="7"/>
        <v>3.4110750678586342E-2</v>
      </c>
      <c r="V8" s="78">
        <f>分析係数表!D11</f>
        <v>0.16822429906542055</v>
      </c>
      <c r="W8" s="79">
        <f t="shared" si="8"/>
        <v>0</v>
      </c>
      <c r="X8" s="67">
        <f>分析係数表!E11</f>
        <v>4.6728971962616821E-2</v>
      </c>
      <c r="Y8" s="80">
        <f t="shared" si="9"/>
        <v>0</v>
      </c>
    </row>
    <row r="9" spans="1:25" x14ac:dyDescent="0.2">
      <c r="A9" s="6" t="s">
        <v>220</v>
      </c>
      <c r="B9" s="5" t="s">
        <v>188</v>
      </c>
      <c r="C9" s="81"/>
      <c r="D9" s="67">
        <f>投入係数表!AC9</f>
        <v>1.0624508616476488E-4</v>
      </c>
      <c r="E9" s="68">
        <f t="shared" si="0"/>
        <v>6.7918992110354126E-2</v>
      </c>
      <c r="F9" s="67">
        <f>分析係数表!C12</f>
        <v>0.19220955176696397</v>
      </c>
      <c r="G9" s="68">
        <f t="shared" si="1"/>
        <v>1.3054679029995129E-2</v>
      </c>
      <c r="H9" s="68">
        <v>2.0419660691047666E-2</v>
      </c>
      <c r="I9" s="68">
        <f t="shared" si="2"/>
        <v>2.0419660691047666E-2</v>
      </c>
      <c r="J9" s="67">
        <f>分析係数表!G12</f>
        <v>0.28074575451743516</v>
      </c>
      <c r="K9" s="69">
        <f t="shared" si="3"/>
        <v>5.7327330476981886E-3</v>
      </c>
      <c r="L9" s="70"/>
      <c r="M9" s="71"/>
      <c r="N9" s="72">
        <f>分析係数表!H12</f>
        <v>8.6946448453176992E-2</v>
      </c>
      <c r="O9" s="73">
        <f t="shared" si="4"/>
        <v>17.764596189790787</v>
      </c>
      <c r="P9" s="67">
        <f>分析係数表!C12</f>
        <v>0.19220955176696397</v>
      </c>
      <c r="Q9" s="73">
        <f t="shared" si="5"/>
        <v>3.4145250709608033</v>
      </c>
      <c r="R9" s="74">
        <v>3.9451686138557847</v>
      </c>
      <c r="S9" s="75">
        <f t="shared" si="6"/>
        <v>3.9655882745468323</v>
      </c>
      <c r="T9" s="76">
        <f>分析係数表!F12</f>
        <v>0.59388408775004531</v>
      </c>
      <c r="U9" s="77">
        <f t="shared" si="7"/>
        <v>2.3550997748215217</v>
      </c>
      <c r="V9" s="78">
        <f>分析係数表!D12</f>
        <v>6.3636913035595571E-2</v>
      </c>
      <c r="W9" s="79">
        <f t="shared" si="8"/>
        <v>0</v>
      </c>
      <c r="X9" s="67">
        <f>分析係数表!E12</f>
        <v>5.3151628694023088E-2</v>
      </c>
      <c r="Y9" s="80">
        <f t="shared" si="9"/>
        <v>0</v>
      </c>
    </row>
    <row r="10" spans="1:25" x14ac:dyDescent="0.2">
      <c r="A10" s="6" t="s">
        <v>221</v>
      </c>
      <c r="B10" s="5" t="s">
        <v>28</v>
      </c>
      <c r="C10" s="81"/>
      <c r="D10" s="67">
        <f>投入係数表!AC10</f>
        <v>3.3360957055736172E-3</v>
      </c>
      <c r="E10" s="68">
        <f t="shared" si="0"/>
        <v>2.1326563522651196</v>
      </c>
      <c r="F10" s="67">
        <f>分析係数表!C13</f>
        <v>5.5763110557631057E-2</v>
      </c>
      <c r="G10" s="68">
        <f t="shared" si="1"/>
        <v>0.11892355195279403</v>
      </c>
      <c r="H10" s="68">
        <v>0.12567003265499699</v>
      </c>
      <c r="I10" s="68">
        <f t="shared" si="2"/>
        <v>0.12567003265499699</v>
      </c>
      <c r="J10" s="67">
        <f>分析係数表!G13</f>
        <v>0.39274924471299094</v>
      </c>
      <c r="K10" s="69">
        <f t="shared" si="3"/>
        <v>4.9356810408306973E-2</v>
      </c>
      <c r="L10" s="70"/>
      <c r="M10" s="71"/>
      <c r="N10" s="72">
        <f>分析係数表!H13</f>
        <v>1.4850401910118868E-2</v>
      </c>
      <c r="O10" s="73">
        <f t="shared" si="4"/>
        <v>3.0341825098402846</v>
      </c>
      <c r="P10" s="67">
        <f>分析係数表!C13</f>
        <v>5.5763110557631057E-2</v>
      </c>
      <c r="Q10" s="73">
        <f t="shared" si="5"/>
        <v>0.16919545474825426</v>
      </c>
      <c r="R10" s="74">
        <v>0.18171863883873851</v>
      </c>
      <c r="S10" s="75">
        <f t="shared" si="6"/>
        <v>0.3073886714937355</v>
      </c>
      <c r="T10" s="76">
        <f>分析係数表!F13</f>
        <v>0.61581067472306139</v>
      </c>
      <c r="U10" s="77">
        <f t="shared" si="7"/>
        <v>0.18929322519478273</v>
      </c>
      <c r="V10" s="78">
        <f>分析係数表!D13</f>
        <v>0.18177240684793555</v>
      </c>
      <c r="W10" s="79">
        <f t="shared" si="8"/>
        <v>0</v>
      </c>
      <c r="X10" s="67">
        <f>分析係数表!E13</f>
        <v>0.16666666666666666</v>
      </c>
      <c r="Y10" s="80">
        <f t="shared" si="9"/>
        <v>0</v>
      </c>
    </row>
    <row r="11" spans="1:25" x14ac:dyDescent="0.2">
      <c r="A11" s="6" t="s">
        <v>222</v>
      </c>
      <c r="B11" s="5" t="s">
        <v>265</v>
      </c>
      <c r="C11" s="81"/>
      <c r="D11" s="67">
        <f>投入係数表!AC11</f>
        <v>6.3322071354199871E-3</v>
      </c>
      <c r="E11" s="68">
        <f t="shared" si="0"/>
        <v>4.0479719297771064</v>
      </c>
      <c r="F11" s="67">
        <f>分析係数表!C14</f>
        <v>7.9371641174038832E-2</v>
      </c>
      <c r="G11" s="68">
        <f t="shared" si="1"/>
        <v>0.32129417549285</v>
      </c>
      <c r="H11" s="68">
        <v>0.3672175616736173</v>
      </c>
      <c r="I11" s="68">
        <f t="shared" si="2"/>
        <v>0.3672175616736173</v>
      </c>
      <c r="J11" s="67">
        <f>分析係数表!G14</f>
        <v>0.31032278683285397</v>
      </c>
      <c r="K11" s="69">
        <f t="shared" si="3"/>
        <v>0.11395597711252235</v>
      </c>
      <c r="L11" s="70"/>
      <c r="M11" s="71"/>
      <c r="N11" s="72">
        <f>分析係数表!H14</f>
        <v>9.8788155718450548E-4</v>
      </c>
      <c r="O11" s="73">
        <f t="shared" si="4"/>
        <v>0.20184052665676433</v>
      </c>
      <c r="P11" s="67">
        <f>分析係数表!C14</f>
        <v>7.9371641174038832E-2</v>
      </c>
      <c r="Q11" s="73">
        <f t="shared" si="5"/>
        <v>1.6020413856179718E-2</v>
      </c>
      <c r="R11" s="74">
        <v>4.8867955829098954E-2</v>
      </c>
      <c r="S11" s="75">
        <f t="shared" si="6"/>
        <v>0.41608551750271627</v>
      </c>
      <c r="T11" s="76">
        <f>分析係数表!F14</f>
        <v>0.57270693512304249</v>
      </c>
      <c r="U11" s="77">
        <f t="shared" si="7"/>
        <v>0.2382950614780657</v>
      </c>
      <c r="V11" s="78">
        <f>分析係数表!D14</f>
        <v>7.0310003195909243E-2</v>
      </c>
      <c r="W11" s="79">
        <f t="shared" si="8"/>
        <v>0</v>
      </c>
      <c r="X11" s="67">
        <f>分析係数表!E14</f>
        <v>4.5381911153723233E-2</v>
      </c>
      <c r="Y11" s="80">
        <f t="shared" si="9"/>
        <v>0</v>
      </c>
    </row>
    <row r="12" spans="1:25" x14ac:dyDescent="0.2">
      <c r="A12" s="6" t="s">
        <v>223</v>
      </c>
      <c r="B12" s="5" t="s">
        <v>29</v>
      </c>
      <c r="C12" s="81"/>
      <c r="D12" s="67">
        <f>投入係数表!AC12</f>
        <v>0</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1.4352373605593371</v>
      </c>
      <c r="P12" s="67">
        <f>分析係数表!C15</f>
        <v>0</v>
      </c>
      <c r="Q12" s="73">
        <f t="shared" si="5"/>
        <v>0</v>
      </c>
      <c r="R12" s="74">
        <v>0</v>
      </c>
      <c r="S12" s="75">
        <f t="shared" si="6"/>
        <v>0</v>
      </c>
      <c r="T12" s="76">
        <f>分析係数表!F15</f>
        <v>0.58334888930371476</v>
      </c>
      <c r="U12" s="77">
        <f t="shared" si="7"/>
        <v>0</v>
      </c>
      <c r="V12" s="78">
        <f>分析係数表!D15</f>
        <v>3.3414224379316779E-2</v>
      </c>
      <c r="W12" s="79">
        <f t="shared" si="8"/>
        <v>0</v>
      </c>
      <c r="X12" s="67">
        <f>分析係数表!E15</f>
        <v>2.8747433264887063E-2</v>
      </c>
      <c r="Y12" s="80">
        <f t="shared" si="9"/>
        <v>0</v>
      </c>
    </row>
    <row r="13" spans="1:25" x14ac:dyDescent="0.2">
      <c r="A13" s="6" t="s">
        <v>224</v>
      </c>
      <c r="B13" s="5" t="s">
        <v>30</v>
      </c>
      <c r="C13" s="81"/>
      <c r="D13" s="67">
        <f>投入係数表!AC13</f>
        <v>1.2111939822783196E-3</v>
      </c>
      <c r="E13" s="68">
        <f t="shared" si="0"/>
        <v>0.7742765100580371</v>
      </c>
      <c r="F13" s="67">
        <f>分析係数表!C16</f>
        <v>0.25019220208676551</v>
      </c>
      <c r="G13" s="68">
        <f t="shared" si="1"/>
        <v>0.19371794507547596</v>
      </c>
      <c r="H13" s="68">
        <v>0.27563154948377</v>
      </c>
      <c r="I13" s="68">
        <f t="shared" si="2"/>
        <v>0.27563154948377</v>
      </c>
      <c r="J13" s="67">
        <f>分析係数表!G16</f>
        <v>6.6029003394014199E-2</v>
      </c>
      <c r="K13" s="69">
        <f t="shared" si="3"/>
        <v>1.8199676516361243E-2</v>
      </c>
      <c r="L13" s="70"/>
      <c r="M13" s="71"/>
      <c r="N13" s="72">
        <f>分析係数表!H16</f>
        <v>1.5056344645167103E-2</v>
      </c>
      <c r="O13" s="73">
        <f t="shared" si="4"/>
        <v>3.0762600137687302</v>
      </c>
      <c r="P13" s="67">
        <f>分析係数表!C16</f>
        <v>0.25019220208676551</v>
      </c>
      <c r="Q13" s="73">
        <f t="shared" si="5"/>
        <v>0.76965626703626222</v>
      </c>
      <c r="R13" s="74">
        <v>0.89163268272002127</v>
      </c>
      <c r="S13" s="75">
        <f t="shared" si="6"/>
        <v>1.1672642322037912</v>
      </c>
      <c r="T13" s="76">
        <f>分析係数表!F16</f>
        <v>0.57081147793890774</v>
      </c>
      <c r="U13" s="77">
        <f t="shared" si="7"/>
        <v>0.66628782152947041</v>
      </c>
      <c r="V13" s="78">
        <f>分析係数表!D16</f>
        <v>2.776920703486578E-3</v>
      </c>
      <c r="W13" s="79">
        <f t="shared" si="8"/>
        <v>0</v>
      </c>
      <c r="X13" s="67">
        <f>分析係数表!E16</f>
        <v>1.8512804689910522E-3</v>
      </c>
      <c r="Y13" s="80">
        <f t="shared" si="9"/>
        <v>0</v>
      </c>
    </row>
    <row r="14" spans="1:25" x14ac:dyDescent="0.2">
      <c r="A14" s="6" t="s">
        <v>2</v>
      </c>
      <c r="B14" s="5" t="s">
        <v>360</v>
      </c>
      <c r="C14" s="81"/>
      <c r="D14" s="67">
        <f>投入係数表!AC14</f>
        <v>4.0373132742610651E-3</v>
      </c>
      <c r="E14" s="68">
        <f t="shared" si="0"/>
        <v>2.5809217001934566</v>
      </c>
      <c r="F14" s="67">
        <f>分析係数表!C17</f>
        <v>1.3407344150298872E-2</v>
      </c>
      <c r="G14" s="68">
        <f t="shared" si="1"/>
        <v>3.4603305459468159E-2</v>
      </c>
      <c r="H14" s="68">
        <v>3.9005254762568227E-2</v>
      </c>
      <c r="I14" s="68">
        <f t="shared" si="2"/>
        <v>3.9005254762568227E-2</v>
      </c>
      <c r="J14" s="67">
        <f>分析係数表!G17</f>
        <v>0.3831030818278427</v>
      </c>
      <c r="K14" s="69">
        <f t="shared" si="3"/>
        <v>1.4943033307020027E-2</v>
      </c>
      <c r="L14" s="70"/>
      <c r="M14" s="71"/>
      <c r="N14" s="72">
        <f>分析係数表!H17</f>
        <v>6.2973426951468308E-3</v>
      </c>
      <c r="O14" s="73">
        <f t="shared" si="4"/>
        <v>1.2866511748120122</v>
      </c>
      <c r="P14" s="67">
        <f>分析係数表!C17</f>
        <v>1.3407344150298872E-2</v>
      </c>
      <c r="Q14" s="73">
        <f t="shared" si="5"/>
        <v>1.7250575102091003E-2</v>
      </c>
      <c r="R14" s="74">
        <v>2.1471500589455642E-2</v>
      </c>
      <c r="S14" s="75">
        <f t="shared" si="6"/>
        <v>6.0476755352023868E-2</v>
      </c>
      <c r="T14" s="76">
        <f>分析係数表!F17</f>
        <v>0.58501594048884165</v>
      </c>
      <c r="U14" s="77">
        <f t="shared" si="7"/>
        <v>3.5379865909977833E-2</v>
      </c>
      <c r="V14" s="78">
        <f>分析係数表!D17</f>
        <v>8.5547290116896921E-2</v>
      </c>
      <c r="W14" s="79">
        <f t="shared" si="8"/>
        <v>0</v>
      </c>
      <c r="X14" s="67">
        <f>分析係数表!E17</f>
        <v>7.5451647183846976E-2</v>
      </c>
      <c r="Y14" s="80">
        <f t="shared" si="9"/>
        <v>0</v>
      </c>
    </row>
    <row r="15" spans="1:25" x14ac:dyDescent="0.2">
      <c r="A15" s="6" t="s">
        <v>3</v>
      </c>
      <c r="B15" s="5" t="s">
        <v>31</v>
      </c>
      <c r="C15" s="81"/>
      <c r="D15" s="67">
        <f>投入係数表!AC15</f>
        <v>1.4874312063067083E-4</v>
      </c>
      <c r="E15" s="68">
        <f t="shared" si="0"/>
        <v>9.5086588954495788E-2</v>
      </c>
      <c r="F15" s="67">
        <f>分析係数表!C18</f>
        <v>0.50011828720132478</v>
      </c>
      <c r="G15" s="68">
        <f t="shared" si="1"/>
        <v>4.7554542003738841E-2</v>
      </c>
      <c r="H15" s="68">
        <v>0.10166541919312035</v>
      </c>
      <c r="I15" s="68">
        <f t="shared" si="2"/>
        <v>0.10166541919312035</v>
      </c>
      <c r="J15" s="67">
        <f>分析係数表!G18</f>
        <v>0.30389738529847066</v>
      </c>
      <c r="K15" s="69">
        <f t="shared" si="3"/>
        <v>3.0895855068062229E-2</v>
      </c>
      <c r="L15" s="70"/>
      <c r="M15" s="71"/>
      <c r="N15" s="72">
        <f>分析係数表!H18</f>
        <v>4.7302471956391627E-4</v>
      </c>
      <c r="O15" s="73">
        <f t="shared" si="4"/>
        <v>9.6646766835649364E-2</v>
      </c>
      <c r="P15" s="67">
        <f>分析係数表!C18</f>
        <v>0.50011828720132478</v>
      </c>
      <c r="Q15" s="73">
        <f t="shared" si="5"/>
        <v>4.8334815493390762E-2</v>
      </c>
      <c r="R15" s="74">
        <v>8.9484903444561087E-2</v>
      </c>
      <c r="S15" s="75">
        <f t="shared" si="6"/>
        <v>0.19115032263768145</v>
      </c>
      <c r="T15" s="76">
        <f>分析係数表!F18</f>
        <v>0.65120868278243715</v>
      </c>
      <c r="U15" s="77">
        <f t="shared" si="7"/>
        <v>0.12447874981832241</v>
      </c>
      <c r="V15" s="78">
        <f>分析係数表!D18</f>
        <v>0.1002466699555994</v>
      </c>
      <c r="W15" s="79">
        <f t="shared" si="8"/>
        <v>0</v>
      </c>
      <c r="X15" s="67">
        <f>分析係数表!E18</f>
        <v>8.1401085347804644E-2</v>
      </c>
      <c r="Y15" s="80">
        <f t="shared" si="9"/>
        <v>0</v>
      </c>
    </row>
    <row r="16" spans="1:25" x14ac:dyDescent="0.2">
      <c r="A16" s="6" t="s">
        <v>4</v>
      </c>
      <c r="B16" s="5" t="s">
        <v>32</v>
      </c>
      <c r="C16" s="81"/>
      <c r="D16" s="67">
        <f>投入係数表!AC16</f>
        <v>0</v>
      </c>
      <c r="E16" s="68">
        <f t="shared" si="0"/>
        <v>0</v>
      </c>
      <c r="F16" s="67">
        <f>分析係数表!C19</f>
        <v>2.4613726194753882E-2</v>
      </c>
      <c r="G16" s="68">
        <f t="shared" si="1"/>
        <v>0</v>
      </c>
      <c r="H16" s="68">
        <v>1.3757997109831073E-3</v>
      </c>
      <c r="I16" s="68">
        <f t="shared" si="2"/>
        <v>1.3757997109831073E-3</v>
      </c>
      <c r="J16" s="67">
        <f>分析係数表!G19</f>
        <v>0.13374002815579539</v>
      </c>
      <c r="K16" s="69">
        <f t="shared" si="3"/>
        <v>1.8399949208361592E-4</v>
      </c>
      <c r="L16" s="70"/>
      <c r="M16" s="71"/>
      <c r="N16" s="72">
        <f>分析係数表!H19</f>
        <v>-1.0940707799437519E-4</v>
      </c>
      <c r="O16" s="73">
        <f t="shared" si="4"/>
        <v>-2.2353673961986925E-2</v>
      </c>
      <c r="P16" s="67">
        <f>分析係数表!C19</f>
        <v>2.4613726194753882E-2</v>
      </c>
      <c r="Q16" s="73">
        <f t="shared" si="5"/>
        <v>-5.5020721034714534E-4</v>
      </c>
      <c r="R16" s="74">
        <v>-1.7768360384692294E-4</v>
      </c>
      <c r="S16" s="75">
        <f t="shared" si="6"/>
        <v>1.1981161071361844E-3</v>
      </c>
      <c r="T16" s="76">
        <f>分析係数表!F19</f>
        <v>0.55983106522759263</v>
      </c>
      <c r="U16" s="77">
        <f t="shared" si="7"/>
        <v>6.7074261652438666E-4</v>
      </c>
      <c r="V16" s="78">
        <f>分析係数表!D19</f>
        <v>2.7686532144533083E-2</v>
      </c>
      <c r="W16" s="79">
        <f t="shared" si="8"/>
        <v>0</v>
      </c>
      <c r="X16" s="67">
        <f>分析係数表!E19</f>
        <v>1.9239793524167059E-2</v>
      </c>
      <c r="Y16" s="80">
        <f t="shared" si="9"/>
        <v>0</v>
      </c>
    </row>
    <row r="17" spans="1:25" x14ac:dyDescent="0.2">
      <c r="A17" s="6" t="s">
        <v>5</v>
      </c>
      <c r="B17" s="5" t="s">
        <v>33</v>
      </c>
      <c r="C17" s="81"/>
      <c r="D17" s="67">
        <f>投入係数表!AC17</f>
        <v>0</v>
      </c>
      <c r="E17" s="68">
        <f t="shared" si="0"/>
        <v>0</v>
      </c>
      <c r="F17" s="67">
        <f>分析係数表!C20</f>
        <v>5.0947443689667304E-3</v>
      </c>
      <c r="G17" s="68">
        <f t="shared" si="1"/>
        <v>0</v>
      </c>
      <c r="H17" s="68">
        <v>1.75221094864388E-4</v>
      </c>
      <c r="I17" s="68">
        <f t="shared" si="2"/>
        <v>1.75221094864388E-4</v>
      </c>
      <c r="J17" s="67">
        <f>分析係数表!G20</f>
        <v>0.2516025641025641</v>
      </c>
      <c r="K17" s="69">
        <f t="shared" si="3"/>
        <v>4.4086076752738643E-5</v>
      </c>
      <c r="L17" s="70"/>
      <c r="M17" s="71"/>
      <c r="N17" s="72">
        <f>分析係数表!H20</f>
        <v>5.3416396903136116E-4</v>
      </c>
      <c r="O17" s="73">
        <f t="shared" si="4"/>
        <v>0.10913852581440675</v>
      </c>
      <c r="P17" s="67">
        <f>分析係数表!C20</f>
        <v>5.0947443689667304E-3</v>
      </c>
      <c r="Q17" s="73">
        <f t="shared" si="5"/>
        <v>5.5603288983027894E-4</v>
      </c>
      <c r="R17" s="74">
        <v>7.1249614709690569E-4</v>
      </c>
      <c r="S17" s="75">
        <f t="shared" si="6"/>
        <v>8.8771724196129366E-4</v>
      </c>
      <c r="T17" s="76">
        <f>分析係数表!F20</f>
        <v>0.55448717948717952</v>
      </c>
      <c r="U17" s="77">
        <f t="shared" si="7"/>
        <v>4.9222782967725586E-4</v>
      </c>
      <c r="V17" s="78">
        <f>分析係数表!D20</f>
        <v>1.9230769230769232E-2</v>
      </c>
      <c r="W17" s="79">
        <f t="shared" si="8"/>
        <v>0</v>
      </c>
      <c r="X17" s="67">
        <f>分析係数表!E20</f>
        <v>1.282051282051282E-2</v>
      </c>
      <c r="Y17" s="80">
        <f t="shared" si="9"/>
        <v>0</v>
      </c>
    </row>
    <row r="18" spans="1:25" x14ac:dyDescent="0.2">
      <c r="A18" s="6" t="s">
        <v>6</v>
      </c>
      <c r="B18" s="5" t="s">
        <v>34</v>
      </c>
      <c r="C18" s="81"/>
      <c r="D18" s="67">
        <f>投入係数表!AC18</f>
        <v>2.3161428783918742E-3</v>
      </c>
      <c r="E18" s="68">
        <f t="shared" si="0"/>
        <v>1.48063402800572</v>
      </c>
      <c r="F18" s="67">
        <f>分析係数表!C21</f>
        <v>7.706243934001944E-2</v>
      </c>
      <c r="G18" s="68">
        <f t="shared" si="1"/>
        <v>0.11410126996795944</v>
      </c>
      <c r="H18" s="68">
        <v>0.12738320306935269</v>
      </c>
      <c r="I18" s="68">
        <f t="shared" si="2"/>
        <v>0.12738320306935269</v>
      </c>
      <c r="J18" s="67">
        <f>分析係数表!G21</f>
        <v>0.42185988669338126</v>
      </c>
      <c r="K18" s="69">
        <f t="shared" si="3"/>
        <v>5.3737863613477099E-2</v>
      </c>
      <c r="L18" s="70"/>
      <c r="M18" s="71"/>
      <c r="N18" s="72">
        <f>分析係数表!H21</f>
        <v>9.0743517630628831E-4</v>
      </c>
      <c r="O18" s="73">
        <f t="shared" si="4"/>
        <v>0.1854040016847151</v>
      </c>
      <c r="P18" s="67">
        <f>分析係数表!C21</f>
        <v>7.706243934001944E-2</v>
      </c>
      <c r="Q18" s="73">
        <f t="shared" si="5"/>
        <v>1.4287684633225219E-2</v>
      </c>
      <c r="R18" s="74">
        <v>2.5313230930532189E-2</v>
      </c>
      <c r="S18" s="75">
        <f t="shared" si="6"/>
        <v>0.15269643399988489</v>
      </c>
      <c r="T18" s="76">
        <f>分析係数表!F21</f>
        <v>0.63189166781815664</v>
      </c>
      <c r="U18" s="77">
        <f t="shared" si="7"/>
        <v>9.6487604350072337E-2</v>
      </c>
      <c r="V18" s="78">
        <f>分析係数表!D21</f>
        <v>4.7948044769932294E-2</v>
      </c>
      <c r="W18" s="79">
        <f t="shared" si="8"/>
        <v>0</v>
      </c>
      <c r="X18" s="67">
        <f>分析係数表!E21</f>
        <v>3.4821058449633825E-2</v>
      </c>
      <c r="Y18" s="80">
        <f t="shared" si="9"/>
        <v>0</v>
      </c>
    </row>
    <row r="19" spans="1:25" x14ac:dyDescent="0.2">
      <c r="A19" s="6" t="s">
        <v>7</v>
      </c>
      <c r="B19" s="5" t="s">
        <v>266</v>
      </c>
      <c r="C19" s="81"/>
      <c r="D19" s="67">
        <f>投入係数表!AC19</f>
        <v>0</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8.5469929854655891E-3</v>
      </c>
      <c r="P19" s="67">
        <f>分析係数表!C22</f>
        <v>0</v>
      </c>
      <c r="Q19" s="73">
        <f t="shared" si="5"/>
        <v>0</v>
      </c>
      <c r="R19" s="74">
        <v>0</v>
      </c>
      <c r="S19" s="75">
        <f t="shared" si="6"/>
        <v>0</v>
      </c>
      <c r="T19" s="76">
        <f>分析係数表!F22</f>
        <v>0.6269315673289183</v>
      </c>
      <c r="U19" s="77">
        <f t="shared" si="7"/>
        <v>0</v>
      </c>
      <c r="V19" s="78">
        <f>分析係数表!D22</f>
        <v>4.3992431409649951E-2</v>
      </c>
      <c r="W19" s="79">
        <f t="shared" si="8"/>
        <v>0</v>
      </c>
      <c r="X19" s="67">
        <f>分析係数表!E22</f>
        <v>4.13118889940082E-2</v>
      </c>
      <c r="Y19" s="80">
        <f t="shared" si="9"/>
        <v>0</v>
      </c>
    </row>
    <row r="20" spans="1:25" x14ac:dyDescent="0.2">
      <c r="A20" s="6" t="s">
        <v>8</v>
      </c>
      <c r="B20" s="5" t="s">
        <v>267</v>
      </c>
      <c r="C20" s="81"/>
      <c r="D20" s="67">
        <f>投入係数表!AC20</f>
        <v>0</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4.602226992173779E-3</v>
      </c>
      <c r="P20" s="67">
        <f>分析係数表!C23</f>
        <v>0</v>
      </c>
      <c r="Q20" s="73">
        <f t="shared" si="5"/>
        <v>0</v>
      </c>
      <c r="R20" s="74">
        <v>0</v>
      </c>
      <c r="S20" s="75">
        <f t="shared" si="6"/>
        <v>0</v>
      </c>
      <c r="T20" s="76">
        <f>分析係数表!F23</f>
        <v>0.64104493657278006</v>
      </c>
      <c r="U20" s="77">
        <f t="shared" si="7"/>
        <v>0</v>
      </c>
      <c r="V20" s="78">
        <f>分析係数表!D23</f>
        <v>3.4114527341790296E-2</v>
      </c>
      <c r="W20" s="79">
        <f t="shared" si="8"/>
        <v>0</v>
      </c>
      <c r="X20" s="67">
        <f>分析係数表!E23</f>
        <v>3.3648677703719633E-2</v>
      </c>
      <c r="Y20" s="80">
        <f t="shared" si="9"/>
        <v>0</v>
      </c>
    </row>
    <row r="21" spans="1:25" x14ac:dyDescent="0.2">
      <c r="A21" s="6" t="s">
        <v>9</v>
      </c>
      <c r="B21" s="5" t="s">
        <v>268</v>
      </c>
      <c r="C21" s="81"/>
      <c r="D21" s="67">
        <f>投入係数表!AC21</f>
        <v>8.7120970655107206E-4</v>
      </c>
      <c r="E21" s="68">
        <f t="shared" si="0"/>
        <v>0.55693573530490392</v>
      </c>
      <c r="F21" s="67">
        <f>分析係数表!C24</f>
        <v>0.23422687152664268</v>
      </c>
      <c r="G21" s="68">
        <f t="shared" si="1"/>
        <v>0.13044931492185802</v>
      </c>
      <c r="H21" s="68">
        <v>0.15712812144135907</v>
      </c>
      <c r="I21" s="68">
        <f t="shared" si="2"/>
        <v>0.15712812144135907</v>
      </c>
      <c r="J21" s="67">
        <f>分析係数表!G24</f>
        <v>0.32602845059592467</v>
      </c>
      <c r="K21" s="69">
        <f t="shared" si="3"/>
        <v>5.1228237978574585E-2</v>
      </c>
      <c r="L21" s="70"/>
      <c r="M21" s="71"/>
      <c r="N21" s="72">
        <f>分析係数表!H24</f>
        <v>9.8788155718450548E-4</v>
      </c>
      <c r="O21" s="73">
        <f t="shared" si="4"/>
        <v>0.20184052665676433</v>
      </c>
      <c r="P21" s="67">
        <f>分析係数表!C24</f>
        <v>0.23422687152664268</v>
      </c>
      <c r="Q21" s="73">
        <f t="shared" si="5"/>
        <v>4.7276475106103832E-2</v>
      </c>
      <c r="R21" s="74">
        <v>7.1879533727641109E-2</v>
      </c>
      <c r="S21" s="75">
        <f t="shared" si="6"/>
        <v>0.22900765516900018</v>
      </c>
      <c r="T21" s="76">
        <f>分析係数表!F24</f>
        <v>0.61668589004229146</v>
      </c>
      <c r="U21" s="77">
        <f t="shared" si="7"/>
        <v>0.14122578965439306</v>
      </c>
      <c r="V21" s="78">
        <f>分析係数表!D24</f>
        <v>2.6528258362168398E-2</v>
      </c>
      <c r="W21" s="79">
        <f t="shared" si="8"/>
        <v>0</v>
      </c>
      <c r="X21" s="67">
        <f>分析係数表!E24</f>
        <v>2.691272587466359E-2</v>
      </c>
      <c r="Y21" s="80">
        <f t="shared" si="9"/>
        <v>0</v>
      </c>
    </row>
    <row r="22" spans="1:25" x14ac:dyDescent="0.2">
      <c r="A22" s="6" t="s">
        <v>10</v>
      </c>
      <c r="B22" s="5" t="s">
        <v>269</v>
      </c>
      <c r="C22" s="81"/>
      <c r="D22" s="67">
        <f>投入係数表!AC22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0.72978170875898496</v>
      </c>
      <c r="P22" s="67">
        <f>分析係数表!C25</f>
        <v>0</v>
      </c>
      <c r="Q22" s="73">
        <f t="shared" si="5"/>
        <v>0</v>
      </c>
      <c r="R22" s="74">
        <v>0</v>
      </c>
      <c r="S22" s="75">
        <f t="shared" si="6"/>
        <v>0</v>
      </c>
      <c r="T22" s="76">
        <f>分析係数表!F25</f>
        <v>0.60040705563093621</v>
      </c>
      <c r="U22" s="77">
        <f t="shared" si="7"/>
        <v>0</v>
      </c>
      <c r="V22" s="78">
        <f>分析係数表!D25</f>
        <v>1.1533242876526458E-2</v>
      </c>
      <c r="W22" s="79">
        <f t="shared" si="8"/>
        <v>0</v>
      </c>
      <c r="X22" s="67">
        <f>分析係数表!E25</f>
        <v>4.2966983265490732E-3</v>
      </c>
      <c r="Y22" s="80">
        <f t="shared" si="9"/>
        <v>0</v>
      </c>
    </row>
    <row r="23" spans="1:25" x14ac:dyDescent="0.2">
      <c r="A23" s="6" t="s">
        <v>11</v>
      </c>
      <c r="B23" s="5" t="s">
        <v>35</v>
      </c>
      <c r="C23" s="81"/>
      <c r="D23" s="67">
        <f>投入係数表!AC23</f>
        <v>1.4874312063067083E-4</v>
      </c>
      <c r="E23" s="68">
        <f t="shared" si="0"/>
        <v>9.5086588954495788E-2</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1.9283331097208134</v>
      </c>
      <c r="P23" s="67">
        <f>分析係数表!C26</f>
        <v>0</v>
      </c>
      <c r="Q23" s="73">
        <f t="shared" si="5"/>
        <v>0</v>
      </c>
      <c r="R23" s="74">
        <v>0</v>
      </c>
      <c r="S23" s="75">
        <f t="shared" si="6"/>
        <v>0</v>
      </c>
      <c r="T23" s="76">
        <f>分析係数表!F26</f>
        <v>0.58875137357225105</v>
      </c>
      <c r="U23" s="77">
        <f t="shared" si="7"/>
        <v>0</v>
      </c>
      <c r="V23" s="78">
        <f>分析係数表!D26</f>
        <v>1.0949176732233308E-2</v>
      </c>
      <c r="W23" s="79">
        <f t="shared" si="8"/>
        <v>0</v>
      </c>
      <c r="X23" s="67">
        <f>分析係数表!E26</f>
        <v>1.1816004798199799E-2</v>
      </c>
      <c r="Y23" s="80">
        <f t="shared" si="9"/>
        <v>0</v>
      </c>
    </row>
    <row r="24" spans="1:25" x14ac:dyDescent="0.2">
      <c r="A24" s="6" t="s">
        <v>12</v>
      </c>
      <c r="B24" s="5" t="s">
        <v>361</v>
      </c>
      <c r="C24" s="81"/>
      <c r="D24" s="67">
        <f>投入係数表!AC24</f>
        <v>2.1249017232952976E-4</v>
      </c>
      <c r="E24" s="68">
        <f t="shared" si="0"/>
        <v>0.13583798422070825</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1.8007856759377114</v>
      </c>
      <c r="P24" s="67">
        <f>分析係数表!C27</f>
        <v>0</v>
      </c>
      <c r="Q24" s="73">
        <f t="shared" si="5"/>
        <v>0</v>
      </c>
      <c r="R24" s="74">
        <v>0</v>
      </c>
      <c r="S24" s="75">
        <f t="shared" si="6"/>
        <v>0</v>
      </c>
      <c r="T24" s="76">
        <f>分析係数表!F27</f>
        <v>0.58082975679542204</v>
      </c>
      <c r="U24" s="77">
        <f t="shared" si="7"/>
        <v>0</v>
      </c>
      <c r="V24" s="78">
        <f>分析係数表!D27</f>
        <v>6.3662374821173109E-2</v>
      </c>
      <c r="W24" s="79">
        <f t="shared" si="8"/>
        <v>0</v>
      </c>
      <c r="X24" s="67">
        <f>分析係数表!E27</f>
        <v>7.2246065808297566E-2</v>
      </c>
      <c r="Y24" s="80">
        <f t="shared" si="9"/>
        <v>0</v>
      </c>
    </row>
    <row r="25" spans="1:25" x14ac:dyDescent="0.2">
      <c r="A25" s="6" t="s">
        <v>13</v>
      </c>
      <c r="B25" s="5" t="s">
        <v>189</v>
      </c>
      <c r="C25" s="81"/>
      <c r="D25" s="67">
        <f>投入係数表!AC25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2.6581148184797985</v>
      </c>
      <c r="P25" s="67">
        <f>分析係数表!C28</f>
        <v>0</v>
      </c>
      <c r="Q25" s="73">
        <f t="shared" si="5"/>
        <v>0</v>
      </c>
      <c r="R25" s="74">
        <v>0</v>
      </c>
      <c r="S25" s="75">
        <f t="shared" si="6"/>
        <v>0</v>
      </c>
      <c r="T25" s="76">
        <f>分析係数表!F28</f>
        <v>0.55452156776877604</v>
      </c>
      <c r="U25" s="77">
        <f t="shared" si="7"/>
        <v>0</v>
      </c>
      <c r="V25" s="78">
        <f>分析係数表!D28</f>
        <v>4.8609590540836432E-2</v>
      </c>
      <c r="W25" s="79">
        <f t="shared" si="8"/>
        <v>0</v>
      </c>
      <c r="X25" s="67">
        <f>分析係数表!E28</f>
        <v>4.2040726954236919E-2</v>
      </c>
      <c r="Y25" s="80">
        <f t="shared" si="9"/>
        <v>0</v>
      </c>
    </row>
    <row r="26" spans="1:25" x14ac:dyDescent="0.2">
      <c r="A26" s="6" t="s">
        <v>14</v>
      </c>
      <c r="B26" s="5" t="s">
        <v>50</v>
      </c>
      <c r="C26" s="81"/>
      <c r="D26" s="67">
        <f>投入係数表!AC26</f>
        <v>4.7810288774144194E-3</v>
      </c>
      <c r="E26" s="68">
        <f t="shared" si="0"/>
        <v>3.056354644965936</v>
      </c>
      <c r="F26" s="67">
        <f>分析係数表!C29</f>
        <v>9.5730027548209362E-2</v>
      </c>
      <c r="G26" s="68">
        <f t="shared" si="1"/>
        <v>0.2925849143596867</v>
      </c>
      <c r="H26" s="68">
        <v>0.34501934984930421</v>
      </c>
      <c r="I26" s="68">
        <f t="shared" si="2"/>
        <v>0.34501934984930421</v>
      </c>
      <c r="J26" s="67">
        <f>分析係数表!G29</f>
        <v>0.41725313393446228</v>
      </c>
      <c r="K26" s="69">
        <f t="shared" si="3"/>
        <v>0.14396040499265284</v>
      </c>
      <c r="L26" s="70"/>
      <c r="M26" s="71"/>
      <c r="N26" s="72">
        <f>分析係数表!H29</f>
        <v>1.1001847048904964E-2</v>
      </c>
      <c r="O26" s="73">
        <f t="shared" si="4"/>
        <v>2.2478591551774501</v>
      </c>
      <c r="P26" s="67">
        <f>分析係数表!C29</f>
        <v>9.5730027548209362E-2</v>
      </c>
      <c r="Q26" s="73">
        <f t="shared" si="5"/>
        <v>0.21518761884963192</v>
      </c>
      <c r="R26" s="74">
        <v>0.26204651490162811</v>
      </c>
      <c r="S26" s="75">
        <f t="shared" si="6"/>
        <v>0.60706586475093238</v>
      </c>
      <c r="T26" s="76">
        <f>分析係数表!F29</f>
        <v>0.61183197712777659</v>
      </c>
      <c r="U26" s="77">
        <f t="shared" si="7"/>
        <v>0.3714223082773464</v>
      </c>
      <c r="V26" s="78">
        <f>分析係数表!D29</f>
        <v>6.9331427314712993E-2</v>
      </c>
      <c r="W26" s="79">
        <f t="shared" si="8"/>
        <v>0</v>
      </c>
      <c r="X26" s="67">
        <f>分析係数表!E29</f>
        <v>4.6349241257972289E-2</v>
      </c>
      <c r="Y26" s="80">
        <f t="shared" si="9"/>
        <v>0</v>
      </c>
    </row>
    <row r="27" spans="1:25" x14ac:dyDescent="0.2">
      <c r="A27" s="6" t="s">
        <v>15</v>
      </c>
      <c r="B27" s="5" t="s">
        <v>36</v>
      </c>
      <c r="C27" s="81"/>
      <c r="D27" s="67">
        <f>投入係数表!AC27</f>
        <v>2.3161428783918742E-3</v>
      </c>
      <c r="E27" s="68">
        <f t="shared" si="0"/>
        <v>1.48063402800572</v>
      </c>
      <c r="F27" s="67">
        <f>分析係数表!C30</f>
        <v>1</v>
      </c>
      <c r="G27" s="68">
        <f t="shared" si="1"/>
        <v>1.48063402800572</v>
      </c>
      <c r="H27" s="68">
        <v>1.7586465442789552</v>
      </c>
      <c r="I27" s="68">
        <f t="shared" si="2"/>
        <v>1.7586465442789552</v>
      </c>
      <c r="J27" s="67">
        <f>分析係数表!G30</f>
        <v>0.49552534931824899</v>
      </c>
      <c r="K27" s="69">
        <f t="shared" si="3"/>
        <v>0.87145394318116065</v>
      </c>
      <c r="L27" s="70"/>
      <c r="M27" s="71"/>
      <c r="N27" s="72">
        <f>分析係数表!H30</f>
        <v>0</v>
      </c>
      <c r="O27" s="73">
        <f t="shared" si="4"/>
        <v>0</v>
      </c>
      <c r="P27" s="67">
        <f>分析係数表!C30</f>
        <v>1</v>
      </c>
      <c r="Q27" s="73">
        <f t="shared" si="5"/>
        <v>0</v>
      </c>
      <c r="R27" s="74">
        <v>0.49839272406217106</v>
      </c>
      <c r="S27" s="75">
        <f t="shared" si="6"/>
        <v>2.257039268341126</v>
      </c>
      <c r="T27" s="76">
        <f>分析係数表!F30</f>
        <v>0.64042382540419607</v>
      </c>
      <c r="U27" s="77">
        <f t="shared" si="7"/>
        <v>1.4454617223185118</v>
      </c>
      <c r="V27" s="78">
        <f>分析係数表!D30</f>
        <v>0.10939676643167714</v>
      </c>
      <c r="W27" s="79">
        <f t="shared" si="8"/>
        <v>0</v>
      </c>
      <c r="X27" s="67">
        <f>分析係数表!E30</f>
        <v>7.4296086791337757E-2</v>
      </c>
      <c r="Y27" s="80">
        <f t="shared" si="9"/>
        <v>0</v>
      </c>
    </row>
    <row r="28" spans="1:25" x14ac:dyDescent="0.2">
      <c r="A28" s="6" t="s">
        <v>16</v>
      </c>
      <c r="B28" s="5" t="s">
        <v>190</v>
      </c>
      <c r="C28" s="81"/>
      <c r="D28" s="67">
        <f>投入係数表!AC28</f>
        <v>1.7615435286118017E-2</v>
      </c>
      <c r="E28" s="68">
        <f t="shared" si="0"/>
        <v>11.260968891896715</v>
      </c>
      <c r="F28" s="67">
        <f>分析係数表!C31</f>
        <v>0.68487081196793942</v>
      </c>
      <c r="G28" s="68">
        <f t="shared" si="1"/>
        <v>7.7123089085390104</v>
      </c>
      <c r="H28" s="68">
        <v>8.0191775059416965</v>
      </c>
      <c r="I28" s="68">
        <f t="shared" si="2"/>
        <v>8.0191775059416965</v>
      </c>
      <c r="J28" s="67">
        <f>分析係数表!G31</f>
        <v>0.16454642729758651</v>
      </c>
      <c r="K28" s="69">
        <f t="shared" si="3"/>
        <v>1.3195270084678765</v>
      </c>
      <c r="L28" s="70"/>
      <c r="M28" s="71"/>
      <c r="N28" s="72">
        <f>分析係数表!H31</f>
        <v>3.7433309950251958E-2</v>
      </c>
      <c r="O28" s="73">
        <f t="shared" si="4"/>
        <v>7.6482437999939386</v>
      </c>
      <c r="P28" s="67">
        <f>分析係数表!C31</f>
        <v>0.68487081196793942</v>
      </c>
      <c r="Q28" s="73">
        <f t="shared" si="5"/>
        <v>5.2380589414306069</v>
      </c>
      <c r="R28" s="74">
        <v>6.1351100299863148</v>
      </c>
      <c r="S28" s="75">
        <f t="shared" si="6"/>
        <v>14.154287535928011</v>
      </c>
      <c r="T28" s="76">
        <f>分析係数表!F31</f>
        <v>0.58346213292117466</v>
      </c>
      <c r="U28" s="77">
        <f t="shared" si="7"/>
        <v>8.2584907956921558</v>
      </c>
      <c r="V28" s="78">
        <f>分析係数表!D31</f>
        <v>1.2424206396385685E-2</v>
      </c>
      <c r="W28" s="79">
        <f t="shared" si="8"/>
        <v>0</v>
      </c>
      <c r="X28" s="67">
        <f>分析係数表!E31</f>
        <v>1.0462489596956366E-2</v>
      </c>
      <c r="Y28" s="80">
        <f t="shared" si="9"/>
        <v>0</v>
      </c>
    </row>
    <row r="29" spans="1:25" x14ac:dyDescent="0.2">
      <c r="A29" s="6" t="s">
        <v>17</v>
      </c>
      <c r="B29" s="5" t="s">
        <v>270</v>
      </c>
      <c r="C29" s="81"/>
      <c r="D29" s="67">
        <f>投入係数表!AC29</f>
        <v>1.7636684303350969E-3</v>
      </c>
      <c r="E29" s="68">
        <f t="shared" si="0"/>
        <v>1.1274552690318784</v>
      </c>
      <c r="F29" s="67">
        <f>分析係数表!C32</f>
        <v>0.99951183793019283</v>
      </c>
      <c r="G29" s="68">
        <f t="shared" si="1"/>
        <v>1.1269048881341328</v>
      </c>
      <c r="H29" s="68">
        <v>1.2467629139774079</v>
      </c>
      <c r="I29" s="68">
        <f t="shared" si="2"/>
        <v>1.2467629139774079</v>
      </c>
      <c r="J29" s="67">
        <f>分析係数表!G32</f>
        <v>0.19001687967205208</v>
      </c>
      <c r="K29" s="69">
        <f t="shared" si="3"/>
        <v>0.23690599860482214</v>
      </c>
      <c r="L29" s="70"/>
      <c r="M29" s="71"/>
      <c r="N29" s="72">
        <f>分析係数表!H32</f>
        <v>7.9094881679463002E-3</v>
      </c>
      <c r="O29" s="73">
        <f t="shared" si="4"/>
        <v>1.6160391352518784</v>
      </c>
      <c r="P29" s="67">
        <f>分析係数表!C32</f>
        <v>0.99951183793019283</v>
      </c>
      <c r="Q29" s="73">
        <f t="shared" si="5"/>
        <v>1.6152502462427245</v>
      </c>
      <c r="R29" s="74">
        <v>1.9927103291076453</v>
      </c>
      <c r="S29" s="75">
        <f t="shared" si="6"/>
        <v>3.2394732430850532</v>
      </c>
      <c r="T29" s="76">
        <f>分析係数表!F32</f>
        <v>0.65686038099831201</v>
      </c>
      <c r="U29" s="77">
        <f t="shared" si="7"/>
        <v>2.1278816286866853</v>
      </c>
      <c r="V29" s="78">
        <f>分析係数表!D32</f>
        <v>1.6156257535567882E-2</v>
      </c>
      <c r="W29" s="79">
        <f t="shared" si="8"/>
        <v>0</v>
      </c>
      <c r="X29" s="67">
        <f>分析係数表!E32</f>
        <v>2.4596093561610802E-2</v>
      </c>
      <c r="Y29" s="80">
        <f t="shared" si="9"/>
        <v>0</v>
      </c>
    </row>
    <row r="30" spans="1:25" x14ac:dyDescent="0.2">
      <c r="A30" s="6" t="s">
        <v>18</v>
      </c>
      <c r="B30" s="5" t="s">
        <v>271</v>
      </c>
      <c r="C30" s="81"/>
      <c r="D30" s="67">
        <f>投入係数表!AC30</f>
        <v>1.0199528271817428E-3</v>
      </c>
      <c r="E30" s="68">
        <f t="shared" si="0"/>
        <v>0.65202232425939965</v>
      </c>
      <c r="F30" s="67">
        <f>分析係数表!C33</f>
        <v>0.77438340807174888</v>
      </c>
      <c r="G30" s="68">
        <f t="shared" si="1"/>
        <v>0.5049152695988568</v>
      </c>
      <c r="H30" s="68">
        <v>0.54880084284355324</v>
      </c>
      <c r="I30" s="68">
        <f t="shared" si="2"/>
        <v>0.54880084284355324</v>
      </c>
      <c r="J30" s="67">
        <f>分析係数表!G33</f>
        <v>0.576631806707537</v>
      </c>
      <c r="K30" s="69">
        <f t="shared" si="3"/>
        <v>0.31645602153149716</v>
      </c>
      <c r="L30" s="70"/>
      <c r="M30" s="71"/>
      <c r="N30" s="72">
        <f>分析係数表!H33</f>
        <v>9.4283158389270381E-4</v>
      </c>
      <c r="O30" s="73">
        <f t="shared" si="4"/>
        <v>0.19263607267241675</v>
      </c>
      <c r="P30" s="67">
        <f>分析係数表!C33</f>
        <v>0.77438340807174888</v>
      </c>
      <c r="Q30" s="73">
        <f t="shared" si="5"/>
        <v>0.14917417847362319</v>
      </c>
      <c r="R30" s="74">
        <v>0.52927197352030908</v>
      </c>
      <c r="S30" s="75">
        <f t="shared" si="6"/>
        <v>1.0780728163638624</v>
      </c>
      <c r="T30" s="76">
        <f>分析係数表!F33</f>
        <v>0.7461233321312658</v>
      </c>
      <c r="U30" s="77">
        <f t="shared" si="7"/>
        <v>0.8043752820255432</v>
      </c>
      <c r="V30" s="78">
        <f>分析係数表!D33</f>
        <v>0.11179228272628922</v>
      </c>
      <c r="W30" s="79">
        <f t="shared" si="8"/>
        <v>0</v>
      </c>
      <c r="X30" s="67">
        <f>分析係数表!E33</f>
        <v>0.10385863685539128</v>
      </c>
      <c r="Y30" s="80">
        <f t="shared" si="9"/>
        <v>0</v>
      </c>
    </row>
    <row r="31" spans="1:25" x14ac:dyDescent="0.2">
      <c r="A31" s="6" t="s">
        <v>19</v>
      </c>
      <c r="B31" s="5" t="s">
        <v>272</v>
      </c>
      <c r="C31" s="66">
        <f>最終需要_まとめ!C32</f>
        <v>639.26713754107516</v>
      </c>
      <c r="D31" s="67">
        <f>投入係数表!AC31</f>
        <v>8.5633539448800484E-3</v>
      </c>
      <c r="E31" s="68">
        <f t="shared" si="0"/>
        <v>5.4742707640945421</v>
      </c>
      <c r="F31" s="67">
        <f>分析係数表!C34</f>
        <v>0.30551441128621037</v>
      </c>
      <c r="G31" s="68">
        <f t="shared" si="1"/>
        <v>1.672468609713657</v>
      </c>
      <c r="H31" s="68">
        <v>1.9802875136439446</v>
      </c>
      <c r="I31" s="68">
        <f t="shared" si="2"/>
        <v>641.24742505471909</v>
      </c>
      <c r="J31" s="67">
        <f>分析係数表!G34</f>
        <v>0.46684090860797689</v>
      </c>
      <c r="K31" s="69">
        <f t="shared" si="3"/>
        <v>299.36053055507062</v>
      </c>
      <c r="L31" s="70"/>
      <c r="M31" s="71"/>
      <c r="N31" s="72">
        <f>分析係数表!H34</f>
        <v>0.15249094173751312</v>
      </c>
      <c r="O31" s="73">
        <f t="shared" si="4"/>
        <v>31.156419276017605</v>
      </c>
      <c r="P31" s="67">
        <f>分析係数表!C34</f>
        <v>0.30551441128621037</v>
      </c>
      <c r="Q31" s="73">
        <f t="shared" si="5"/>
        <v>9.5187350928988561</v>
      </c>
      <c r="R31" s="74">
        <v>10.237892313703416</v>
      </c>
      <c r="S31" s="75">
        <f t="shared" si="6"/>
        <v>651.48531736842256</v>
      </c>
      <c r="T31" s="76">
        <f>分析係数表!F34</f>
        <v>0.77261426659017018</v>
      </c>
      <c r="U31" s="77">
        <f t="shared" si="7"/>
        <v>503.34685067286807</v>
      </c>
      <c r="V31" s="78">
        <f>分析係数表!D34</f>
        <v>0.26310533137842373</v>
      </c>
      <c r="W31" s="79">
        <f t="shared" si="8"/>
        <v>171</v>
      </c>
      <c r="X31" s="67">
        <f>分析係数表!E34</f>
        <v>0.16618856377892521</v>
      </c>
      <c r="Y31" s="80">
        <f t="shared" si="9"/>
        <v>108</v>
      </c>
    </row>
    <row r="32" spans="1:25" x14ac:dyDescent="0.2">
      <c r="A32" s="6" t="s">
        <v>20</v>
      </c>
      <c r="B32" s="5" t="s">
        <v>37</v>
      </c>
      <c r="C32" s="81"/>
      <c r="D32" s="67">
        <f>投入係数表!AC32</f>
        <v>1.3195639701663799E-2</v>
      </c>
      <c r="E32" s="68">
        <f t="shared" si="0"/>
        <v>8.4355388201059842</v>
      </c>
      <c r="F32" s="67">
        <f>分析係数表!C35</f>
        <v>0.55170107459758322</v>
      </c>
      <c r="G32" s="68">
        <f t="shared" si="1"/>
        <v>4.6538958318621004</v>
      </c>
      <c r="H32" s="68">
        <v>5.3190212021081082</v>
      </c>
      <c r="I32" s="68">
        <f t="shared" si="2"/>
        <v>5.3190212021081082</v>
      </c>
      <c r="J32" s="67">
        <f>分析係数表!G35</f>
        <v>0.35798960138648178</v>
      </c>
      <c r="K32" s="69">
        <f t="shared" si="3"/>
        <v>1.9041542799089268</v>
      </c>
      <c r="L32" s="70"/>
      <c r="M32" s="71"/>
      <c r="N32" s="72">
        <f>分析係数表!H35</f>
        <v>4.4091052431733203E-2</v>
      </c>
      <c r="O32" s="73">
        <f t="shared" si="4"/>
        <v>9.0085306066807309</v>
      </c>
      <c r="P32" s="67">
        <f>分析係数表!C35</f>
        <v>0.55170107459758322</v>
      </c>
      <c r="Q32" s="73">
        <f t="shared" si="5"/>
        <v>4.9700160162509777</v>
      </c>
      <c r="R32" s="74">
        <v>6.4668174669526044</v>
      </c>
      <c r="S32" s="75">
        <f t="shared" si="6"/>
        <v>11.785838669060713</v>
      </c>
      <c r="T32" s="76">
        <f>分析係数表!F35</f>
        <v>0.73705372616984399</v>
      </c>
      <c r="U32" s="77">
        <f t="shared" si="7"/>
        <v>8.6867963070678336</v>
      </c>
      <c r="V32" s="78">
        <f>分析係数表!D35</f>
        <v>9.9133448873483535E-2</v>
      </c>
      <c r="W32" s="79">
        <f t="shared" si="8"/>
        <v>1</v>
      </c>
      <c r="X32" s="67">
        <f>分析係数表!E35</f>
        <v>9.0190641247833617E-2</v>
      </c>
      <c r="Y32" s="80">
        <f t="shared" si="9"/>
        <v>1</v>
      </c>
    </row>
    <row r="33" spans="1:25" x14ac:dyDescent="0.2">
      <c r="A33" s="6" t="s">
        <v>21</v>
      </c>
      <c r="B33" s="5" t="s">
        <v>38</v>
      </c>
      <c r="C33" s="81"/>
      <c r="D33" s="67">
        <f>投入係数表!AC33</f>
        <v>2.0399056543634858E-2</v>
      </c>
      <c r="E33" s="68">
        <f t="shared" si="0"/>
        <v>13.040446485187994</v>
      </c>
      <c r="F33" s="67">
        <f>分析係数表!C36</f>
        <v>0.78706433438155132</v>
      </c>
      <c r="G33" s="68">
        <f t="shared" si="1"/>
        <v>10.263670332902729</v>
      </c>
      <c r="H33" s="68">
        <v>10.619740277333902</v>
      </c>
      <c r="I33" s="68">
        <f t="shared" si="2"/>
        <v>10.619740277333902</v>
      </c>
      <c r="J33" s="67">
        <f>分析係数表!G36</f>
        <v>2.3082187519442545E-2</v>
      </c>
      <c r="K33" s="69">
        <f t="shared" si="3"/>
        <v>0.24512683648919789</v>
      </c>
      <c r="L33" s="70"/>
      <c r="M33" s="71"/>
      <c r="N33" s="72">
        <f>分析係数表!H36</f>
        <v>0.17399265041864295</v>
      </c>
      <c r="O33" s="73">
        <f t="shared" si="4"/>
        <v>35.549573670546913</v>
      </c>
      <c r="P33" s="67">
        <f>分析係数表!C36</f>
        <v>0.78706433438155132</v>
      </c>
      <c r="Q33" s="73">
        <f t="shared" si="5"/>
        <v>27.979801538556927</v>
      </c>
      <c r="R33" s="74">
        <v>28.816668540233088</v>
      </c>
      <c r="S33" s="75">
        <f t="shared" si="6"/>
        <v>39.436408817566992</v>
      </c>
      <c r="T33" s="76">
        <f>分析係数表!F36</f>
        <v>0.89591239967647607</v>
      </c>
      <c r="U33" s="77">
        <f t="shared" si="7"/>
        <v>35.331567658368982</v>
      </c>
      <c r="V33" s="78">
        <f>分析係数表!D36</f>
        <v>1.2733569754661027E-2</v>
      </c>
      <c r="W33" s="79">
        <f t="shared" si="8"/>
        <v>1</v>
      </c>
      <c r="X33" s="67">
        <f>分析係数表!E36</f>
        <v>3.4218876376532073E-3</v>
      </c>
      <c r="Y33" s="80">
        <f t="shared" si="9"/>
        <v>0</v>
      </c>
    </row>
    <row r="34" spans="1:25" x14ac:dyDescent="0.2">
      <c r="A34" s="6" t="s">
        <v>22</v>
      </c>
      <c r="B34" s="5" t="s">
        <v>373</v>
      </c>
      <c r="C34" s="81"/>
      <c r="D34" s="67">
        <f>投入係数表!AC34</f>
        <v>1.5660525700686344E-2</v>
      </c>
      <c r="E34" s="68">
        <f t="shared" si="0"/>
        <v>10.011259437066199</v>
      </c>
      <c r="F34" s="67">
        <f>分析係数表!C37</f>
        <v>0.17806118330777299</v>
      </c>
      <c r="G34" s="68">
        <f t="shared" si="1"/>
        <v>1.7826167017651167</v>
      </c>
      <c r="H34" s="68">
        <v>1.9656988063119876</v>
      </c>
      <c r="I34" s="68">
        <f t="shared" si="2"/>
        <v>1.9656988063119876</v>
      </c>
      <c r="J34" s="67">
        <f>分析係数表!G37</f>
        <v>0.48063241106719368</v>
      </c>
      <c r="K34" s="69">
        <f t="shared" si="3"/>
        <v>0.94477855670963518</v>
      </c>
      <c r="L34" s="70"/>
      <c r="M34" s="71"/>
      <c r="N34" s="72">
        <f>分析係数表!H37</f>
        <v>0.10551990887033974</v>
      </c>
      <c r="O34" s="73">
        <f t="shared" si="4"/>
        <v>21.559461075337509</v>
      </c>
      <c r="P34" s="67">
        <f>分析係数表!C37</f>
        <v>0.17806118330777299</v>
      </c>
      <c r="Q34" s="73">
        <f t="shared" si="5"/>
        <v>3.8389031505524689</v>
      </c>
      <c r="R34" s="74">
        <v>4.1733142814177251</v>
      </c>
      <c r="S34" s="75">
        <f t="shared" si="6"/>
        <v>6.1390130877297127</v>
      </c>
      <c r="T34" s="76">
        <f>分析係数表!F37</f>
        <v>0.73363448146056842</v>
      </c>
      <c r="U34" s="77">
        <f t="shared" si="7"/>
        <v>4.5037916832962308</v>
      </c>
      <c r="V34" s="78">
        <f>分析係数表!D37</f>
        <v>8.9591567852437423E-2</v>
      </c>
      <c r="W34" s="79">
        <f t="shared" si="8"/>
        <v>1</v>
      </c>
      <c r="X34" s="67">
        <f>分析係数表!E37</f>
        <v>7.8976096367400717E-2</v>
      </c>
      <c r="Y34" s="80">
        <f t="shared" si="9"/>
        <v>0</v>
      </c>
    </row>
    <row r="35" spans="1:25" x14ac:dyDescent="0.2">
      <c r="A35" s="6" t="s">
        <v>23</v>
      </c>
      <c r="B35" s="5" t="s">
        <v>191</v>
      </c>
      <c r="C35" s="81"/>
      <c r="D35" s="67">
        <f>投入係数表!AC35</f>
        <v>2.8898663436816047E-2</v>
      </c>
      <c r="E35" s="68">
        <f t="shared" si="0"/>
        <v>18.473965854016324</v>
      </c>
      <c r="F35" s="67">
        <f>分析係数表!C38</f>
        <v>9.4546815856245581E-2</v>
      </c>
      <c r="G35" s="68">
        <f t="shared" si="1"/>
        <v>1.7466546477342499</v>
      </c>
      <c r="H35" s="68">
        <v>1.8557265077368832</v>
      </c>
      <c r="I35" s="68">
        <f t="shared" si="2"/>
        <v>1.8557265077368832</v>
      </c>
      <c r="J35" s="67">
        <f>分析係数表!G38</f>
        <v>0.30196369025565023</v>
      </c>
      <c r="K35" s="69">
        <f t="shared" si="3"/>
        <v>0.56036202438145966</v>
      </c>
      <c r="L35" s="70"/>
      <c r="M35" s="71"/>
      <c r="N35" s="72">
        <f>分析係数表!H38</f>
        <v>2.7486919418469202E-2</v>
      </c>
      <c r="O35" s="73">
        <f t="shared" si="4"/>
        <v>5.6160318524497743</v>
      </c>
      <c r="P35" s="67">
        <f>分析係数表!C38</f>
        <v>9.4546815856245581E-2</v>
      </c>
      <c r="Q35" s="73">
        <f t="shared" si="5"/>
        <v>0.53097792939637856</v>
      </c>
      <c r="R35" s="74">
        <v>0.66954298853435112</v>
      </c>
      <c r="S35" s="75">
        <f t="shared" si="6"/>
        <v>2.5252694962712345</v>
      </c>
      <c r="T35" s="76">
        <f>分析係数表!F38</f>
        <v>0.6469062615783624</v>
      </c>
      <c r="U35" s="77">
        <f t="shared" si="7"/>
        <v>1.6336126493106986</v>
      </c>
      <c r="V35" s="78">
        <f>分析係数表!D38</f>
        <v>7.039644312708411E-2</v>
      </c>
      <c r="W35" s="79">
        <f t="shared" si="8"/>
        <v>0</v>
      </c>
      <c r="X35" s="67">
        <f>分析係数表!E38</f>
        <v>6.7802889959244161E-2</v>
      </c>
      <c r="Y35" s="80">
        <f t="shared" si="9"/>
        <v>0</v>
      </c>
    </row>
    <row r="36" spans="1:25" x14ac:dyDescent="0.2">
      <c r="A36" s="6" t="s">
        <v>24</v>
      </c>
      <c r="B36" s="5" t="s">
        <v>39</v>
      </c>
      <c r="C36" s="81"/>
      <c r="D36" s="67">
        <f>投入係数表!AC36</f>
        <v>0</v>
      </c>
      <c r="E36" s="68">
        <f t="shared" si="0"/>
        <v>0</v>
      </c>
      <c r="F36" s="67">
        <f>分析係数表!C39</f>
        <v>1</v>
      </c>
      <c r="G36" s="68">
        <f t="shared" si="1"/>
        <v>0</v>
      </c>
      <c r="H36" s="68">
        <v>0.11635793336594147</v>
      </c>
      <c r="I36" s="68">
        <f t="shared" si="2"/>
        <v>0.11635793336594147</v>
      </c>
      <c r="J36" s="67">
        <f>分析係数表!G39</f>
        <v>0.38617340916407339</v>
      </c>
      <c r="K36" s="69">
        <f t="shared" si="3"/>
        <v>4.4934339811211699E-2</v>
      </c>
      <c r="L36" s="70"/>
      <c r="M36" s="71"/>
      <c r="N36" s="72">
        <f>分析係数表!H39</f>
        <v>3.6619192575764402E-3</v>
      </c>
      <c r="O36" s="73">
        <f t="shared" si="4"/>
        <v>0.74819061672768006</v>
      </c>
      <c r="P36" s="67">
        <f>分析係数表!C39</f>
        <v>1</v>
      </c>
      <c r="Q36" s="73">
        <f t="shared" si="5"/>
        <v>0.74819061672768006</v>
      </c>
      <c r="R36" s="74">
        <v>0.75905810095165116</v>
      </c>
      <c r="S36" s="75">
        <f t="shared" si="6"/>
        <v>0.87541603431759263</v>
      </c>
      <c r="T36" s="76">
        <f>分析係数表!F39</f>
        <v>0.76971778087777654</v>
      </c>
      <c r="U36" s="77">
        <f t="shared" si="7"/>
        <v>0.67382328727976082</v>
      </c>
      <c r="V36" s="78">
        <f>分析係数表!D39</f>
        <v>5.3224594913617342E-2</v>
      </c>
      <c r="W36" s="79">
        <f t="shared" si="8"/>
        <v>0</v>
      </c>
      <c r="X36" s="67">
        <f>分析係数表!E39</f>
        <v>6.6664878205816069E-2</v>
      </c>
      <c r="Y36" s="80">
        <f t="shared" si="9"/>
        <v>0</v>
      </c>
    </row>
    <row r="37" spans="1:25" x14ac:dyDescent="0.2">
      <c r="A37" s="6" t="s">
        <v>25</v>
      </c>
      <c r="B37" s="5" t="s">
        <v>40</v>
      </c>
      <c r="C37" s="81"/>
      <c r="D37" s="67">
        <f>投入係数表!AC37</f>
        <v>2.1249017232952976E-5</v>
      </c>
      <c r="E37" s="68">
        <f t="shared" si="0"/>
        <v>1.3583798422070826E-2</v>
      </c>
      <c r="F37" s="67">
        <f>分析係数表!C40</f>
        <v>0.92638568129330257</v>
      </c>
      <c r="G37" s="68">
        <f t="shared" si="1"/>
        <v>1.258383635578097E-2</v>
      </c>
      <c r="H37" s="68">
        <v>2.1075052662441203E-2</v>
      </c>
      <c r="I37" s="68">
        <f t="shared" si="2"/>
        <v>2.1075052662441203E-2</v>
      </c>
      <c r="J37" s="67">
        <f>分析係数表!G40</f>
        <v>0.56637000568074225</v>
      </c>
      <c r="K37" s="69">
        <f t="shared" si="3"/>
        <v>1.1936277696148766E-2</v>
      </c>
      <c r="L37" s="70"/>
      <c r="M37" s="71"/>
      <c r="N37" s="72">
        <f>分析係数表!H40</f>
        <v>2.7911676309506188E-2</v>
      </c>
      <c r="O37" s="73">
        <f t="shared" si="4"/>
        <v>5.7028167043021938</v>
      </c>
      <c r="P37" s="67">
        <f>分析係数表!C40</f>
        <v>0.92638568129330257</v>
      </c>
      <c r="Q37" s="73">
        <f t="shared" si="5"/>
        <v>5.2830077379058142</v>
      </c>
      <c r="R37" s="74">
        <v>5.288937575093593</v>
      </c>
      <c r="S37" s="75">
        <f t="shared" si="6"/>
        <v>5.3100126277560342</v>
      </c>
      <c r="T37" s="76">
        <f>分析係数表!F40</f>
        <v>0.79369437606513915</v>
      </c>
      <c r="U37" s="77">
        <f t="shared" si="7"/>
        <v>4.2145271594848355</v>
      </c>
      <c r="V37" s="78">
        <f>分析係数表!D40</f>
        <v>7.4725430789623182E-2</v>
      </c>
      <c r="W37" s="79">
        <f t="shared" si="8"/>
        <v>0</v>
      </c>
      <c r="X37" s="67">
        <f>分析係数表!E40</f>
        <v>4.5398598750236697E-2</v>
      </c>
      <c r="Y37" s="80">
        <f t="shared" si="9"/>
        <v>0</v>
      </c>
    </row>
    <row r="38" spans="1:25" x14ac:dyDescent="0.2">
      <c r="A38" s="6" t="s">
        <v>26</v>
      </c>
      <c r="B38" s="5" t="s">
        <v>274</v>
      </c>
      <c r="C38" s="81"/>
      <c r="D38" s="67">
        <f>投入係数表!AC38</f>
        <v>0</v>
      </c>
      <c r="E38" s="68">
        <f t="shared" si="0"/>
        <v>0</v>
      </c>
      <c r="F38" s="67">
        <f>分析係数表!C41</f>
        <v>0.99990772353972501</v>
      </c>
      <c r="G38" s="68">
        <f t="shared" si="1"/>
        <v>0</v>
      </c>
      <c r="H38" s="68">
        <v>2.3573354012610525E-3</v>
      </c>
      <c r="I38" s="68">
        <f t="shared" si="2"/>
        <v>2.3573354012610525E-3</v>
      </c>
      <c r="J38" s="67">
        <f>分析係数表!G41</f>
        <v>0.5672735653376354</v>
      </c>
      <c r="K38" s="69">
        <f t="shared" si="3"/>
        <v>1.3372540577699826E-3</v>
      </c>
      <c r="L38" s="70"/>
      <c r="M38" s="71"/>
      <c r="N38" s="72">
        <f>分析係数表!H41</f>
        <v>3.8064009576337182E-2</v>
      </c>
      <c r="O38" s="73">
        <f t="shared" si="4"/>
        <v>7.7771061557748054</v>
      </c>
      <c r="P38" s="67">
        <f>分析係数表!C41</f>
        <v>0.99990772353972501</v>
      </c>
      <c r="Q38" s="73">
        <f t="shared" si="5"/>
        <v>7.7763885119475677</v>
      </c>
      <c r="R38" s="74">
        <v>7.8860498321095154</v>
      </c>
      <c r="S38" s="75">
        <f t="shared" si="6"/>
        <v>7.8884071675107768</v>
      </c>
      <c r="T38" s="76">
        <f>分析係数表!F41</f>
        <v>0.70340324191441961</v>
      </c>
      <c r="U38" s="77">
        <f t="shared" si="7"/>
        <v>5.5487311751680242</v>
      </c>
      <c r="V38" s="78">
        <f>分析係数表!D41</f>
        <v>0.12678804640086042</v>
      </c>
      <c r="W38" s="79">
        <f t="shared" si="8"/>
        <v>1</v>
      </c>
      <c r="X38" s="67">
        <f>分析係数表!E41</f>
        <v>0.12015057232849351</v>
      </c>
      <c r="Y38" s="80">
        <f t="shared" si="9"/>
        <v>1</v>
      </c>
    </row>
    <row r="39" spans="1:25" x14ac:dyDescent="0.2">
      <c r="A39" s="6" t="s">
        <v>51</v>
      </c>
      <c r="B39" s="5" t="s">
        <v>363</v>
      </c>
      <c r="C39" s="81"/>
      <c r="D39" s="67">
        <f>投入係数表!AC39</f>
        <v>2.5498820679543569E-4</v>
      </c>
      <c r="E39" s="68">
        <f>$C$31*D39</f>
        <v>0.16300558106484991</v>
      </c>
      <c r="F39" s="67">
        <f>分析係数表!C42</f>
        <v>0.84220135628586335</v>
      </c>
      <c r="G39" s="68">
        <f>E39*F39</f>
        <v>0.13728352145498185</v>
      </c>
      <c r="H39" s="68">
        <v>0.19530163161283839</v>
      </c>
      <c r="I39" s="68">
        <f>C39+H39</f>
        <v>0.19530163161283839</v>
      </c>
      <c r="J39" s="67">
        <f>分析係数表!G42</f>
        <v>0.59498317528296119</v>
      </c>
      <c r="K39" s="69">
        <f>I39*J39</f>
        <v>0.11620118491494974</v>
      </c>
      <c r="L39" s="70"/>
      <c r="M39" s="71"/>
      <c r="N39" s="72">
        <f>分析係数表!H42</f>
        <v>1.0390454554230514E-2</v>
      </c>
      <c r="O39" s="73">
        <f t="shared" si="4"/>
        <v>2.1229415653898762</v>
      </c>
      <c r="P39" s="67">
        <f>分析係数表!C42</f>
        <v>0.84220135628586335</v>
      </c>
      <c r="Q39" s="73">
        <f>O39*P39</f>
        <v>1.7879442656869875</v>
      </c>
      <c r="R39" s="74">
        <v>1.8652872209646507</v>
      </c>
      <c r="S39" s="75">
        <f>I39+R39</f>
        <v>2.0605888525774891</v>
      </c>
      <c r="T39" s="76">
        <f>分析係数表!F42</f>
        <v>0.68522483940042822</v>
      </c>
      <c r="U39" s="77">
        <f>S39*T39</f>
        <v>1.4119666655777228</v>
      </c>
      <c r="V39" s="78">
        <f>分析係数表!D42</f>
        <v>0.3683083511777302</v>
      </c>
      <c r="W39" s="79">
        <f>ROUND(S39*V39,0)</f>
        <v>1</v>
      </c>
      <c r="X39" s="67">
        <f>分析係数表!E42</f>
        <v>0.32058733557662894</v>
      </c>
      <c r="Y39" s="80">
        <f>ROUND(S39*X39,0)</f>
        <v>1</v>
      </c>
    </row>
    <row r="40" spans="1:25" x14ac:dyDescent="0.2">
      <c r="A40" s="6" t="s">
        <v>192</v>
      </c>
      <c r="B40" s="5" t="s">
        <v>41</v>
      </c>
      <c r="C40" s="81"/>
      <c r="D40" s="67">
        <f>投入係数表!AC40</f>
        <v>6.4448269267546376E-2</v>
      </c>
      <c r="E40" s="68">
        <f>$C$31*D40</f>
        <v>41.199660614140818</v>
      </c>
      <c r="F40" s="67">
        <f>分析係数表!C43</f>
        <v>0.52430911701784721</v>
      </c>
      <c r="G40" s="68">
        <f>E40*F40</f>
        <v>21.60135767803515</v>
      </c>
      <c r="H40" s="68">
        <v>23.633338273373699</v>
      </c>
      <c r="I40" s="68">
        <f>C40+H40</f>
        <v>23.633338273373699</v>
      </c>
      <c r="J40" s="67">
        <f>分析係数表!G43</f>
        <v>0.41766166778106789</v>
      </c>
      <c r="K40" s="69">
        <f>I40*J40</f>
        <v>9.8707394784914033</v>
      </c>
      <c r="L40" s="70"/>
      <c r="M40" s="71"/>
      <c r="N40" s="72">
        <f>分析係数表!H43</f>
        <v>1.4132820192685171E-2</v>
      </c>
      <c r="O40" s="73">
        <f t="shared" si="4"/>
        <v>2.887568707089605</v>
      </c>
      <c r="P40" s="67">
        <f>分析係数表!C43</f>
        <v>0.52430911701784721</v>
      </c>
      <c r="Q40" s="73">
        <f>O40*P40</f>
        <v>1.5139785991425174</v>
      </c>
      <c r="R40" s="74">
        <v>3.3781739534224875</v>
      </c>
      <c r="S40" s="75">
        <f>I40+R40</f>
        <v>27.011512226796185</v>
      </c>
      <c r="T40" s="76">
        <f>分析係数表!F43</f>
        <v>0.73416754226764736</v>
      </c>
      <c r="U40" s="77">
        <f>S40*T40</f>
        <v>19.830975544479461</v>
      </c>
      <c r="V40" s="78">
        <f>分析係数表!D43</f>
        <v>0.15354857197440061</v>
      </c>
      <c r="W40" s="79">
        <f>ROUND(S40*V40,0)</f>
        <v>4</v>
      </c>
      <c r="X40" s="67">
        <f>分析係数表!E43</f>
        <v>0.11343012704174228</v>
      </c>
      <c r="Y40" s="80">
        <f>ROUND(S40*X40,0)</f>
        <v>3</v>
      </c>
    </row>
    <row r="41" spans="1:25" x14ac:dyDescent="0.2">
      <c r="A41" s="6" t="s">
        <v>337</v>
      </c>
      <c r="B41" s="5" t="s">
        <v>42</v>
      </c>
      <c r="C41" s="81"/>
      <c r="D41" s="67">
        <f>投入係数表!AC41</f>
        <v>6.7996855145449522E-4</v>
      </c>
      <c r="E41" s="68">
        <f>$C$31*D41</f>
        <v>0.43468154950626642</v>
      </c>
      <c r="F41" s="67">
        <f>分析係数表!C44</f>
        <v>0.64452330330238461</v>
      </c>
      <c r="G41" s="68">
        <f>E41*F41</f>
        <v>0.28016238817237787</v>
      </c>
      <c r="H41" s="68">
        <v>0.30941847826777219</v>
      </c>
      <c r="I41" s="68">
        <f>C41+H41</f>
        <v>0.30941847826777219</v>
      </c>
      <c r="J41" s="67">
        <f>分析係数表!G44</f>
        <v>0.3824712118442698</v>
      </c>
      <c r="K41" s="69">
        <f>I41*J41</f>
        <v>0.11834366035008469</v>
      </c>
      <c r="L41" s="70"/>
      <c r="M41" s="71"/>
      <c r="N41" s="72">
        <f>分析係数表!H44</f>
        <v>0.16476384160429391</v>
      </c>
      <c r="O41" s="73">
        <f t="shared" si="4"/>
        <v>33.663975525753429</v>
      </c>
      <c r="P41" s="67">
        <f>分析係数表!C44</f>
        <v>0.64452330330238461</v>
      </c>
      <c r="Q41" s="73">
        <f>O41*P41</f>
        <v>21.697216708149231</v>
      </c>
      <c r="R41" s="74">
        <v>21.952863477697708</v>
      </c>
      <c r="S41" s="75">
        <f>I41+R41</f>
        <v>22.262281955965481</v>
      </c>
      <c r="T41" s="76">
        <f>分析係数表!F44</f>
        <v>0.64581429354779751</v>
      </c>
      <c r="U41" s="77">
        <f>S41*T41</f>
        <v>14.377299894153726</v>
      </c>
      <c r="V41" s="78">
        <f>分析係数表!D44</f>
        <v>0.16185340888320235</v>
      </c>
      <c r="W41" s="79">
        <f>ROUND(S41*V41,0)</f>
        <v>4</v>
      </c>
      <c r="X41" s="67">
        <f>分析係数表!E44</f>
        <v>0.10822214098580393</v>
      </c>
      <c r="Y41" s="80">
        <f>ROUND(S41*X41,0)</f>
        <v>2</v>
      </c>
    </row>
    <row r="42" spans="1:25" x14ac:dyDescent="0.2">
      <c r="A42" s="6" t="s">
        <v>338</v>
      </c>
      <c r="B42" s="5" t="s">
        <v>276</v>
      </c>
      <c r="C42" s="81"/>
      <c r="D42" s="67">
        <f>投入係数表!AC42</f>
        <v>1.4449331718408025E-3</v>
      </c>
      <c r="E42" s="68">
        <f>$C$31*D42</f>
        <v>0.92369829270081627</v>
      </c>
      <c r="F42" s="67">
        <f>分析係数表!C45</f>
        <v>1</v>
      </c>
      <c r="G42" s="68">
        <f>E42*F42</f>
        <v>0.92369829270081627</v>
      </c>
      <c r="H42" s="68">
        <v>0.97700915563241986</v>
      </c>
      <c r="I42" s="68">
        <f>C42+H42</f>
        <v>0.97700915563241986</v>
      </c>
      <c r="J42" s="67">
        <f>分析係数表!G45</f>
        <v>0</v>
      </c>
      <c r="K42" s="69">
        <f>I42*J42</f>
        <v>0</v>
      </c>
      <c r="L42" s="70"/>
      <c r="M42" s="71"/>
      <c r="N42" s="72">
        <f>分析係数表!H45</f>
        <v>0</v>
      </c>
      <c r="O42" s="73">
        <f t="shared" si="4"/>
        <v>0</v>
      </c>
      <c r="P42" s="67">
        <f>分析係数表!C45</f>
        <v>1</v>
      </c>
      <c r="Q42" s="73">
        <f>O42*P42</f>
        <v>0</v>
      </c>
      <c r="R42" s="74">
        <v>0.10664879552904365</v>
      </c>
      <c r="S42" s="75">
        <f>I42+R42</f>
        <v>1.0836579511614635</v>
      </c>
      <c r="T42" s="76">
        <f>分析係数表!F45</f>
        <v>0</v>
      </c>
      <c r="U42" s="77">
        <f>S42*T42</f>
        <v>0</v>
      </c>
      <c r="V42" s="78">
        <f>分析係数表!D45</f>
        <v>0</v>
      </c>
      <c r="W42" s="79">
        <f>ROUND(S42*V42,0)</f>
        <v>0</v>
      </c>
      <c r="X42" s="67">
        <f>分析係数表!E45</f>
        <v>0</v>
      </c>
      <c r="Y42" s="80">
        <f>ROUND(S42*X42,0)</f>
        <v>0</v>
      </c>
    </row>
    <row r="43" spans="1:25" x14ac:dyDescent="0.2">
      <c r="A43" s="6" t="s">
        <v>339</v>
      </c>
      <c r="B43" s="5" t="s">
        <v>277</v>
      </c>
      <c r="C43" s="81"/>
      <c r="D43" s="67">
        <f>投入係数表!AC43</f>
        <v>1.6361743269373791E-3</v>
      </c>
      <c r="E43" s="68">
        <f>$C$31*D43</f>
        <v>1.0459524784994536</v>
      </c>
      <c r="F43" s="67">
        <f>分析係数表!C46</f>
        <v>0.94132029339853296</v>
      </c>
      <c r="G43" s="68">
        <f>E43*F43</f>
        <v>0.98457629394202839</v>
      </c>
      <c r="H43" s="68">
        <v>1.0325094776839865</v>
      </c>
      <c r="I43" s="68">
        <f>C43+H43</f>
        <v>1.0325094776839865</v>
      </c>
      <c r="J43" s="67">
        <f>分析係数表!G46</f>
        <v>1.8134715025906734E-2</v>
      </c>
      <c r="K43" s="69">
        <f>I43*J43</f>
        <v>1.8724265139346902E-2</v>
      </c>
      <c r="L43" s="70"/>
      <c r="M43" s="71"/>
      <c r="N43" s="72">
        <f>分析係数表!H46</f>
        <v>5.1485683762058915E-5</v>
      </c>
      <c r="O43" s="73">
        <f t="shared" si="4"/>
        <v>1.0519375982111496E-2</v>
      </c>
      <c r="P43" s="67">
        <f>分析係数表!C46</f>
        <v>0.94132029339853296</v>
      </c>
      <c r="Q43" s="73">
        <f>O43*P43</f>
        <v>9.9021020858506732E-3</v>
      </c>
      <c r="R43" s="74">
        <v>9.6433308286272862E-2</v>
      </c>
      <c r="S43" s="75">
        <f>I43+R43</f>
        <v>1.1289427859702594</v>
      </c>
      <c r="T43" s="76">
        <f>分析係数表!F46</f>
        <v>0.59196891191709844</v>
      </c>
      <c r="U43" s="77">
        <f>S43*T43</f>
        <v>0.66829903262747226</v>
      </c>
      <c r="V43" s="78">
        <f>分析係数表!D46</f>
        <v>1.4248704663212436E-2</v>
      </c>
      <c r="W43" s="79">
        <f>ROUND(S43*V43,0)</f>
        <v>0</v>
      </c>
      <c r="X43" s="67">
        <f>分析係数表!E46</f>
        <v>4.5336787564766841E-2</v>
      </c>
      <c r="Y43" s="80">
        <f>ROUND(S43*X43,0)</f>
        <v>0</v>
      </c>
    </row>
    <row r="44" spans="1:25" x14ac:dyDescent="0.2">
      <c r="A44" s="183">
        <v>40</v>
      </c>
      <c r="B44" s="12" t="s">
        <v>148</v>
      </c>
      <c r="C44" s="187">
        <f>SUM(C5:C43)</f>
        <v>639.26713754107516</v>
      </c>
      <c r="D44" s="83">
        <f>投入係数表!AC44</f>
        <v>0.20150443042009308</v>
      </c>
      <c r="E44" s="82">
        <f>SUM(E5:E43)</f>
        <v>128.81516043649765</v>
      </c>
      <c r="F44" s="83">
        <f>分析係数表!C47</f>
        <v>0.4419098025262409</v>
      </c>
      <c r="G44" s="82">
        <f>SUM(G5:G43)</f>
        <v>56.184038754918717</v>
      </c>
      <c r="H44" s="82">
        <f>SUM(H5:H43)</f>
        <v>61.23115091253613</v>
      </c>
      <c r="I44" s="82">
        <f>SUM(I5:I43)</f>
        <v>700.49828845361151</v>
      </c>
      <c r="J44" s="83">
        <f>分析係数表!G47</f>
        <v>0.35884105327113486</v>
      </c>
      <c r="K44" s="84">
        <f>SUM(K5:K43)</f>
        <v>316.44273326570027</v>
      </c>
      <c r="L44" s="85">
        <f>最終需要_まとめ!$L$34</f>
        <v>0.64566666666666661</v>
      </c>
      <c r="M44" s="82">
        <f>K44*L44</f>
        <v>204.3165247785538</v>
      </c>
      <c r="N44" s="86">
        <f>分析係数表!H47</f>
        <v>1</v>
      </c>
      <c r="O44" s="87">
        <f>SUM(O5:O43)</f>
        <v>204.31652477855377</v>
      </c>
      <c r="P44" s="83">
        <f>分析係数表!C47</f>
        <v>0.4419098025262409</v>
      </c>
      <c r="Q44" s="87">
        <f>SUM(Q5:Q43)</f>
        <v>98.792764025941153</v>
      </c>
      <c r="R44" s="82">
        <f>SUM(R5:R43)</f>
        <v>108.50661430746405</v>
      </c>
      <c r="S44" s="88">
        <f>SUM(S5:S43)</f>
        <v>809.0049027610753</v>
      </c>
      <c r="T44" s="89">
        <f>分析係数表!F47</f>
        <v>0.66817976617860531</v>
      </c>
      <c r="U44" s="90">
        <f>SUM(U5:U43)</f>
        <v>618.53564233128725</v>
      </c>
      <c r="V44" s="91">
        <f>分析係数表!D47</f>
        <v>8.5096007521748923E-2</v>
      </c>
      <c r="W44" s="92">
        <f>SUM(W5:W43)</f>
        <v>184</v>
      </c>
      <c r="X44" s="83">
        <f>分析係数表!E47</f>
        <v>6.3205093246831712E-2</v>
      </c>
      <c r="Y44" s="93">
        <f>SUM(Y5:Y43)</f>
        <v>116</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289</v>
      </c>
      <c r="S2" s="3" t="s">
        <v>150</v>
      </c>
      <c r="U2" s="55" t="s">
        <v>207</v>
      </c>
      <c r="W2" s="3" t="s">
        <v>127</v>
      </c>
      <c r="Y2" s="3" t="s">
        <v>151</v>
      </c>
    </row>
    <row r="3" spans="1:25" ht="44" x14ac:dyDescent="0.2">
      <c r="B3" s="56"/>
      <c r="C3" s="57" t="s">
        <v>225</v>
      </c>
      <c r="D3" s="57" t="s">
        <v>231</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投入係数表!AD5</f>
        <v>0</v>
      </c>
      <c r="E5" s="68">
        <f t="shared" ref="E5:E38" si="0">$C$32*D5</f>
        <v>0</v>
      </c>
      <c r="F5" s="67">
        <f>分析係数表!C8</f>
        <v>0.62618397816663984</v>
      </c>
      <c r="G5" s="68">
        <f t="shared" ref="G5:G38" si="1">E5*F5</f>
        <v>0</v>
      </c>
      <c r="H5" s="68">
        <f t="array" ref="H5:H43">MMULT(逆行列係数!C5:AO43,'28'!G5:G43)</f>
        <v>0</v>
      </c>
      <c r="I5" s="68">
        <f t="shared" ref="I5:I38" si="2">C5+H5</f>
        <v>0</v>
      </c>
      <c r="J5" s="67">
        <f>分析係数表!G8</f>
        <v>0.17367458866544791</v>
      </c>
      <c r="K5" s="69">
        <f t="shared" ref="K5:K38" si="3">I5*J5</f>
        <v>0</v>
      </c>
      <c r="L5" s="70" t="s">
        <v>182</v>
      </c>
      <c r="M5" s="71" t="s">
        <v>182</v>
      </c>
      <c r="N5" s="72">
        <f>分析係数表!H8</f>
        <v>9.6857442577373328E-3</v>
      </c>
      <c r="O5" s="73">
        <f t="shared" ref="O5:O43" si="4">$M$44*N5</f>
        <v>0</v>
      </c>
      <c r="P5" s="67">
        <f>分析係数表!C8</f>
        <v>0.62618397816663984</v>
      </c>
      <c r="Q5" s="73">
        <f t="shared" ref="Q5:Q38" si="5">O5*P5</f>
        <v>0</v>
      </c>
      <c r="R5" s="74">
        <f t="array" ref="R5:R43">MMULT(逆行列係数!C5:AO43,'28'!Q5:Q43)</f>
        <v>0</v>
      </c>
      <c r="S5" s="75">
        <f t="shared" ref="S5:S38" si="6">I5+R5</f>
        <v>0</v>
      </c>
      <c r="T5" s="76">
        <f>分析係数表!F8</f>
        <v>0.6565853270805182</v>
      </c>
      <c r="U5" s="77">
        <f t="shared" ref="U5:U38" si="7">S5*T5</f>
        <v>0</v>
      </c>
      <c r="V5" s="78">
        <f>分析係数表!D8</f>
        <v>0.236507431841666</v>
      </c>
      <c r="W5" s="79">
        <f t="shared" ref="W5:W38" si="8">ROUND(S5*V5,0)</f>
        <v>0</v>
      </c>
      <c r="X5" s="67">
        <f>分析係数表!E8</f>
        <v>0.13752881328988156</v>
      </c>
      <c r="Y5" s="80">
        <f t="shared" ref="Y5:Y38" si="9">ROUND(S5*X5,0)</f>
        <v>0</v>
      </c>
    </row>
    <row r="6" spans="1:25" x14ac:dyDescent="0.2">
      <c r="A6" s="6" t="s">
        <v>217</v>
      </c>
      <c r="B6" s="5" t="s">
        <v>263</v>
      </c>
      <c r="C6" s="81"/>
      <c r="D6" s="67">
        <f>投入係数表!AD6</f>
        <v>0</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79">
        <f t="shared" si="8"/>
        <v>0</v>
      </c>
      <c r="X6" s="67">
        <f>分析係数表!E9</f>
        <v>0</v>
      </c>
      <c r="Y6" s="80">
        <f t="shared" si="9"/>
        <v>0</v>
      </c>
    </row>
    <row r="7" spans="1:25" x14ac:dyDescent="0.2">
      <c r="A7" s="6" t="s">
        <v>218</v>
      </c>
      <c r="B7" s="5" t="s">
        <v>264</v>
      </c>
      <c r="C7" s="81"/>
      <c r="D7" s="67">
        <f>投入係数表!AD7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79">
        <f t="shared" si="8"/>
        <v>0</v>
      </c>
      <c r="X7" s="67">
        <f>分析係数表!E10</f>
        <v>7.6632215780186544E-2</v>
      </c>
      <c r="Y7" s="80">
        <f t="shared" si="9"/>
        <v>0</v>
      </c>
    </row>
    <row r="8" spans="1:25" x14ac:dyDescent="0.2">
      <c r="A8" s="6" t="s">
        <v>219</v>
      </c>
      <c r="B8" s="5" t="s">
        <v>27</v>
      </c>
      <c r="C8" s="81"/>
      <c r="D8" s="67">
        <f>投入係数表!AD8</f>
        <v>0</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79">
        <f t="shared" si="8"/>
        <v>0</v>
      </c>
      <c r="X8" s="67">
        <f>分析係数表!E11</f>
        <v>4.6728971962616821E-2</v>
      </c>
      <c r="Y8" s="80">
        <f t="shared" si="9"/>
        <v>0</v>
      </c>
    </row>
    <row r="9" spans="1:25" x14ac:dyDescent="0.2">
      <c r="A9" s="6" t="s">
        <v>220</v>
      </c>
      <c r="B9" s="5" t="s">
        <v>188</v>
      </c>
      <c r="C9" s="81"/>
      <c r="D9" s="67">
        <f>投入係数表!AD9</f>
        <v>0</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79">
        <f t="shared" si="8"/>
        <v>0</v>
      </c>
      <c r="X9" s="67">
        <f>分析係数表!E12</f>
        <v>5.3151628694023088E-2</v>
      </c>
      <c r="Y9" s="80">
        <f t="shared" si="9"/>
        <v>0</v>
      </c>
    </row>
    <row r="10" spans="1:25" x14ac:dyDescent="0.2">
      <c r="A10" s="6" t="s">
        <v>221</v>
      </c>
      <c r="B10" s="5" t="s">
        <v>28</v>
      </c>
      <c r="C10" s="81"/>
      <c r="D10" s="67">
        <f>投入係数表!AD10</f>
        <v>1.1091854419410746E-3</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79">
        <f t="shared" si="8"/>
        <v>0</v>
      </c>
      <c r="X10" s="67">
        <f>分析係数表!E13</f>
        <v>0.16666666666666666</v>
      </c>
      <c r="Y10" s="80">
        <f t="shared" si="9"/>
        <v>0</v>
      </c>
    </row>
    <row r="11" spans="1:25" x14ac:dyDescent="0.2">
      <c r="A11" s="6" t="s">
        <v>222</v>
      </c>
      <c r="B11" s="5" t="s">
        <v>265</v>
      </c>
      <c r="C11" s="81"/>
      <c r="D11" s="67">
        <f>投入係数表!AD11</f>
        <v>3.3275563258232236E-3</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79">
        <f t="shared" si="8"/>
        <v>0</v>
      </c>
      <c r="X11" s="67">
        <f>分析係数表!E14</f>
        <v>4.5381911153723233E-2</v>
      </c>
      <c r="Y11" s="80">
        <f t="shared" si="9"/>
        <v>0</v>
      </c>
    </row>
    <row r="12" spans="1:25" x14ac:dyDescent="0.2">
      <c r="A12" s="6" t="s">
        <v>223</v>
      </c>
      <c r="B12" s="5" t="s">
        <v>29</v>
      </c>
      <c r="C12" s="81"/>
      <c r="D12" s="67">
        <f>投入係数表!AD12</f>
        <v>0</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79">
        <f t="shared" si="8"/>
        <v>0</v>
      </c>
      <c r="X12" s="67">
        <f>分析係数表!E15</f>
        <v>2.8747433264887063E-2</v>
      </c>
      <c r="Y12" s="80">
        <f t="shared" si="9"/>
        <v>0</v>
      </c>
    </row>
    <row r="13" spans="1:25" x14ac:dyDescent="0.2">
      <c r="A13" s="6" t="s">
        <v>224</v>
      </c>
      <c r="B13" s="5" t="s">
        <v>30</v>
      </c>
      <c r="C13" s="81"/>
      <c r="D13" s="67">
        <f>投入係数表!AD13</f>
        <v>3.466204506065858E-4</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79">
        <f t="shared" si="8"/>
        <v>0</v>
      </c>
      <c r="X13" s="67">
        <f>分析係数表!E16</f>
        <v>1.8512804689910522E-3</v>
      </c>
      <c r="Y13" s="80">
        <f t="shared" si="9"/>
        <v>0</v>
      </c>
    </row>
    <row r="14" spans="1:25" x14ac:dyDescent="0.2">
      <c r="A14" s="6" t="s">
        <v>2</v>
      </c>
      <c r="B14" s="5" t="s">
        <v>360</v>
      </c>
      <c r="C14" s="81"/>
      <c r="D14" s="67">
        <f>投入係数表!AD14</f>
        <v>2.2183708838821492E-3</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79">
        <f t="shared" si="8"/>
        <v>0</v>
      </c>
      <c r="X14" s="67">
        <f>分析係数表!E17</f>
        <v>7.5451647183846976E-2</v>
      </c>
      <c r="Y14" s="80">
        <f t="shared" si="9"/>
        <v>0</v>
      </c>
    </row>
    <row r="15" spans="1:25" x14ac:dyDescent="0.2">
      <c r="A15" s="6" t="s">
        <v>3</v>
      </c>
      <c r="B15" s="5" t="s">
        <v>31</v>
      </c>
      <c r="C15" s="81"/>
      <c r="D15" s="67">
        <f>投入係数表!AD15</f>
        <v>0</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79">
        <f t="shared" si="8"/>
        <v>0</v>
      </c>
      <c r="X15" s="67">
        <f>分析係数表!E18</f>
        <v>8.1401085347804644E-2</v>
      </c>
      <c r="Y15" s="80">
        <f t="shared" si="9"/>
        <v>0</v>
      </c>
    </row>
    <row r="16" spans="1:25" x14ac:dyDescent="0.2">
      <c r="A16" s="6" t="s">
        <v>4</v>
      </c>
      <c r="B16" s="5" t="s">
        <v>32</v>
      </c>
      <c r="C16" s="81"/>
      <c r="D16" s="67">
        <f>投入係数表!AD16</f>
        <v>0</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79">
        <f t="shared" si="8"/>
        <v>0</v>
      </c>
      <c r="X16" s="67">
        <f>分析係数表!E19</f>
        <v>1.9239793524167059E-2</v>
      </c>
      <c r="Y16" s="80">
        <f t="shared" si="9"/>
        <v>0</v>
      </c>
    </row>
    <row r="17" spans="1:25" x14ac:dyDescent="0.2">
      <c r="A17" s="6" t="s">
        <v>5</v>
      </c>
      <c r="B17" s="5" t="s">
        <v>33</v>
      </c>
      <c r="C17" s="81"/>
      <c r="D17" s="67">
        <f>投入係数表!AD17</f>
        <v>0</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79">
        <f t="shared" si="8"/>
        <v>0</v>
      </c>
      <c r="X17" s="67">
        <f>分析係数表!E20</f>
        <v>1.282051282051282E-2</v>
      </c>
      <c r="Y17" s="80">
        <f t="shared" si="9"/>
        <v>0</v>
      </c>
    </row>
    <row r="18" spans="1:25" x14ac:dyDescent="0.2">
      <c r="A18" s="6" t="s">
        <v>6</v>
      </c>
      <c r="B18" s="5" t="s">
        <v>34</v>
      </c>
      <c r="C18" s="81"/>
      <c r="D18" s="67">
        <f>投入係数表!AD18</f>
        <v>6.9324090121317163E-5</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79">
        <f t="shared" si="8"/>
        <v>0</v>
      </c>
      <c r="X18" s="67">
        <f>分析係数表!E21</f>
        <v>3.4821058449633825E-2</v>
      </c>
      <c r="Y18" s="80">
        <f t="shared" si="9"/>
        <v>0</v>
      </c>
    </row>
    <row r="19" spans="1:25" x14ac:dyDescent="0.2">
      <c r="A19" s="6" t="s">
        <v>7</v>
      </c>
      <c r="B19" s="5" t="s">
        <v>266</v>
      </c>
      <c r="C19" s="81"/>
      <c r="D19" s="67">
        <f>投入係数表!AD19</f>
        <v>0</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79">
        <f t="shared" si="8"/>
        <v>0</v>
      </c>
      <c r="X19" s="67">
        <f>分析係数表!E22</f>
        <v>4.13118889940082E-2</v>
      </c>
      <c r="Y19" s="80">
        <f t="shared" si="9"/>
        <v>0</v>
      </c>
    </row>
    <row r="20" spans="1:25" x14ac:dyDescent="0.2">
      <c r="A20" s="6" t="s">
        <v>8</v>
      </c>
      <c r="B20" s="5" t="s">
        <v>267</v>
      </c>
      <c r="C20" s="81"/>
      <c r="D20" s="67">
        <f>投入係数表!AD20</f>
        <v>0</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79">
        <f t="shared" si="8"/>
        <v>0</v>
      </c>
      <c r="X20" s="67">
        <f>分析係数表!E23</f>
        <v>3.3648677703719633E-2</v>
      </c>
      <c r="Y20" s="80">
        <f t="shared" si="9"/>
        <v>0</v>
      </c>
    </row>
    <row r="21" spans="1:25" x14ac:dyDescent="0.2">
      <c r="A21" s="6" t="s">
        <v>9</v>
      </c>
      <c r="B21" s="5" t="s">
        <v>268</v>
      </c>
      <c r="C21" s="81"/>
      <c r="D21" s="67">
        <f>投入係数表!AD21</f>
        <v>0</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79">
        <f t="shared" si="8"/>
        <v>0</v>
      </c>
      <c r="X21" s="67">
        <f>分析係数表!E24</f>
        <v>2.691272587466359E-2</v>
      </c>
      <c r="Y21" s="80">
        <f t="shared" si="9"/>
        <v>0</v>
      </c>
    </row>
    <row r="22" spans="1:25" x14ac:dyDescent="0.2">
      <c r="A22" s="6" t="s">
        <v>10</v>
      </c>
      <c r="B22" s="5" t="s">
        <v>269</v>
      </c>
      <c r="C22" s="81"/>
      <c r="D22" s="67">
        <f>投入係数表!AD22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79">
        <f t="shared" si="8"/>
        <v>0</v>
      </c>
      <c r="X22" s="67">
        <f>分析係数表!E25</f>
        <v>4.2966983265490732E-3</v>
      </c>
      <c r="Y22" s="80">
        <f t="shared" si="9"/>
        <v>0</v>
      </c>
    </row>
    <row r="23" spans="1:25" x14ac:dyDescent="0.2">
      <c r="A23" s="6" t="s">
        <v>11</v>
      </c>
      <c r="B23" s="5" t="s">
        <v>35</v>
      </c>
      <c r="C23" s="81"/>
      <c r="D23" s="67">
        <f>投入係数表!AD23</f>
        <v>0</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79">
        <f t="shared" si="8"/>
        <v>0</v>
      </c>
      <c r="X23" s="67">
        <f>分析係数表!E26</f>
        <v>1.1816004798199799E-2</v>
      </c>
      <c r="Y23" s="80">
        <f t="shared" si="9"/>
        <v>0</v>
      </c>
    </row>
    <row r="24" spans="1:25" x14ac:dyDescent="0.2">
      <c r="A24" s="6" t="s">
        <v>12</v>
      </c>
      <c r="B24" s="5" t="s">
        <v>361</v>
      </c>
      <c r="C24" s="81"/>
      <c r="D24" s="67">
        <f>投入係数表!AD24</f>
        <v>6.9324090121317163E-5</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79">
        <f t="shared" si="8"/>
        <v>0</v>
      </c>
      <c r="X24" s="67">
        <f>分析係数表!E27</f>
        <v>7.2246065808297566E-2</v>
      </c>
      <c r="Y24" s="80">
        <f t="shared" si="9"/>
        <v>0</v>
      </c>
    </row>
    <row r="25" spans="1:25" x14ac:dyDescent="0.2">
      <c r="A25" s="6" t="s">
        <v>13</v>
      </c>
      <c r="B25" s="5" t="s">
        <v>189</v>
      </c>
      <c r="C25" s="81"/>
      <c r="D25" s="67">
        <f>投入係数表!AD25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79">
        <f t="shared" si="8"/>
        <v>0</v>
      </c>
      <c r="X25" s="67">
        <f>分析係数表!E28</f>
        <v>4.2040726954236919E-2</v>
      </c>
      <c r="Y25" s="80">
        <f t="shared" si="9"/>
        <v>0</v>
      </c>
    </row>
    <row r="26" spans="1:25" x14ac:dyDescent="0.2">
      <c r="A26" s="6" t="s">
        <v>14</v>
      </c>
      <c r="B26" s="5" t="s">
        <v>50</v>
      </c>
      <c r="C26" s="81"/>
      <c r="D26" s="67">
        <f>投入係数表!AD26</f>
        <v>1.1923743500866552E-2</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79">
        <f t="shared" si="8"/>
        <v>0</v>
      </c>
      <c r="X26" s="67">
        <f>分析係数表!E29</f>
        <v>4.6349241257972289E-2</v>
      </c>
      <c r="Y26" s="80">
        <f t="shared" si="9"/>
        <v>0</v>
      </c>
    </row>
    <row r="27" spans="1:25" x14ac:dyDescent="0.2">
      <c r="A27" s="6" t="s">
        <v>15</v>
      </c>
      <c r="B27" s="5" t="s">
        <v>36</v>
      </c>
      <c r="C27" s="81"/>
      <c r="D27" s="67">
        <f>投入係数表!AD27</f>
        <v>1.8717504332755634E-3</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79">
        <f t="shared" si="8"/>
        <v>0</v>
      </c>
      <c r="X27" s="67">
        <f>分析係数表!E30</f>
        <v>7.4296086791337757E-2</v>
      </c>
      <c r="Y27" s="80">
        <f t="shared" si="9"/>
        <v>0</v>
      </c>
    </row>
    <row r="28" spans="1:25" x14ac:dyDescent="0.2">
      <c r="A28" s="6" t="s">
        <v>16</v>
      </c>
      <c r="B28" s="5" t="s">
        <v>190</v>
      </c>
      <c r="C28" s="81"/>
      <c r="D28" s="67">
        <f>投入係数表!AD28</f>
        <v>3.6048526863084922E-3</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79">
        <f t="shared" si="8"/>
        <v>0</v>
      </c>
      <c r="X28" s="67">
        <f>分析係数表!E31</f>
        <v>1.0462489596956366E-2</v>
      </c>
      <c r="Y28" s="80">
        <f t="shared" si="9"/>
        <v>0</v>
      </c>
    </row>
    <row r="29" spans="1:25" x14ac:dyDescent="0.2">
      <c r="A29" s="6" t="s">
        <v>17</v>
      </c>
      <c r="B29" s="5" t="s">
        <v>270</v>
      </c>
      <c r="C29" s="81"/>
      <c r="D29" s="67">
        <f>投入係数表!AD29</f>
        <v>8.318890814558059E-4</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79">
        <f t="shared" si="8"/>
        <v>0</v>
      </c>
      <c r="X29" s="67">
        <f>分析係数表!E32</f>
        <v>2.4596093561610802E-2</v>
      </c>
      <c r="Y29" s="80">
        <f t="shared" si="9"/>
        <v>0</v>
      </c>
    </row>
    <row r="30" spans="1:25" x14ac:dyDescent="0.2">
      <c r="A30" s="6" t="s">
        <v>18</v>
      </c>
      <c r="B30" s="5" t="s">
        <v>271</v>
      </c>
      <c r="C30" s="81"/>
      <c r="D30" s="67">
        <f>投入係数表!AD30</f>
        <v>2.3570190641247833E-3</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79">
        <f t="shared" si="8"/>
        <v>0</v>
      </c>
      <c r="X30" s="67">
        <f>分析係数表!E33</f>
        <v>0.10385863685539128</v>
      </c>
      <c r="Y30" s="80">
        <f t="shared" si="9"/>
        <v>0</v>
      </c>
    </row>
    <row r="31" spans="1:25" x14ac:dyDescent="0.2">
      <c r="A31" s="6" t="s">
        <v>19</v>
      </c>
      <c r="B31" s="5" t="s">
        <v>272</v>
      </c>
      <c r="C31" s="81"/>
      <c r="D31" s="67">
        <f>投入係数表!AD31</f>
        <v>4.1594454072790294E-3</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79">
        <f t="shared" si="8"/>
        <v>0</v>
      </c>
      <c r="X31" s="67">
        <f>分析係数表!E34</f>
        <v>0.16618856377892521</v>
      </c>
      <c r="Y31" s="80">
        <f t="shared" si="9"/>
        <v>0</v>
      </c>
    </row>
    <row r="32" spans="1:25" x14ac:dyDescent="0.2">
      <c r="A32" s="6" t="s">
        <v>20</v>
      </c>
      <c r="B32" s="5" t="s">
        <v>37</v>
      </c>
      <c r="C32" s="66">
        <f>最終需要_まとめ!C33</f>
        <v>0</v>
      </c>
      <c r="D32" s="67">
        <f>投入係数表!AD32</f>
        <v>3.4454072790294631E-2</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79">
        <f t="shared" si="8"/>
        <v>0</v>
      </c>
      <c r="X32" s="67">
        <f>分析係数表!E35</f>
        <v>9.0190641247833617E-2</v>
      </c>
      <c r="Y32" s="80">
        <f t="shared" si="9"/>
        <v>0</v>
      </c>
    </row>
    <row r="33" spans="1:25" x14ac:dyDescent="0.2">
      <c r="A33" s="6" t="s">
        <v>21</v>
      </c>
      <c r="B33" s="5" t="s">
        <v>38</v>
      </c>
      <c r="C33" s="81"/>
      <c r="D33" s="67">
        <f>投入係数表!AD33</f>
        <v>1.0259965337954939E-2</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79">
        <f t="shared" si="8"/>
        <v>0</v>
      </c>
      <c r="X33" s="67">
        <f>分析係数表!E36</f>
        <v>3.4218876376532073E-3</v>
      </c>
      <c r="Y33" s="80">
        <f t="shared" si="9"/>
        <v>0</v>
      </c>
    </row>
    <row r="34" spans="1:25" x14ac:dyDescent="0.2">
      <c r="A34" s="6" t="s">
        <v>22</v>
      </c>
      <c r="B34" s="5" t="s">
        <v>373</v>
      </c>
      <c r="C34" s="81"/>
      <c r="D34" s="67">
        <f>投入係数表!AD34</f>
        <v>2.0381282495667244E-2</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79">
        <f t="shared" si="8"/>
        <v>0</v>
      </c>
      <c r="X34" s="67">
        <f>分析係数表!E37</f>
        <v>7.8976096367400717E-2</v>
      </c>
      <c r="Y34" s="80">
        <f t="shared" si="9"/>
        <v>0</v>
      </c>
    </row>
    <row r="35" spans="1:25" x14ac:dyDescent="0.2">
      <c r="A35" s="6" t="s">
        <v>23</v>
      </c>
      <c r="B35" s="5" t="s">
        <v>191</v>
      </c>
      <c r="C35" s="81"/>
      <c r="D35" s="67">
        <f>投入係数表!AD35</f>
        <v>4.1941074523396883E-2</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79">
        <f t="shared" si="8"/>
        <v>0</v>
      </c>
      <c r="X35" s="67">
        <f>分析係数表!E38</f>
        <v>6.7802889959244161E-2</v>
      </c>
      <c r="Y35" s="80">
        <f t="shared" si="9"/>
        <v>0</v>
      </c>
    </row>
    <row r="36" spans="1:25" x14ac:dyDescent="0.2">
      <c r="A36" s="6" t="s">
        <v>24</v>
      </c>
      <c r="B36" s="5" t="s">
        <v>39</v>
      </c>
      <c r="C36" s="81"/>
      <c r="D36" s="67">
        <f>投入係数表!AD36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79">
        <f t="shared" si="8"/>
        <v>0</v>
      </c>
      <c r="X36" s="67">
        <f>分析係数表!E39</f>
        <v>6.6664878205816069E-2</v>
      </c>
      <c r="Y36" s="80">
        <f t="shared" si="9"/>
        <v>0</v>
      </c>
    </row>
    <row r="37" spans="1:25" x14ac:dyDescent="0.2">
      <c r="A37" s="6" t="s">
        <v>25</v>
      </c>
      <c r="B37" s="5" t="s">
        <v>40</v>
      </c>
      <c r="C37" s="81"/>
      <c r="D37" s="67">
        <f>投入係数表!AD37</f>
        <v>6.9324090121317163E-5</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79">
        <f t="shared" si="8"/>
        <v>0</v>
      </c>
      <c r="X37" s="67">
        <f>分析係数表!E40</f>
        <v>4.5398598750236697E-2</v>
      </c>
      <c r="Y37" s="80">
        <f t="shared" si="9"/>
        <v>0</v>
      </c>
    </row>
    <row r="38" spans="1:25" x14ac:dyDescent="0.2">
      <c r="A38" s="6" t="s">
        <v>26</v>
      </c>
      <c r="B38" s="5" t="s">
        <v>274</v>
      </c>
      <c r="C38" s="81"/>
      <c r="D38" s="67">
        <f>投入係数表!AD38</f>
        <v>6.9324090121317163E-5</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79">
        <f t="shared" si="8"/>
        <v>0</v>
      </c>
      <c r="X38" s="67">
        <f>分析係数表!E41</f>
        <v>0.12015057232849351</v>
      </c>
      <c r="Y38" s="80">
        <f t="shared" si="9"/>
        <v>0</v>
      </c>
    </row>
    <row r="39" spans="1:25" x14ac:dyDescent="0.2">
      <c r="A39" s="6" t="s">
        <v>51</v>
      </c>
      <c r="B39" s="5" t="s">
        <v>363</v>
      </c>
      <c r="C39" s="81"/>
      <c r="D39" s="67">
        <f>投入係数表!AD39</f>
        <v>1.8717504332755634E-3</v>
      </c>
      <c r="E39" s="68">
        <f>$C$32*D39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S39*T39</f>
        <v>0</v>
      </c>
      <c r="V39" s="78">
        <f>分析係数表!D42</f>
        <v>0.3683083511777302</v>
      </c>
      <c r="W39" s="79">
        <f>ROUND(S39*V39,0)</f>
        <v>0</v>
      </c>
      <c r="X39" s="67">
        <f>分析係数表!E42</f>
        <v>0.32058733557662894</v>
      </c>
      <c r="Y39" s="80">
        <f>ROUND(S39*X39,0)</f>
        <v>0</v>
      </c>
    </row>
    <row r="40" spans="1:25" x14ac:dyDescent="0.2">
      <c r="A40" s="6" t="s">
        <v>192</v>
      </c>
      <c r="B40" s="5" t="s">
        <v>41</v>
      </c>
      <c r="C40" s="81"/>
      <c r="D40" s="67">
        <f>投入係数表!AD40</f>
        <v>8.2980935875216641E-2</v>
      </c>
      <c r="E40" s="68">
        <f>$C$32*D40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S40*T40</f>
        <v>0</v>
      </c>
      <c r="V40" s="78">
        <f>分析係数表!D43</f>
        <v>0.15354857197440061</v>
      </c>
      <c r="W40" s="79">
        <f>ROUND(S40*V40,0)</f>
        <v>0</v>
      </c>
      <c r="X40" s="67">
        <f>分析係数表!E43</f>
        <v>0.11343012704174228</v>
      </c>
      <c r="Y40" s="80">
        <f>ROUND(S40*X40,0)</f>
        <v>0</v>
      </c>
    </row>
    <row r="41" spans="1:25" x14ac:dyDescent="0.2">
      <c r="A41" s="6" t="s">
        <v>337</v>
      </c>
      <c r="B41" s="5" t="s">
        <v>42</v>
      </c>
      <c r="C41" s="81"/>
      <c r="D41" s="67">
        <f>投入係数表!AD41</f>
        <v>6.9324090121317163E-5</v>
      </c>
      <c r="E41" s="68">
        <f>$C$32*D41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S41*T41</f>
        <v>0</v>
      </c>
      <c r="V41" s="78">
        <f>分析係数表!D44</f>
        <v>0.16185340888320235</v>
      </c>
      <c r="W41" s="79">
        <f>ROUND(S41*V41,0)</f>
        <v>0</v>
      </c>
      <c r="X41" s="67">
        <f>分析係数表!E44</f>
        <v>0.10822214098580393</v>
      </c>
      <c r="Y41" s="80">
        <f>ROUND(S41*X41,0)</f>
        <v>0</v>
      </c>
    </row>
    <row r="42" spans="1:25" x14ac:dyDescent="0.2">
      <c r="A42" s="6" t="s">
        <v>338</v>
      </c>
      <c r="B42" s="5" t="s">
        <v>276</v>
      </c>
      <c r="C42" s="81"/>
      <c r="D42" s="67">
        <f>投入係数表!AD42</f>
        <v>2.4263431542461003E-3</v>
      </c>
      <c r="E42" s="68">
        <f>$C$32*D42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S42*T42</f>
        <v>0</v>
      </c>
      <c r="V42" s="78">
        <f>分析係数表!D45</f>
        <v>0</v>
      </c>
      <c r="W42" s="79">
        <f>ROUND(S42*V42,0)</f>
        <v>0</v>
      </c>
      <c r="X42" s="67">
        <f>分析係数表!E45</f>
        <v>0</v>
      </c>
      <c r="Y42" s="80">
        <f>ROUND(S42*X42,0)</f>
        <v>0</v>
      </c>
    </row>
    <row r="43" spans="1:25" x14ac:dyDescent="0.2">
      <c r="A43" s="6" t="s">
        <v>339</v>
      </c>
      <c r="B43" s="5" t="s">
        <v>277</v>
      </c>
      <c r="C43" s="81"/>
      <c r="D43" s="67">
        <f>投入係数表!AD43</f>
        <v>1.4558058925476602E-3</v>
      </c>
      <c r="E43" s="68">
        <f>$C$32*D43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S43*T43</f>
        <v>0</v>
      </c>
      <c r="V43" s="78">
        <f>分析係数表!D46</f>
        <v>1.4248704663212436E-2</v>
      </c>
      <c r="W43" s="79">
        <f>ROUND(S43*V43,0)</f>
        <v>0</v>
      </c>
      <c r="X43" s="67">
        <f>分析係数表!E46</f>
        <v>4.5336787564766841E-2</v>
      </c>
      <c r="Y43" s="80">
        <f>ROUND(S43*X43,0)</f>
        <v>0</v>
      </c>
    </row>
    <row r="44" spans="1:25" x14ac:dyDescent="0.2">
      <c r="A44" s="183">
        <v>40</v>
      </c>
      <c r="B44" s="12" t="s">
        <v>148</v>
      </c>
      <c r="C44" s="187">
        <f>SUM(C5:C43)</f>
        <v>0</v>
      </c>
      <c r="D44" s="83">
        <f>投入係数表!AD44</f>
        <v>0.22786828422876951</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92">
        <f>SUM(W5:W43)</f>
        <v>0</v>
      </c>
      <c r="X44" s="83">
        <f>分析係数表!E47</f>
        <v>6.3205093246831712E-2</v>
      </c>
      <c r="Y44" s="93">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288</v>
      </c>
      <c r="S2" s="3" t="s">
        <v>150</v>
      </c>
      <c r="U2" s="55" t="s">
        <v>207</v>
      </c>
      <c r="W2" s="3" t="s">
        <v>127</v>
      </c>
      <c r="Y2" s="3" t="s">
        <v>151</v>
      </c>
    </row>
    <row r="3" spans="1:25" ht="44" x14ac:dyDescent="0.2">
      <c r="B3" s="56"/>
      <c r="C3" s="57" t="s">
        <v>225</v>
      </c>
      <c r="D3" s="57" t="s">
        <v>230</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投入係数表!AE5</f>
        <v>0</v>
      </c>
      <c r="E5" s="68">
        <f t="shared" ref="E5:E38" si="0">$C$33*D5</f>
        <v>0</v>
      </c>
      <c r="F5" s="67">
        <f>分析係数表!C8</f>
        <v>0.62618397816663984</v>
      </c>
      <c r="G5" s="68">
        <f t="shared" ref="G5:G38" si="1">E5*F5</f>
        <v>0</v>
      </c>
      <c r="H5" s="68">
        <f t="array" ref="H5:H43">MMULT(逆行列係数!C5:AO43,'29'!G5:G43)</f>
        <v>5.0272812995962004E-5</v>
      </c>
      <c r="I5" s="68">
        <f t="shared" ref="I5:I38" si="2">C5+H5</f>
        <v>5.0272812995962004E-5</v>
      </c>
      <c r="J5" s="67">
        <f>分析係数表!G8</f>
        <v>0.17367458866544791</v>
      </c>
      <c r="K5" s="69">
        <f t="shared" ref="K5:K38" si="3">I5*J5</f>
        <v>8.7311101181286844E-6</v>
      </c>
      <c r="L5" s="70" t="s">
        <v>183</v>
      </c>
      <c r="M5" s="71" t="s">
        <v>183</v>
      </c>
      <c r="N5" s="72">
        <f>分析係数表!H8</f>
        <v>9.6857442577373328E-3</v>
      </c>
      <c r="O5" s="73">
        <f t="shared" ref="O5:O43" si="4">$M$44*N5</f>
        <v>2.1904634095084737E-3</v>
      </c>
      <c r="P5" s="67">
        <f>分析係数表!C8</f>
        <v>0.62618397816663984</v>
      </c>
      <c r="Q5" s="73">
        <f t="shared" ref="Q5:Q38" si="5">O5*P5</f>
        <v>1.3716330917944775E-3</v>
      </c>
      <c r="R5" s="74">
        <f t="array" ref="R5:R43">MMULT(逆行列係数!C5:AO43,'29'!Q5:Q43)</f>
        <v>1.9977358073649774E-3</v>
      </c>
      <c r="S5" s="75">
        <f t="shared" ref="S5:S38" si="6">I5+R5</f>
        <v>2.0480086203609393E-3</v>
      </c>
      <c r="T5" s="76">
        <f>分析係数表!F8</f>
        <v>0.6565853270805182</v>
      </c>
      <c r="U5" s="77">
        <f t="shared" ref="U5:U38" si="7">S5*T5</f>
        <v>1.3446924098634082E-3</v>
      </c>
      <c r="V5" s="78">
        <f>分析係数表!D8</f>
        <v>0.236507431841666</v>
      </c>
      <c r="W5" s="79">
        <f t="shared" ref="W5:W38" si="8">ROUND(S5*V5,0)</f>
        <v>0</v>
      </c>
      <c r="X5" s="67">
        <f>分析係数表!E8</f>
        <v>0.13752881328988156</v>
      </c>
      <c r="Y5" s="80">
        <f t="shared" ref="Y5:Y38" si="9">ROUND(S5*X5,0)</f>
        <v>0</v>
      </c>
    </row>
    <row r="6" spans="1:25" x14ac:dyDescent="0.2">
      <c r="A6" s="6" t="s">
        <v>217</v>
      </c>
      <c r="B6" s="5" t="s">
        <v>263</v>
      </c>
      <c r="C6" s="81"/>
      <c r="D6" s="67">
        <f>投入係数表!AE6</f>
        <v>0</v>
      </c>
      <c r="E6" s="68">
        <f t="shared" si="0"/>
        <v>0</v>
      </c>
      <c r="F6" s="67">
        <f>分析係数表!C9</f>
        <v>0.44414168937329701</v>
      </c>
      <c r="G6" s="68">
        <f t="shared" si="1"/>
        <v>0</v>
      </c>
      <c r="H6" s="68">
        <v>3.0046604383813961E-6</v>
      </c>
      <c r="I6" s="68">
        <f t="shared" si="2"/>
        <v>3.0046604383813961E-6</v>
      </c>
      <c r="J6" s="67">
        <f>分析係数表!G9</f>
        <v>0.2864864864864865</v>
      </c>
      <c r="K6" s="69">
        <f t="shared" si="3"/>
        <v>8.6079461207683247E-7</v>
      </c>
      <c r="L6" s="70"/>
      <c r="M6" s="71"/>
      <c r="N6" s="72">
        <f>分析係数表!H9</f>
        <v>4.9876756144494577E-4</v>
      </c>
      <c r="O6" s="73">
        <f t="shared" si="4"/>
        <v>1.1279794965907425E-4</v>
      </c>
      <c r="P6" s="67">
        <f>分析係数表!C9</f>
        <v>0.44414168937329701</v>
      </c>
      <c r="Q6" s="73">
        <f t="shared" si="5"/>
        <v>5.0098271919425352E-5</v>
      </c>
      <c r="R6" s="74">
        <v>6.2806728021982605E-5</v>
      </c>
      <c r="S6" s="75">
        <f t="shared" si="6"/>
        <v>6.5811388460363998E-5</v>
      </c>
      <c r="T6" s="76">
        <f>分析係数表!F9</f>
        <v>0.8</v>
      </c>
      <c r="U6" s="77">
        <f t="shared" si="7"/>
        <v>5.2649110768291204E-5</v>
      </c>
      <c r="V6" s="78">
        <f>分析係数表!D9</f>
        <v>0.15675675675675677</v>
      </c>
      <c r="W6" s="79">
        <f t="shared" si="8"/>
        <v>0</v>
      </c>
      <c r="X6" s="67">
        <f>分析係数表!E9</f>
        <v>0</v>
      </c>
      <c r="Y6" s="80">
        <f t="shared" si="9"/>
        <v>0</v>
      </c>
    </row>
    <row r="7" spans="1:25" x14ac:dyDescent="0.2">
      <c r="A7" s="6" t="s">
        <v>218</v>
      </c>
      <c r="B7" s="5" t="s">
        <v>264</v>
      </c>
      <c r="C7" s="81"/>
      <c r="D7" s="67">
        <f>投入係数表!AE7</f>
        <v>0</v>
      </c>
      <c r="E7" s="68">
        <f t="shared" si="0"/>
        <v>0</v>
      </c>
      <c r="F7" s="67">
        <f>分析係数表!C10</f>
        <v>0.59922367782629793</v>
      </c>
      <c r="G7" s="68">
        <f t="shared" si="1"/>
        <v>0</v>
      </c>
      <c r="H7" s="68">
        <v>5.2107204256191191E-6</v>
      </c>
      <c r="I7" s="68">
        <f t="shared" si="2"/>
        <v>5.2107204256191191E-6</v>
      </c>
      <c r="J7" s="67">
        <f>分析係数表!G10</f>
        <v>0.23161078900932694</v>
      </c>
      <c r="K7" s="69">
        <f t="shared" si="3"/>
        <v>1.20685906908466E-6</v>
      </c>
      <c r="L7" s="70"/>
      <c r="M7" s="71"/>
      <c r="N7" s="72">
        <f>分析係数表!H10</f>
        <v>1.1359028980004247E-3</v>
      </c>
      <c r="O7" s="73">
        <f t="shared" si="4"/>
        <v>2.568882337396981E-4</v>
      </c>
      <c r="P7" s="67">
        <f>分析係数表!C10</f>
        <v>0.59922367782629793</v>
      </c>
      <c r="Q7" s="73">
        <f t="shared" si="5"/>
        <v>1.5393351221180358E-4</v>
      </c>
      <c r="R7" s="74">
        <v>2.5815836810574486E-4</v>
      </c>
      <c r="S7" s="75">
        <f t="shared" si="6"/>
        <v>2.6336908853136399E-4</v>
      </c>
      <c r="T7" s="76">
        <f>分析係数表!F10</f>
        <v>0.67411141920846984</v>
      </c>
      <c r="U7" s="77">
        <f t="shared" si="7"/>
        <v>1.7754011004551893E-4</v>
      </c>
      <c r="V7" s="78">
        <f>分析係数表!D10</f>
        <v>9.7403579531131837E-2</v>
      </c>
      <c r="W7" s="79">
        <f t="shared" si="8"/>
        <v>0</v>
      </c>
      <c r="X7" s="67">
        <f>分析係数表!E10</f>
        <v>7.6632215780186544E-2</v>
      </c>
      <c r="Y7" s="80">
        <f t="shared" si="9"/>
        <v>0</v>
      </c>
    </row>
    <row r="8" spans="1:25" x14ac:dyDescent="0.2">
      <c r="A8" s="6" t="s">
        <v>219</v>
      </c>
      <c r="B8" s="5" t="s">
        <v>27</v>
      </c>
      <c r="C8" s="81"/>
      <c r="D8" s="67">
        <f>投入係数表!AE8</f>
        <v>0</v>
      </c>
      <c r="E8" s="68">
        <f t="shared" si="0"/>
        <v>0</v>
      </c>
      <c r="F8" s="67">
        <f>分析係数表!C11</f>
        <v>1.1237811931912089E-2</v>
      </c>
      <c r="G8" s="68">
        <f t="shared" si="1"/>
        <v>0</v>
      </c>
      <c r="H8" s="68">
        <v>2.4304654650283764E-5</v>
      </c>
      <c r="I8" s="68">
        <f t="shared" si="2"/>
        <v>2.4304654650283764E-5</v>
      </c>
      <c r="J8" s="67">
        <f>分析係数表!G11</f>
        <v>0.45794392523364486</v>
      </c>
      <c r="K8" s="69">
        <f t="shared" si="3"/>
        <v>1.1130168951999106E-5</v>
      </c>
      <c r="L8" s="70"/>
      <c r="M8" s="71"/>
      <c r="N8" s="72">
        <f>分析係数表!H11</f>
        <v>-1.9307131410772092E-5</v>
      </c>
      <c r="O8" s="73">
        <f t="shared" si="4"/>
        <v>-4.3663722448673896E-6</v>
      </c>
      <c r="P8" s="67">
        <f>分析係数表!C11</f>
        <v>1.1237811931912089E-2</v>
      </c>
      <c r="Q8" s="73">
        <f t="shared" si="5"/>
        <v>-4.9068470112540527E-8</v>
      </c>
      <c r="R8" s="74">
        <v>2.2702284680558407E-5</v>
      </c>
      <c r="S8" s="75">
        <f t="shared" si="6"/>
        <v>4.7006939330842171E-5</v>
      </c>
      <c r="T8" s="76">
        <f>分析係数表!F11</f>
        <v>0.77570093457943923</v>
      </c>
      <c r="U8" s="77">
        <f t="shared" si="7"/>
        <v>3.6463326770653274E-5</v>
      </c>
      <c r="V8" s="78">
        <f>分析係数表!D11</f>
        <v>0.16822429906542055</v>
      </c>
      <c r="W8" s="79">
        <f t="shared" si="8"/>
        <v>0</v>
      </c>
      <c r="X8" s="67">
        <f>分析係数表!E11</f>
        <v>4.6728971962616821E-2</v>
      </c>
      <c r="Y8" s="80">
        <f t="shared" si="9"/>
        <v>0</v>
      </c>
    </row>
    <row r="9" spans="1:25" x14ac:dyDescent="0.2">
      <c r="A9" s="6" t="s">
        <v>220</v>
      </c>
      <c r="B9" s="5" t="s">
        <v>188</v>
      </c>
      <c r="C9" s="81"/>
      <c r="D9" s="67">
        <f>投入係数表!AE9</f>
        <v>0</v>
      </c>
      <c r="E9" s="68">
        <f t="shared" si="0"/>
        <v>0</v>
      </c>
      <c r="F9" s="67">
        <f>分析係数表!C12</f>
        <v>0.19220955176696397</v>
      </c>
      <c r="G9" s="68">
        <f t="shared" si="1"/>
        <v>0</v>
      </c>
      <c r="H9" s="68">
        <v>3.4641625212969716E-5</v>
      </c>
      <c r="I9" s="68">
        <f t="shared" si="2"/>
        <v>3.4641625212969716E-5</v>
      </c>
      <c r="J9" s="67">
        <f>分析係数表!G12</f>
        <v>0.28074575451743516</v>
      </c>
      <c r="K9" s="69">
        <f t="shared" si="3"/>
        <v>9.725489208125389E-6</v>
      </c>
      <c r="L9" s="70"/>
      <c r="M9" s="71"/>
      <c r="N9" s="72">
        <f>分析係数表!H12</f>
        <v>8.6946448453176992E-2</v>
      </c>
      <c r="O9" s="73">
        <f t="shared" si="4"/>
        <v>1.9663229676052812E-2</v>
      </c>
      <c r="P9" s="67">
        <f>分析係数表!C12</f>
        <v>0.19220955176696397</v>
      </c>
      <c r="Q9" s="73">
        <f t="shared" si="5"/>
        <v>3.7794605623249753E-3</v>
      </c>
      <c r="R9" s="74">
        <v>4.366817896462121E-3</v>
      </c>
      <c r="S9" s="75">
        <f t="shared" si="6"/>
        <v>4.4014595216750911E-3</v>
      </c>
      <c r="T9" s="76">
        <f>分析係数表!F12</f>
        <v>0.59388408775004531</v>
      </c>
      <c r="U9" s="77">
        <f t="shared" si="7"/>
        <v>2.6139567727987622E-3</v>
      </c>
      <c r="V9" s="78">
        <f>分析係数表!D12</f>
        <v>6.3636913035595571E-2</v>
      </c>
      <c r="W9" s="79">
        <f t="shared" si="8"/>
        <v>0</v>
      </c>
      <c r="X9" s="67">
        <f>分析係数表!E12</f>
        <v>5.3151628694023088E-2</v>
      </c>
      <c r="Y9" s="80">
        <f t="shared" si="9"/>
        <v>0</v>
      </c>
    </row>
    <row r="10" spans="1:25" x14ac:dyDescent="0.2">
      <c r="A10" s="6" t="s">
        <v>221</v>
      </c>
      <c r="B10" s="5" t="s">
        <v>28</v>
      </c>
      <c r="C10" s="81"/>
      <c r="D10" s="67">
        <f>投入係数表!AE10</f>
        <v>0</v>
      </c>
      <c r="E10" s="68">
        <f t="shared" si="0"/>
        <v>0</v>
      </c>
      <c r="F10" s="67">
        <f>分析係数表!C13</f>
        <v>5.5763110557631057E-2</v>
      </c>
      <c r="G10" s="68">
        <f t="shared" si="1"/>
        <v>0</v>
      </c>
      <c r="H10" s="68">
        <v>3.6591657113794126E-5</v>
      </c>
      <c r="I10" s="68">
        <f t="shared" si="2"/>
        <v>3.6591657113794126E-5</v>
      </c>
      <c r="J10" s="67">
        <f>分析係数表!G13</f>
        <v>0.39274924471299094</v>
      </c>
      <c r="K10" s="69">
        <f t="shared" si="3"/>
        <v>1.4371345694239385E-5</v>
      </c>
      <c r="L10" s="70"/>
      <c r="M10" s="71"/>
      <c r="N10" s="72">
        <f>分析係数表!H13</f>
        <v>1.4850401910118868E-2</v>
      </c>
      <c r="O10" s="73">
        <f t="shared" si="4"/>
        <v>3.3584679850105006E-3</v>
      </c>
      <c r="P10" s="67">
        <f>分析係数表!C13</f>
        <v>5.5763110557631057E-2</v>
      </c>
      <c r="Q10" s="73">
        <f t="shared" si="5"/>
        <v>1.8727862155240495E-4</v>
      </c>
      <c r="R10" s="74">
        <v>2.0114025073979954E-4</v>
      </c>
      <c r="S10" s="75">
        <f t="shared" si="6"/>
        <v>2.3773190785359366E-4</v>
      </c>
      <c r="T10" s="76">
        <f>分析係数表!F13</f>
        <v>0.61581067472306139</v>
      </c>
      <c r="U10" s="77">
        <f t="shared" si="7"/>
        <v>1.4639784657852217E-4</v>
      </c>
      <c r="V10" s="78">
        <f>分析係数表!D13</f>
        <v>0.18177240684793555</v>
      </c>
      <c r="W10" s="79">
        <f t="shared" si="8"/>
        <v>0</v>
      </c>
      <c r="X10" s="67">
        <f>分析係数表!E13</f>
        <v>0.16666666666666666</v>
      </c>
      <c r="Y10" s="80">
        <f t="shared" si="9"/>
        <v>0</v>
      </c>
    </row>
    <row r="11" spans="1:25" x14ac:dyDescent="0.2">
      <c r="A11" s="6" t="s">
        <v>222</v>
      </c>
      <c r="B11" s="5" t="s">
        <v>265</v>
      </c>
      <c r="C11" s="81"/>
      <c r="D11" s="67">
        <f>投入係数表!AE11</f>
        <v>2.281258425102138E-4</v>
      </c>
      <c r="E11" s="68">
        <f t="shared" si="0"/>
        <v>1.7679752794541571E-3</v>
      </c>
      <c r="F11" s="67">
        <f>分析係数表!C14</f>
        <v>7.9371641174038832E-2</v>
      </c>
      <c r="G11" s="68">
        <f t="shared" si="1"/>
        <v>1.4032709948540639E-4</v>
      </c>
      <c r="H11" s="68">
        <v>4.5259706013511743E-4</v>
      </c>
      <c r="I11" s="68">
        <f t="shared" si="2"/>
        <v>4.5259706013511743E-4</v>
      </c>
      <c r="J11" s="67">
        <f>分析係数表!G14</f>
        <v>0.31032278683285397</v>
      </c>
      <c r="K11" s="69">
        <f t="shared" si="3"/>
        <v>1.4045118101348644E-4</v>
      </c>
      <c r="L11" s="70"/>
      <c r="M11" s="71"/>
      <c r="N11" s="72">
        <f>分析係数表!H14</f>
        <v>9.8788155718450548E-4</v>
      </c>
      <c r="O11" s="73">
        <f t="shared" si="4"/>
        <v>2.2341271319571479E-4</v>
      </c>
      <c r="P11" s="67">
        <f>分析係数表!C14</f>
        <v>7.9371641174038832E-2</v>
      </c>
      <c r="Q11" s="73">
        <f t="shared" si="5"/>
        <v>1.7732633705488724E-5</v>
      </c>
      <c r="R11" s="74">
        <v>5.4090834883091872E-5</v>
      </c>
      <c r="S11" s="75">
        <f t="shared" si="6"/>
        <v>5.0668789501820931E-4</v>
      </c>
      <c r="T11" s="76">
        <f>分析係数表!F14</f>
        <v>0.57270693512304249</v>
      </c>
      <c r="U11" s="77">
        <f t="shared" si="7"/>
        <v>2.9018367141982459E-4</v>
      </c>
      <c r="V11" s="78">
        <f>分析係数表!D14</f>
        <v>7.0310003195909243E-2</v>
      </c>
      <c r="W11" s="79">
        <f t="shared" si="8"/>
        <v>0</v>
      </c>
      <c r="X11" s="67">
        <f>分析係数表!E14</f>
        <v>4.5381911153723233E-2</v>
      </c>
      <c r="Y11" s="80">
        <f t="shared" si="9"/>
        <v>0</v>
      </c>
    </row>
    <row r="12" spans="1:25" x14ac:dyDescent="0.2">
      <c r="A12" s="6" t="s">
        <v>223</v>
      </c>
      <c r="B12" s="5" t="s">
        <v>29</v>
      </c>
      <c r="C12" s="81"/>
      <c r="D12" s="67">
        <f>投入係数表!AE12</f>
        <v>6.2216138866421944E-5</v>
      </c>
      <c r="E12" s="68">
        <f t="shared" si="0"/>
        <v>4.8217507621477006E-4</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1.588631768424252E-3</v>
      </c>
      <c r="P12" s="67">
        <f>分析係数表!C15</f>
        <v>0</v>
      </c>
      <c r="Q12" s="73">
        <f t="shared" si="5"/>
        <v>0</v>
      </c>
      <c r="R12" s="74">
        <v>0</v>
      </c>
      <c r="S12" s="75">
        <f t="shared" si="6"/>
        <v>0</v>
      </c>
      <c r="T12" s="76">
        <f>分析係数表!F15</f>
        <v>0.58334888930371476</v>
      </c>
      <c r="U12" s="77">
        <f t="shared" si="7"/>
        <v>0</v>
      </c>
      <c r="V12" s="78">
        <f>分析係数表!D15</f>
        <v>3.3414224379316779E-2</v>
      </c>
      <c r="W12" s="79">
        <f t="shared" si="8"/>
        <v>0</v>
      </c>
      <c r="X12" s="67">
        <f>分析係数表!E15</f>
        <v>2.8747433264887063E-2</v>
      </c>
      <c r="Y12" s="80">
        <f t="shared" si="9"/>
        <v>0</v>
      </c>
    </row>
    <row r="13" spans="1:25" x14ac:dyDescent="0.2">
      <c r="A13" s="6" t="s">
        <v>224</v>
      </c>
      <c r="B13" s="5" t="s">
        <v>30</v>
      </c>
      <c r="C13" s="81"/>
      <c r="D13" s="67">
        <f>投入係数表!AE13</f>
        <v>1.2443227773284389E-4</v>
      </c>
      <c r="E13" s="68">
        <f t="shared" si="0"/>
        <v>9.6435015242954012E-4</v>
      </c>
      <c r="F13" s="67">
        <f>分析係数表!C16</f>
        <v>0.25019220208676551</v>
      </c>
      <c r="G13" s="68">
        <f t="shared" si="1"/>
        <v>2.4127288821905463E-4</v>
      </c>
      <c r="H13" s="68">
        <v>4.9839699252341341E-4</v>
      </c>
      <c r="I13" s="68">
        <f t="shared" si="2"/>
        <v>4.9839699252341341E-4</v>
      </c>
      <c r="J13" s="67">
        <f>分析係数表!G16</f>
        <v>6.6029003394014199E-2</v>
      </c>
      <c r="K13" s="69">
        <f t="shared" si="3"/>
        <v>3.2908656710894931E-5</v>
      </c>
      <c r="L13" s="70"/>
      <c r="M13" s="71"/>
      <c r="N13" s="72">
        <f>分析係数表!H16</f>
        <v>1.5056344645167103E-2</v>
      </c>
      <c r="O13" s="73">
        <f t="shared" si="4"/>
        <v>3.4050426222890858E-3</v>
      </c>
      <c r="P13" s="67">
        <f>分析係数表!C16</f>
        <v>0.25019220208676551</v>
      </c>
      <c r="Q13" s="73">
        <f t="shared" si="5"/>
        <v>8.5191511186980093E-4</v>
      </c>
      <c r="R13" s="74">
        <v>9.8692804720631132E-4</v>
      </c>
      <c r="S13" s="75">
        <f t="shared" si="6"/>
        <v>1.4853250397297247E-3</v>
      </c>
      <c r="T13" s="76">
        <f>分析係数表!F16</f>
        <v>0.57081147793890774</v>
      </c>
      <c r="U13" s="77">
        <f t="shared" si="7"/>
        <v>8.4784058114779101E-4</v>
      </c>
      <c r="V13" s="78">
        <f>分析係数表!D16</f>
        <v>2.776920703486578E-3</v>
      </c>
      <c r="W13" s="79">
        <f t="shared" si="8"/>
        <v>0</v>
      </c>
      <c r="X13" s="67">
        <f>分析係数表!E16</f>
        <v>1.8512804689910522E-3</v>
      </c>
      <c r="Y13" s="80">
        <f t="shared" si="9"/>
        <v>0</v>
      </c>
    </row>
    <row r="14" spans="1:25" x14ac:dyDescent="0.2">
      <c r="A14" s="6" t="s">
        <v>2</v>
      </c>
      <c r="B14" s="5" t="s">
        <v>360</v>
      </c>
      <c r="C14" s="81"/>
      <c r="D14" s="67">
        <f>投入係数表!AE14</f>
        <v>3.9403554615400569E-4</v>
      </c>
      <c r="E14" s="68">
        <f t="shared" si="0"/>
        <v>3.0537754826935443E-3</v>
      </c>
      <c r="F14" s="67">
        <f>分析係数表!C17</f>
        <v>1.3407344150298872E-2</v>
      </c>
      <c r="G14" s="68">
        <f t="shared" si="1"/>
        <v>4.0943018854217406E-5</v>
      </c>
      <c r="H14" s="68">
        <v>6.5924617650374193E-5</v>
      </c>
      <c r="I14" s="68">
        <f t="shared" si="2"/>
        <v>6.5924617650374193E-5</v>
      </c>
      <c r="J14" s="67">
        <f>分析係数表!G17</f>
        <v>0.3831030818278427</v>
      </c>
      <c r="K14" s="69">
        <f t="shared" si="3"/>
        <v>2.5255924190180546E-5</v>
      </c>
      <c r="L14" s="70"/>
      <c r="M14" s="71"/>
      <c r="N14" s="72">
        <f>分析係数表!H17</f>
        <v>6.2973426951468308E-3</v>
      </c>
      <c r="O14" s="73">
        <f t="shared" si="4"/>
        <v>1.4241650805342468E-3</v>
      </c>
      <c r="P14" s="67">
        <f>分析係数表!C17</f>
        <v>1.3407344150298872E-2</v>
      </c>
      <c r="Q14" s="73">
        <f t="shared" si="5"/>
        <v>1.9094271361560755E-5</v>
      </c>
      <c r="R14" s="74">
        <v>2.3766318303514547E-5</v>
      </c>
      <c r="S14" s="75">
        <f t="shared" si="6"/>
        <v>8.9690935953888737E-5</v>
      </c>
      <c r="T14" s="76">
        <f>分析係数表!F17</f>
        <v>0.58501594048884165</v>
      </c>
      <c r="U14" s="77">
        <f t="shared" si="7"/>
        <v>5.2470627250388678E-5</v>
      </c>
      <c r="V14" s="78">
        <f>分析係数表!D17</f>
        <v>8.5547290116896921E-2</v>
      </c>
      <c r="W14" s="79">
        <f t="shared" si="8"/>
        <v>0</v>
      </c>
      <c r="X14" s="67">
        <f>分析係数表!E17</f>
        <v>7.5451647183846976E-2</v>
      </c>
      <c r="Y14" s="80">
        <f t="shared" si="9"/>
        <v>0</v>
      </c>
    </row>
    <row r="15" spans="1:25" x14ac:dyDescent="0.2">
      <c r="A15" s="6" t="s">
        <v>3</v>
      </c>
      <c r="B15" s="5" t="s">
        <v>31</v>
      </c>
      <c r="C15" s="81"/>
      <c r="D15" s="67">
        <f>投入係数表!AE15</f>
        <v>8.295485182189593E-5</v>
      </c>
      <c r="E15" s="68">
        <f t="shared" si="0"/>
        <v>6.4290010161969341E-4</v>
      </c>
      <c r="F15" s="67">
        <f>分析係数表!C18</f>
        <v>0.50011828720132478</v>
      </c>
      <c r="G15" s="68">
        <f t="shared" si="1"/>
        <v>3.2152609766359871E-4</v>
      </c>
      <c r="H15" s="68">
        <v>1.6349140246056232E-3</v>
      </c>
      <c r="I15" s="68">
        <f t="shared" si="2"/>
        <v>1.6349140246056232E-3</v>
      </c>
      <c r="J15" s="67">
        <f>分析係数表!G18</f>
        <v>0.30389738529847066</v>
      </c>
      <c r="K15" s="69">
        <f t="shared" si="3"/>
        <v>4.9684609726544841E-4</v>
      </c>
      <c r="L15" s="70"/>
      <c r="M15" s="71"/>
      <c r="N15" s="72">
        <f>分析係数表!H18</f>
        <v>4.7302471956391627E-4</v>
      </c>
      <c r="O15" s="73">
        <f t="shared" si="4"/>
        <v>1.0697611999925104E-4</v>
      </c>
      <c r="P15" s="67">
        <f>分析係数表!C18</f>
        <v>0.50011828720132478</v>
      </c>
      <c r="Q15" s="73">
        <f t="shared" si="5"/>
        <v>5.3500713905468818E-5</v>
      </c>
      <c r="R15" s="74">
        <v>9.9048815417545176E-5</v>
      </c>
      <c r="S15" s="75">
        <f t="shared" si="6"/>
        <v>1.7339628400231683E-3</v>
      </c>
      <c r="T15" s="76">
        <f>分析係数表!F18</f>
        <v>0.65120868278243715</v>
      </c>
      <c r="U15" s="77">
        <f t="shared" si="7"/>
        <v>1.1291716570451813E-3</v>
      </c>
      <c r="V15" s="78">
        <f>分析係数表!D18</f>
        <v>0.1002466699555994</v>
      </c>
      <c r="W15" s="79">
        <f t="shared" si="8"/>
        <v>0</v>
      </c>
      <c r="X15" s="67">
        <f>分析係数表!E18</f>
        <v>8.1401085347804644E-2</v>
      </c>
      <c r="Y15" s="80">
        <f t="shared" si="9"/>
        <v>0</v>
      </c>
    </row>
    <row r="16" spans="1:25" x14ac:dyDescent="0.2">
      <c r="A16" s="6" t="s">
        <v>4</v>
      </c>
      <c r="B16" s="5" t="s">
        <v>32</v>
      </c>
      <c r="C16" s="81"/>
      <c r="D16" s="67">
        <f>投入係数表!AE16</f>
        <v>0</v>
      </c>
      <c r="E16" s="68">
        <f t="shared" si="0"/>
        <v>0</v>
      </c>
      <c r="F16" s="67">
        <f>分析係数表!C19</f>
        <v>2.4613726194753882E-2</v>
      </c>
      <c r="G16" s="68">
        <f t="shared" si="1"/>
        <v>0</v>
      </c>
      <c r="H16" s="68">
        <v>2.9069700735020742E-5</v>
      </c>
      <c r="I16" s="68">
        <f t="shared" si="2"/>
        <v>2.9069700735020742E-5</v>
      </c>
      <c r="J16" s="67">
        <f>分析係数表!G19</f>
        <v>0.13374002815579539</v>
      </c>
      <c r="K16" s="69">
        <f t="shared" si="3"/>
        <v>3.8877825947822201E-6</v>
      </c>
      <c r="L16" s="70"/>
      <c r="M16" s="71"/>
      <c r="N16" s="72">
        <f>分析係数表!H19</f>
        <v>-1.0940707799437519E-4</v>
      </c>
      <c r="O16" s="73">
        <f t="shared" si="4"/>
        <v>-2.4742776054248541E-5</v>
      </c>
      <c r="P16" s="67">
        <f>分析係数表!C19</f>
        <v>2.4613726194753882E-2</v>
      </c>
      <c r="Q16" s="73">
        <f t="shared" si="5"/>
        <v>-6.0901191509738638E-7</v>
      </c>
      <c r="R16" s="74">
        <v>-1.9667396178240819E-7</v>
      </c>
      <c r="S16" s="75">
        <f t="shared" si="6"/>
        <v>2.8873026773238333E-5</v>
      </c>
      <c r="T16" s="76">
        <f>分析係数表!F19</f>
        <v>0.55983106522759263</v>
      </c>
      <c r="U16" s="77">
        <f t="shared" si="7"/>
        <v>1.6164017334806818E-5</v>
      </c>
      <c r="V16" s="78">
        <f>分析係数表!D19</f>
        <v>2.7686532144533083E-2</v>
      </c>
      <c r="W16" s="79">
        <f t="shared" si="8"/>
        <v>0</v>
      </c>
      <c r="X16" s="67">
        <f>分析係数表!E19</f>
        <v>1.9239793524167059E-2</v>
      </c>
      <c r="Y16" s="80">
        <f t="shared" si="9"/>
        <v>0</v>
      </c>
    </row>
    <row r="17" spans="1:25" x14ac:dyDescent="0.2">
      <c r="A17" s="6" t="s">
        <v>5</v>
      </c>
      <c r="B17" s="5" t="s">
        <v>33</v>
      </c>
      <c r="C17" s="81"/>
      <c r="D17" s="67">
        <f>投入係数表!AE17</f>
        <v>0</v>
      </c>
      <c r="E17" s="68">
        <f t="shared" si="0"/>
        <v>0</v>
      </c>
      <c r="F17" s="67">
        <f>分析係数表!C20</f>
        <v>5.0947443689667304E-3</v>
      </c>
      <c r="G17" s="68">
        <f t="shared" si="1"/>
        <v>0</v>
      </c>
      <c r="H17" s="68">
        <v>2.4175446863477649E-6</v>
      </c>
      <c r="I17" s="68">
        <f t="shared" si="2"/>
        <v>2.4175446863477649E-6</v>
      </c>
      <c r="J17" s="67">
        <f>分析係数表!G20</f>
        <v>0.2516025641025641</v>
      </c>
      <c r="K17" s="69">
        <f t="shared" si="3"/>
        <v>6.0826044191762672E-7</v>
      </c>
      <c r="L17" s="70"/>
      <c r="M17" s="71"/>
      <c r="N17" s="72">
        <f>分析係数表!H20</f>
        <v>5.3416396903136116E-4</v>
      </c>
      <c r="O17" s="73">
        <f t="shared" si="4"/>
        <v>1.208029654413311E-4</v>
      </c>
      <c r="P17" s="67">
        <f>分析係数表!C20</f>
        <v>5.0947443689667304E-3</v>
      </c>
      <c r="Q17" s="73">
        <f t="shared" si="5"/>
        <v>6.1546022793670421E-7</v>
      </c>
      <c r="R17" s="74">
        <v>7.8864586810707344E-7</v>
      </c>
      <c r="S17" s="75">
        <f t="shared" si="6"/>
        <v>3.2061905544548382E-6</v>
      </c>
      <c r="T17" s="76">
        <f>分析係数表!F20</f>
        <v>0.55448717948717952</v>
      </c>
      <c r="U17" s="77">
        <f t="shared" si="7"/>
        <v>1.7777915574380995E-6</v>
      </c>
      <c r="V17" s="78">
        <f>分析係数表!D20</f>
        <v>1.9230769230769232E-2</v>
      </c>
      <c r="W17" s="79">
        <f t="shared" si="8"/>
        <v>0</v>
      </c>
      <c r="X17" s="67">
        <f>分析係数表!E20</f>
        <v>1.282051282051282E-2</v>
      </c>
      <c r="Y17" s="80">
        <f t="shared" si="9"/>
        <v>0</v>
      </c>
    </row>
    <row r="18" spans="1:25" x14ac:dyDescent="0.2">
      <c r="A18" s="6" t="s">
        <v>6</v>
      </c>
      <c r="B18" s="5" t="s">
        <v>34</v>
      </c>
      <c r="C18" s="81"/>
      <c r="D18" s="67">
        <f>投入係数表!AE18</f>
        <v>3.1108069433210975E-4</v>
      </c>
      <c r="E18" s="68">
        <f t="shared" si="0"/>
        <v>2.4108753810738507E-3</v>
      </c>
      <c r="F18" s="67">
        <f>分析係数表!C21</f>
        <v>7.706243934001944E-2</v>
      </c>
      <c r="G18" s="68">
        <f t="shared" si="1"/>
        <v>1.8578793781034986E-4</v>
      </c>
      <c r="H18" s="68">
        <v>5.3817497269840391E-4</v>
      </c>
      <c r="I18" s="68">
        <f t="shared" si="2"/>
        <v>5.3817497269840391E-4</v>
      </c>
      <c r="J18" s="67">
        <f>分析係数表!G21</f>
        <v>0.42185988669338126</v>
      </c>
      <c r="K18" s="69">
        <f t="shared" si="3"/>
        <v>2.2703443300376222E-4</v>
      </c>
      <c r="L18" s="70"/>
      <c r="M18" s="71"/>
      <c r="N18" s="72">
        <f>分析係数表!H21</f>
        <v>9.0743517630628831E-4</v>
      </c>
      <c r="O18" s="73">
        <f t="shared" si="4"/>
        <v>2.0521949550876732E-4</v>
      </c>
      <c r="P18" s="67">
        <f>分析係数表!C21</f>
        <v>7.706243934001944E-2</v>
      </c>
      <c r="Q18" s="73">
        <f t="shared" si="5"/>
        <v>1.5814714924033773E-5</v>
      </c>
      <c r="R18" s="74">
        <v>2.8018642715676638E-5</v>
      </c>
      <c r="S18" s="75">
        <f t="shared" si="6"/>
        <v>5.6619361541408058E-4</v>
      </c>
      <c r="T18" s="76">
        <f>分析係数表!F21</f>
        <v>0.63189166781815664</v>
      </c>
      <c r="U18" s="77">
        <f t="shared" si="7"/>
        <v>3.5777302795199535E-4</v>
      </c>
      <c r="V18" s="78">
        <f>分析係数表!D21</f>
        <v>4.7948044769932294E-2</v>
      </c>
      <c r="W18" s="79">
        <f t="shared" si="8"/>
        <v>0</v>
      </c>
      <c r="X18" s="67">
        <f>分析係数表!E21</f>
        <v>3.4821058449633825E-2</v>
      </c>
      <c r="Y18" s="80">
        <f t="shared" si="9"/>
        <v>0</v>
      </c>
    </row>
    <row r="19" spans="1:25" x14ac:dyDescent="0.2">
      <c r="A19" s="6" t="s">
        <v>7</v>
      </c>
      <c r="B19" s="5" t="s">
        <v>266</v>
      </c>
      <c r="C19" s="81"/>
      <c r="D19" s="67">
        <f>投入係数表!AE19</f>
        <v>0</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9.4604731972126768E-6</v>
      </c>
      <c r="P19" s="67">
        <f>分析係数表!C22</f>
        <v>0</v>
      </c>
      <c r="Q19" s="73">
        <f t="shared" si="5"/>
        <v>0</v>
      </c>
      <c r="R19" s="74">
        <v>0</v>
      </c>
      <c r="S19" s="75">
        <f t="shared" si="6"/>
        <v>0</v>
      </c>
      <c r="T19" s="76">
        <f>分析係数表!F22</f>
        <v>0.6269315673289183</v>
      </c>
      <c r="U19" s="77">
        <f t="shared" si="7"/>
        <v>0</v>
      </c>
      <c r="V19" s="78">
        <f>分析係数表!D22</f>
        <v>4.3992431409649951E-2</v>
      </c>
      <c r="W19" s="79">
        <f t="shared" si="8"/>
        <v>0</v>
      </c>
      <c r="X19" s="67">
        <f>分析係数表!E22</f>
        <v>4.13118889940082E-2</v>
      </c>
      <c r="Y19" s="80">
        <f t="shared" si="9"/>
        <v>0</v>
      </c>
    </row>
    <row r="20" spans="1:25" x14ac:dyDescent="0.2">
      <c r="A20" s="6" t="s">
        <v>8</v>
      </c>
      <c r="B20" s="5" t="s">
        <v>267</v>
      </c>
      <c r="C20" s="81"/>
      <c r="D20" s="67">
        <f>投入係数表!AE20</f>
        <v>0</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5.094100952345288E-6</v>
      </c>
      <c r="P20" s="67">
        <f>分析係数表!C23</f>
        <v>0</v>
      </c>
      <c r="Q20" s="73">
        <f t="shared" si="5"/>
        <v>0</v>
      </c>
      <c r="R20" s="74">
        <v>0</v>
      </c>
      <c r="S20" s="75">
        <f t="shared" si="6"/>
        <v>0</v>
      </c>
      <c r="T20" s="76">
        <f>分析係数表!F23</f>
        <v>0.64104493657278006</v>
      </c>
      <c r="U20" s="77">
        <f t="shared" si="7"/>
        <v>0</v>
      </c>
      <c r="V20" s="78">
        <f>分析係数表!D23</f>
        <v>3.4114527341790296E-2</v>
      </c>
      <c r="W20" s="79">
        <f t="shared" si="8"/>
        <v>0</v>
      </c>
      <c r="X20" s="67">
        <f>分析係数表!E23</f>
        <v>3.3648677703719633E-2</v>
      </c>
      <c r="Y20" s="80">
        <f t="shared" si="9"/>
        <v>0</v>
      </c>
    </row>
    <row r="21" spans="1:25" x14ac:dyDescent="0.2">
      <c r="A21" s="6" t="s">
        <v>9</v>
      </c>
      <c r="B21" s="5" t="s">
        <v>268</v>
      </c>
      <c r="C21" s="81"/>
      <c r="D21" s="67">
        <f>投入係数表!AE21</f>
        <v>0</v>
      </c>
      <c r="E21" s="68">
        <f t="shared" si="0"/>
        <v>0</v>
      </c>
      <c r="F21" s="67">
        <f>分析係数表!C24</f>
        <v>0.23422687152664268</v>
      </c>
      <c r="G21" s="68">
        <f t="shared" si="1"/>
        <v>0</v>
      </c>
      <c r="H21" s="68">
        <v>5.1684596587102556E-5</v>
      </c>
      <c r="I21" s="68">
        <f t="shared" si="2"/>
        <v>5.1684596587102556E-5</v>
      </c>
      <c r="J21" s="67">
        <f>分析係数表!G24</f>
        <v>0.32602845059592467</v>
      </c>
      <c r="K21" s="69">
        <f t="shared" si="3"/>
        <v>1.6850648944968464E-5</v>
      </c>
      <c r="L21" s="70"/>
      <c r="M21" s="71"/>
      <c r="N21" s="72">
        <f>分析係数表!H24</f>
        <v>9.8788155718450548E-4</v>
      </c>
      <c r="O21" s="73">
        <f t="shared" si="4"/>
        <v>2.2341271319571479E-4</v>
      </c>
      <c r="P21" s="67">
        <f>分析係数表!C24</f>
        <v>0.23422687152664268</v>
      </c>
      <c r="Q21" s="73">
        <f t="shared" si="5"/>
        <v>5.2329260871111354E-5</v>
      </c>
      <c r="R21" s="74">
        <v>7.956182992250933E-5</v>
      </c>
      <c r="S21" s="75">
        <f t="shared" si="6"/>
        <v>1.3124642650961187E-4</v>
      </c>
      <c r="T21" s="76">
        <f>分析係数表!F24</f>
        <v>0.61668589004229146</v>
      </c>
      <c r="U21" s="77">
        <f t="shared" si="7"/>
        <v>8.0937819346950192E-5</v>
      </c>
      <c r="V21" s="78">
        <f>分析係数表!D24</f>
        <v>2.6528258362168398E-2</v>
      </c>
      <c r="W21" s="79">
        <f t="shared" si="8"/>
        <v>0</v>
      </c>
      <c r="X21" s="67">
        <f>分析係数表!E24</f>
        <v>2.691272587466359E-2</v>
      </c>
      <c r="Y21" s="80">
        <f t="shared" si="9"/>
        <v>0</v>
      </c>
    </row>
    <row r="22" spans="1:25" x14ac:dyDescent="0.2">
      <c r="A22" s="6" t="s">
        <v>10</v>
      </c>
      <c r="B22" s="5" t="s">
        <v>269</v>
      </c>
      <c r="C22" s="81"/>
      <c r="D22" s="67">
        <f>投入係数表!AE22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8.0777886530046701E-4</v>
      </c>
      <c r="P22" s="67">
        <f>分析係数表!C25</f>
        <v>0</v>
      </c>
      <c r="Q22" s="73">
        <f t="shared" si="5"/>
        <v>0</v>
      </c>
      <c r="R22" s="74">
        <v>0</v>
      </c>
      <c r="S22" s="75">
        <f t="shared" si="6"/>
        <v>0</v>
      </c>
      <c r="T22" s="76">
        <f>分析係数表!F25</f>
        <v>0.60040705563093621</v>
      </c>
      <c r="U22" s="77">
        <f t="shared" si="7"/>
        <v>0</v>
      </c>
      <c r="V22" s="78">
        <f>分析係数表!D25</f>
        <v>1.1533242876526458E-2</v>
      </c>
      <c r="W22" s="79">
        <f t="shared" si="8"/>
        <v>0</v>
      </c>
      <c r="X22" s="67">
        <f>分析係数表!E25</f>
        <v>4.2966983265490732E-3</v>
      </c>
      <c r="Y22" s="80">
        <f t="shared" si="9"/>
        <v>0</v>
      </c>
    </row>
    <row r="23" spans="1:25" x14ac:dyDescent="0.2">
      <c r="A23" s="6" t="s">
        <v>11</v>
      </c>
      <c r="B23" s="5" t="s">
        <v>35</v>
      </c>
      <c r="C23" s="81"/>
      <c r="D23" s="67">
        <f>投入係数表!AE23</f>
        <v>0</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2.1344282990326756E-3</v>
      </c>
      <c r="P23" s="67">
        <f>分析係数表!C26</f>
        <v>0</v>
      </c>
      <c r="Q23" s="73">
        <f t="shared" si="5"/>
        <v>0</v>
      </c>
      <c r="R23" s="74">
        <v>0</v>
      </c>
      <c r="S23" s="75">
        <f t="shared" si="6"/>
        <v>0</v>
      </c>
      <c r="T23" s="76">
        <f>分析係数表!F26</f>
        <v>0.58875137357225105</v>
      </c>
      <c r="U23" s="77">
        <f t="shared" si="7"/>
        <v>0</v>
      </c>
      <c r="V23" s="78">
        <f>分析係数表!D26</f>
        <v>1.0949176732233308E-2</v>
      </c>
      <c r="W23" s="79">
        <f t="shared" si="8"/>
        <v>0</v>
      </c>
      <c r="X23" s="67">
        <f>分析係数表!E26</f>
        <v>1.1816004798199799E-2</v>
      </c>
      <c r="Y23" s="80">
        <f t="shared" si="9"/>
        <v>0</v>
      </c>
    </row>
    <row r="24" spans="1:25" x14ac:dyDescent="0.2">
      <c r="A24" s="6" t="s">
        <v>12</v>
      </c>
      <c r="B24" s="5" t="s">
        <v>361</v>
      </c>
      <c r="C24" s="81"/>
      <c r="D24" s="67">
        <f>投入係数表!AE24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1.9932489297819632E-3</v>
      </c>
      <c r="P24" s="67">
        <f>分析係数表!C27</f>
        <v>0</v>
      </c>
      <c r="Q24" s="73">
        <f t="shared" si="5"/>
        <v>0</v>
      </c>
      <c r="R24" s="74">
        <v>0</v>
      </c>
      <c r="S24" s="75">
        <f t="shared" si="6"/>
        <v>0</v>
      </c>
      <c r="T24" s="76">
        <f>分析係数表!F27</f>
        <v>0.58082975679542204</v>
      </c>
      <c r="U24" s="77">
        <f t="shared" si="7"/>
        <v>0</v>
      </c>
      <c r="V24" s="78">
        <f>分析係数表!D27</f>
        <v>6.3662374821173109E-2</v>
      </c>
      <c r="W24" s="79">
        <f t="shared" si="8"/>
        <v>0</v>
      </c>
      <c r="X24" s="67">
        <f>分析係数表!E27</f>
        <v>7.2246065808297566E-2</v>
      </c>
      <c r="Y24" s="80">
        <f t="shared" si="9"/>
        <v>0</v>
      </c>
    </row>
    <row r="25" spans="1:25" x14ac:dyDescent="0.2">
      <c r="A25" s="6" t="s">
        <v>13</v>
      </c>
      <c r="B25" s="5" t="s">
        <v>189</v>
      </c>
      <c r="C25" s="81"/>
      <c r="D25" s="67">
        <f>投入係数表!AE25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2.9422071643331426E-3</v>
      </c>
      <c r="P25" s="67">
        <f>分析係数表!C28</f>
        <v>0</v>
      </c>
      <c r="Q25" s="73">
        <f t="shared" si="5"/>
        <v>0</v>
      </c>
      <c r="R25" s="74">
        <v>0</v>
      </c>
      <c r="S25" s="75">
        <f t="shared" si="6"/>
        <v>0</v>
      </c>
      <c r="T25" s="76">
        <f>分析係数表!F28</f>
        <v>0.55452156776877604</v>
      </c>
      <c r="U25" s="77">
        <f t="shared" si="7"/>
        <v>0</v>
      </c>
      <c r="V25" s="78">
        <f>分析係数表!D28</f>
        <v>4.8609590540836432E-2</v>
      </c>
      <c r="W25" s="79">
        <f t="shared" si="8"/>
        <v>0</v>
      </c>
      <c r="X25" s="67">
        <f>分析係数表!E28</f>
        <v>4.2040726954236919E-2</v>
      </c>
      <c r="Y25" s="80">
        <f t="shared" si="9"/>
        <v>0</v>
      </c>
    </row>
    <row r="26" spans="1:25" x14ac:dyDescent="0.2">
      <c r="A26" s="6" t="s">
        <v>14</v>
      </c>
      <c r="B26" s="5" t="s">
        <v>50</v>
      </c>
      <c r="C26" s="81"/>
      <c r="D26" s="67">
        <f>投入係数表!AE26</f>
        <v>0</v>
      </c>
      <c r="E26" s="68">
        <f t="shared" si="0"/>
        <v>0</v>
      </c>
      <c r="F26" s="67">
        <f>分析係数表!C29</f>
        <v>9.5730027548209362E-2</v>
      </c>
      <c r="G26" s="68">
        <f t="shared" si="1"/>
        <v>0</v>
      </c>
      <c r="H26" s="68">
        <v>4.2413368752716735E-4</v>
      </c>
      <c r="I26" s="68">
        <f t="shared" si="2"/>
        <v>4.2413368752716735E-4</v>
      </c>
      <c r="J26" s="67">
        <f>分析係数表!G29</f>
        <v>0.41725313393446228</v>
      </c>
      <c r="K26" s="69">
        <f t="shared" si="3"/>
        <v>1.7697111032789054E-4</v>
      </c>
      <c r="L26" s="70"/>
      <c r="M26" s="71"/>
      <c r="N26" s="72">
        <f>分析係数表!H29</f>
        <v>1.1001847048904964E-2</v>
      </c>
      <c r="O26" s="73">
        <f t="shared" si="4"/>
        <v>2.4881044508669342E-3</v>
      </c>
      <c r="P26" s="67">
        <f>分析係数表!C29</f>
        <v>9.5730027548209362E-2</v>
      </c>
      <c r="Q26" s="73">
        <f t="shared" si="5"/>
        <v>2.3818630762431395E-4</v>
      </c>
      <c r="R26" s="74">
        <v>2.9005335968633646E-4</v>
      </c>
      <c r="S26" s="75">
        <f t="shared" si="6"/>
        <v>7.1418704721350375E-4</v>
      </c>
      <c r="T26" s="76">
        <f>分析係数表!F29</f>
        <v>0.61183197712777659</v>
      </c>
      <c r="U26" s="77">
        <f t="shared" si="7"/>
        <v>4.3696247313568671E-4</v>
      </c>
      <c r="V26" s="78">
        <f>分析係数表!D29</f>
        <v>6.9331427314712993E-2</v>
      </c>
      <c r="W26" s="79">
        <f t="shared" si="8"/>
        <v>0</v>
      </c>
      <c r="X26" s="67">
        <f>分析係数表!E29</f>
        <v>4.6349241257972289E-2</v>
      </c>
      <c r="Y26" s="80">
        <f t="shared" si="9"/>
        <v>0</v>
      </c>
    </row>
    <row r="27" spans="1:25" x14ac:dyDescent="0.2">
      <c r="A27" s="6" t="s">
        <v>15</v>
      </c>
      <c r="B27" s="5" t="s">
        <v>36</v>
      </c>
      <c r="C27" s="81"/>
      <c r="D27" s="67">
        <f>投入係数表!AE27</f>
        <v>8.7309981542545469E-3</v>
      </c>
      <c r="E27" s="68">
        <f t="shared" si="0"/>
        <v>6.7665235695472739E-2</v>
      </c>
      <c r="F27" s="67">
        <f>分析係数表!C30</f>
        <v>1</v>
      </c>
      <c r="G27" s="68">
        <f t="shared" si="1"/>
        <v>6.7665235695472739E-2</v>
      </c>
      <c r="H27" s="68">
        <v>6.9217497432827374E-2</v>
      </c>
      <c r="I27" s="68">
        <f t="shared" si="2"/>
        <v>6.9217497432827374E-2</v>
      </c>
      <c r="J27" s="67">
        <f>分析係数表!G30</f>
        <v>0.49552534931824899</v>
      </c>
      <c r="K27" s="69">
        <f t="shared" si="3"/>
        <v>3.4299024594336786E-2</v>
      </c>
      <c r="L27" s="70"/>
      <c r="M27" s="71"/>
      <c r="N27" s="72">
        <f>分析係数表!H30</f>
        <v>0</v>
      </c>
      <c r="O27" s="73">
        <f t="shared" si="4"/>
        <v>0</v>
      </c>
      <c r="P27" s="67">
        <f>分析係数表!C30</f>
        <v>1</v>
      </c>
      <c r="Q27" s="73">
        <f t="shared" si="5"/>
        <v>0</v>
      </c>
      <c r="R27" s="74">
        <v>5.516596323050728E-4</v>
      </c>
      <c r="S27" s="75">
        <f t="shared" si="6"/>
        <v>6.9769157065132453E-2</v>
      </c>
      <c r="T27" s="76">
        <f>分析係数表!F30</f>
        <v>0.64042382540419607</v>
      </c>
      <c r="U27" s="77">
        <f t="shared" si="7"/>
        <v>4.4681830462878318E-2</v>
      </c>
      <c r="V27" s="78">
        <f>分析係数表!D30</f>
        <v>0.10939676643167714</v>
      </c>
      <c r="W27" s="79">
        <f t="shared" si="8"/>
        <v>0</v>
      </c>
      <c r="X27" s="67">
        <f>分析係数表!E30</f>
        <v>7.4296086791337757E-2</v>
      </c>
      <c r="Y27" s="80">
        <f t="shared" si="9"/>
        <v>0</v>
      </c>
    </row>
    <row r="28" spans="1:25" x14ac:dyDescent="0.2">
      <c r="A28" s="6" t="s">
        <v>16</v>
      </c>
      <c r="B28" s="5" t="s">
        <v>190</v>
      </c>
      <c r="C28" s="81"/>
      <c r="D28" s="67">
        <f>投入係数表!AE28</f>
        <v>9.9545822186275111E-4</v>
      </c>
      <c r="E28" s="68">
        <f t="shared" si="0"/>
        <v>7.714801219436321E-3</v>
      </c>
      <c r="F28" s="67">
        <f>分析係数表!C31</f>
        <v>0.68487081196793942</v>
      </c>
      <c r="G28" s="68">
        <f t="shared" si="1"/>
        <v>5.283642175326602E-3</v>
      </c>
      <c r="H28" s="68">
        <v>6.6013420938124739E-3</v>
      </c>
      <c r="I28" s="68">
        <f t="shared" si="2"/>
        <v>6.6013420938124739E-3</v>
      </c>
      <c r="J28" s="67">
        <f>分析係数表!G31</f>
        <v>0.16454642729758651</v>
      </c>
      <c r="K28" s="69">
        <f t="shared" si="3"/>
        <v>1.0862272569060118E-3</v>
      </c>
      <c r="L28" s="70"/>
      <c r="M28" s="71"/>
      <c r="N28" s="72">
        <f>分析係数表!H31</f>
        <v>3.7433309950251958E-2</v>
      </c>
      <c r="O28" s="73">
        <f t="shared" si="4"/>
        <v>8.465668054090391E-3</v>
      </c>
      <c r="P28" s="67">
        <f>分析係数表!C31</f>
        <v>0.68487081196793942</v>
      </c>
      <c r="Q28" s="73">
        <f t="shared" si="5"/>
        <v>5.7978889540559317E-3</v>
      </c>
      <c r="R28" s="74">
        <v>6.7908145121139876E-3</v>
      </c>
      <c r="S28" s="75">
        <f t="shared" si="6"/>
        <v>1.3392156605926461E-2</v>
      </c>
      <c r="T28" s="76">
        <f>分析係数表!F31</f>
        <v>0.58346213292117466</v>
      </c>
      <c r="U28" s="77">
        <f t="shared" si="7"/>
        <v>7.8138162577082518E-3</v>
      </c>
      <c r="V28" s="78">
        <f>分析係数表!D31</f>
        <v>1.2424206396385685E-2</v>
      </c>
      <c r="W28" s="79">
        <f t="shared" si="8"/>
        <v>0</v>
      </c>
      <c r="X28" s="67">
        <f>分析係数表!E31</f>
        <v>1.0462489596956366E-2</v>
      </c>
      <c r="Y28" s="80">
        <f t="shared" si="9"/>
        <v>0</v>
      </c>
    </row>
    <row r="29" spans="1:25" x14ac:dyDescent="0.2">
      <c r="A29" s="6" t="s">
        <v>17</v>
      </c>
      <c r="B29" s="5" t="s">
        <v>270</v>
      </c>
      <c r="C29" s="81"/>
      <c r="D29" s="67">
        <f>投入係数表!AE29</f>
        <v>6.2216138866421944E-5</v>
      </c>
      <c r="E29" s="68">
        <f t="shared" si="0"/>
        <v>4.8217507621477006E-4</v>
      </c>
      <c r="F29" s="67">
        <f>分析係数表!C32</f>
        <v>0.99951183793019283</v>
      </c>
      <c r="G29" s="68">
        <f t="shared" si="1"/>
        <v>4.8193969663155563E-4</v>
      </c>
      <c r="H29" s="68">
        <v>8.8962274961326649E-4</v>
      </c>
      <c r="I29" s="68">
        <f t="shared" si="2"/>
        <v>8.8962274961326649E-4</v>
      </c>
      <c r="J29" s="67">
        <f>分析係数表!G32</f>
        <v>0.19001687967205208</v>
      </c>
      <c r="K29" s="69">
        <f t="shared" si="3"/>
        <v>1.6904333896678418E-4</v>
      </c>
      <c r="L29" s="70"/>
      <c r="M29" s="71"/>
      <c r="N29" s="72">
        <f>分析係数表!H32</f>
        <v>7.9094881679463002E-3</v>
      </c>
      <c r="O29" s="73">
        <f t="shared" si="4"/>
        <v>1.7887571629806739E-3</v>
      </c>
      <c r="P29" s="67">
        <f>分析係数表!C32</f>
        <v>0.99951183793019283</v>
      </c>
      <c r="Q29" s="73">
        <f t="shared" si="5"/>
        <v>1.7878839595816109E-3</v>
      </c>
      <c r="R29" s="74">
        <v>2.2056859869184486E-3</v>
      </c>
      <c r="S29" s="75">
        <f t="shared" si="6"/>
        <v>3.0953087365317151E-3</v>
      </c>
      <c r="T29" s="76">
        <f>分析係数表!F32</f>
        <v>0.65686038099831201</v>
      </c>
      <c r="U29" s="77">
        <f t="shared" si="7"/>
        <v>2.0331856759856263E-3</v>
      </c>
      <c r="V29" s="78">
        <f>分析係数表!D32</f>
        <v>1.6156257535567882E-2</v>
      </c>
      <c r="W29" s="79">
        <f t="shared" si="8"/>
        <v>0</v>
      </c>
      <c r="X29" s="67">
        <f>分析係数表!E32</f>
        <v>2.4596093561610802E-2</v>
      </c>
      <c r="Y29" s="80">
        <f t="shared" si="9"/>
        <v>0</v>
      </c>
    </row>
    <row r="30" spans="1:25" x14ac:dyDescent="0.2">
      <c r="A30" s="6" t="s">
        <v>18</v>
      </c>
      <c r="B30" s="5" t="s">
        <v>271</v>
      </c>
      <c r="C30" s="81"/>
      <c r="D30" s="67">
        <f>投入係数表!AE30</f>
        <v>0</v>
      </c>
      <c r="E30" s="68">
        <f t="shared" si="0"/>
        <v>0</v>
      </c>
      <c r="F30" s="67">
        <f>分析係数表!C33</f>
        <v>0.77438340807174888</v>
      </c>
      <c r="G30" s="68">
        <f t="shared" si="1"/>
        <v>0</v>
      </c>
      <c r="H30" s="68">
        <v>6.6986773790714065E-4</v>
      </c>
      <c r="I30" s="68">
        <f t="shared" si="2"/>
        <v>6.6986773790714065E-4</v>
      </c>
      <c r="J30" s="67">
        <f>分析係数表!G33</f>
        <v>0.576631806707537</v>
      </c>
      <c r="K30" s="69">
        <f t="shared" si="3"/>
        <v>3.8626704396448541E-4</v>
      </c>
      <c r="L30" s="70"/>
      <c r="M30" s="71"/>
      <c r="N30" s="72">
        <f>分析係数表!H33</f>
        <v>9.4283158389270381E-4</v>
      </c>
      <c r="O30" s="73">
        <f t="shared" si="4"/>
        <v>2.132245112910242E-4</v>
      </c>
      <c r="P30" s="67">
        <f>分析係数表!C33</f>
        <v>0.77438340807174888</v>
      </c>
      <c r="Q30" s="73">
        <f t="shared" si="5"/>
        <v>1.6511752373797641E-4</v>
      </c>
      <c r="R30" s="74">
        <v>5.8583917502208905E-4</v>
      </c>
      <c r="S30" s="75">
        <f t="shared" si="6"/>
        <v>1.2557069129292297E-3</v>
      </c>
      <c r="T30" s="76">
        <f>分析係数表!F33</f>
        <v>0.7461233321312658</v>
      </c>
      <c r="U30" s="77">
        <f t="shared" si="7"/>
        <v>9.3691222605502217E-4</v>
      </c>
      <c r="V30" s="78">
        <f>分析係数表!D33</f>
        <v>0.11179228272628922</v>
      </c>
      <c r="W30" s="79">
        <f t="shared" si="8"/>
        <v>0</v>
      </c>
      <c r="X30" s="67">
        <f>分析係数表!E33</f>
        <v>0.10385863685539128</v>
      </c>
      <c r="Y30" s="80">
        <f t="shared" si="9"/>
        <v>0</v>
      </c>
    </row>
    <row r="31" spans="1:25" x14ac:dyDescent="0.2">
      <c r="A31" s="6" t="s">
        <v>19</v>
      </c>
      <c r="B31" s="5" t="s">
        <v>272</v>
      </c>
      <c r="C31" s="81"/>
      <c r="D31" s="67">
        <f>投入係数表!AE31</f>
        <v>8.2954851821895933E-4</v>
      </c>
      <c r="E31" s="68">
        <f t="shared" si="0"/>
        <v>6.4290010161969346E-3</v>
      </c>
      <c r="F31" s="67">
        <f>分析係数表!C34</f>
        <v>0.30551441128621037</v>
      </c>
      <c r="G31" s="68">
        <f t="shared" si="1"/>
        <v>1.9641524606218547E-3</v>
      </c>
      <c r="H31" s="68">
        <v>3.6322469201648814E-3</v>
      </c>
      <c r="I31" s="68">
        <f t="shared" si="2"/>
        <v>3.6322469201648814E-3</v>
      </c>
      <c r="J31" s="67">
        <f>分析係数表!G34</f>
        <v>0.46684090860797689</v>
      </c>
      <c r="K31" s="69">
        <f t="shared" si="3"/>
        <v>1.6956814524982989E-3</v>
      </c>
      <c r="L31" s="70"/>
      <c r="M31" s="71"/>
      <c r="N31" s="72">
        <f>分析係数表!H34</f>
        <v>0.15249094173751312</v>
      </c>
      <c r="O31" s="73">
        <f t="shared" si="4"/>
        <v>3.4486335718670123E-2</v>
      </c>
      <c r="P31" s="67">
        <f>分析係数表!C34</f>
        <v>0.30551441128621037</v>
      </c>
      <c r="Q31" s="73">
        <f t="shared" si="5"/>
        <v>1.0536072554508112E-2</v>
      </c>
      <c r="R31" s="74">
        <v>1.1332091414424473E-2</v>
      </c>
      <c r="S31" s="75">
        <f t="shared" si="6"/>
        <v>1.4964338334589353E-2</v>
      </c>
      <c r="T31" s="76">
        <f>分析係数表!F34</f>
        <v>0.77261426659017018</v>
      </c>
      <c r="U31" s="77">
        <f t="shared" si="7"/>
        <v>1.1561661287385921E-2</v>
      </c>
      <c r="V31" s="78">
        <f>分析係数表!D34</f>
        <v>0.26310533137842373</v>
      </c>
      <c r="W31" s="79">
        <f t="shared" si="8"/>
        <v>0</v>
      </c>
      <c r="X31" s="67">
        <f>分析係数表!E34</f>
        <v>0.16618856377892521</v>
      </c>
      <c r="Y31" s="80">
        <f t="shared" si="9"/>
        <v>0</v>
      </c>
    </row>
    <row r="32" spans="1:25" x14ac:dyDescent="0.2">
      <c r="A32" s="6" t="s">
        <v>20</v>
      </c>
      <c r="B32" s="5" t="s">
        <v>37</v>
      </c>
      <c r="C32" s="81"/>
      <c r="D32" s="67">
        <f>投入係数表!AE32</f>
        <v>6.7338600966424023E-2</v>
      </c>
      <c r="E32" s="68">
        <f t="shared" si="0"/>
        <v>0.52187415748978616</v>
      </c>
      <c r="F32" s="67">
        <f>分析係数表!C35</f>
        <v>0.55170107459758322</v>
      </c>
      <c r="G32" s="68">
        <f t="shared" si="1"/>
        <v>0.28791853349182339</v>
      </c>
      <c r="H32" s="68">
        <v>0.29748973433343373</v>
      </c>
      <c r="I32" s="68">
        <f t="shared" si="2"/>
        <v>0.29748973433343373</v>
      </c>
      <c r="J32" s="67">
        <f>分析係数表!G35</f>
        <v>0.35798960138648178</v>
      </c>
      <c r="K32" s="69">
        <f t="shared" si="3"/>
        <v>0.10649823141059631</v>
      </c>
      <c r="L32" s="70"/>
      <c r="M32" s="71"/>
      <c r="N32" s="72">
        <f>分析係数表!H35</f>
        <v>4.4091052431733203E-2</v>
      </c>
      <c r="O32" s="73">
        <f t="shared" si="4"/>
        <v>9.9713387498621634E-3</v>
      </c>
      <c r="P32" s="67">
        <f>分析係数表!C35</f>
        <v>0.55170107459758322</v>
      </c>
      <c r="Q32" s="73">
        <f t="shared" si="5"/>
        <v>5.5011983034754779E-3</v>
      </c>
      <c r="R32" s="74">
        <v>7.1579739706594866E-3</v>
      </c>
      <c r="S32" s="75">
        <f t="shared" si="6"/>
        <v>0.30464770830409321</v>
      </c>
      <c r="T32" s="76">
        <f>分析係数表!F35</f>
        <v>0.73705372616984399</v>
      </c>
      <c r="U32" s="77">
        <f t="shared" si="7"/>
        <v>0.22454172857463561</v>
      </c>
      <c r="V32" s="78">
        <f>分析係数表!D35</f>
        <v>9.9133448873483535E-2</v>
      </c>
      <c r="W32" s="79">
        <f t="shared" si="8"/>
        <v>0</v>
      </c>
      <c r="X32" s="67">
        <f>分析係数表!E35</f>
        <v>9.0190641247833617E-2</v>
      </c>
      <c r="Y32" s="80">
        <f t="shared" si="9"/>
        <v>0</v>
      </c>
    </row>
    <row r="33" spans="1:25" x14ac:dyDescent="0.2">
      <c r="A33" s="6" t="s">
        <v>21</v>
      </c>
      <c r="B33" s="5" t="s">
        <v>38</v>
      </c>
      <c r="C33" s="66">
        <f>最終需要_まとめ!C34</f>
        <v>7.75</v>
      </c>
      <c r="D33" s="67">
        <f>投入係数表!AE33</f>
        <v>1.4040108670855887E-2</v>
      </c>
      <c r="E33" s="68">
        <f t="shared" si="0"/>
        <v>0.10881084219913313</v>
      </c>
      <c r="F33" s="67">
        <f>分析係数表!C36</f>
        <v>0.78706433438155132</v>
      </c>
      <c r="G33" s="68">
        <f t="shared" si="1"/>
        <v>8.5641133088956739E-2</v>
      </c>
      <c r="H33" s="68">
        <v>8.9473283119187397E-2</v>
      </c>
      <c r="I33" s="68">
        <f t="shared" si="2"/>
        <v>7.8394732831191876</v>
      </c>
      <c r="J33" s="67">
        <f>分析係数表!G36</f>
        <v>2.3082187519442545E-2</v>
      </c>
      <c r="K33" s="69">
        <f t="shared" si="3"/>
        <v>0.18095219237461699</v>
      </c>
      <c r="L33" s="70"/>
      <c r="M33" s="71"/>
      <c r="N33" s="72">
        <f>分析係数表!H36</f>
        <v>0.17399265041864295</v>
      </c>
      <c r="O33" s="73">
        <f t="shared" si="4"/>
        <v>3.9349018942037434E-2</v>
      </c>
      <c r="P33" s="67">
        <f>分析係数表!C36</f>
        <v>0.78706433438155132</v>
      </c>
      <c r="Q33" s="73">
        <f t="shared" si="5"/>
        <v>3.0970209402181748E-2</v>
      </c>
      <c r="R33" s="74">
        <v>3.1896518555875039E-2</v>
      </c>
      <c r="S33" s="75">
        <f t="shared" si="6"/>
        <v>7.8713698016750628</v>
      </c>
      <c r="T33" s="76">
        <f>分析係数表!F36</f>
        <v>0.89591239967647607</v>
      </c>
      <c r="U33" s="77">
        <f t="shared" si="7"/>
        <v>7.0520578077596534</v>
      </c>
      <c r="V33" s="78">
        <f>分析係数表!D36</f>
        <v>1.2733569754661027E-2</v>
      </c>
      <c r="W33" s="79">
        <f t="shared" si="8"/>
        <v>0</v>
      </c>
      <c r="X33" s="67">
        <f>分析係数表!E36</f>
        <v>3.4218876376532073E-3</v>
      </c>
      <c r="Y33" s="80">
        <f t="shared" si="9"/>
        <v>0</v>
      </c>
    </row>
    <row r="34" spans="1:25" x14ac:dyDescent="0.2">
      <c r="A34" s="6" t="s">
        <v>22</v>
      </c>
      <c r="B34" s="5" t="s">
        <v>373</v>
      </c>
      <c r="C34" s="81"/>
      <c r="D34" s="67">
        <f>投入係数表!AE34</f>
        <v>1.4517099068831789E-4</v>
      </c>
      <c r="E34" s="68">
        <f t="shared" si="0"/>
        <v>1.1250751778344636E-3</v>
      </c>
      <c r="F34" s="67">
        <f>分析係数表!C37</f>
        <v>0.17806118330777299</v>
      </c>
      <c r="G34" s="68">
        <f t="shared" si="1"/>
        <v>2.0033221747540772E-4</v>
      </c>
      <c r="H34" s="68">
        <v>1.6995405970921572E-3</v>
      </c>
      <c r="I34" s="68">
        <f t="shared" si="2"/>
        <v>1.6995405970921572E-3</v>
      </c>
      <c r="J34" s="67">
        <f>分析係数表!G37</f>
        <v>0.48063241106719368</v>
      </c>
      <c r="K34" s="69">
        <f t="shared" si="3"/>
        <v>8.1685429488698147E-4</v>
      </c>
      <c r="L34" s="70"/>
      <c r="M34" s="71"/>
      <c r="N34" s="72">
        <f>分析係数表!H37</f>
        <v>0.10551990887033974</v>
      </c>
      <c r="O34" s="73">
        <f t="shared" si="4"/>
        <v>2.3863679775615241E-2</v>
      </c>
      <c r="P34" s="67">
        <f>分析係数表!C37</f>
        <v>0.17806118330777299</v>
      </c>
      <c r="Q34" s="73">
        <f t="shared" si="5"/>
        <v>4.2491950589238206E-3</v>
      </c>
      <c r="R34" s="74">
        <v>4.6193471750868116E-3</v>
      </c>
      <c r="S34" s="75">
        <f t="shared" si="6"/>
        <v>6.3188877721789688E-3</v>
      </c>
      <c r="T34" s="76">
        <f>分析係数表!F37</f>
        <v>0.73363448146056842</v>
      </c>
      <c r="U34" s="77">
        <f t="shared" si="7"/>
        <v>4.635753954150044E-3</v>
      </c>
      <c r="V34" s="78">
        <f>分析係数表!D37</f>
        <v>8.9591567852437423E-2</v>
      </c>
      <c r="W34" s="79">
        <f t="shared" si="8"/>
        <v>0</v>
      </c>
      <c r="X34" s="67">
        <f>分析係数表!E37</f>
        <v>7.8976096367400717E-2</v>
      </c>
      <c r="Y34" s="80">
        <f t="shared" si="9"/>
        <v>0</v>
      </c>
    </row>
    <row r="35" spans="1:25" x14ac:dyDescent="0.2">
      <c r="A35" s="6" t="s">
        <v>23</v>
      </c>
      <c r="B35" s="5" t="s">
        <v>191</v>
      </c>
      <c r="C35" s="81"/>
      <c r="D35" s="67">
        <f>投入係数表!AE35</f>
        <v>7.0511624048611539E-4</v>
      </c>
      <c r="E35" s="68">
        <f t="shared" si="0"/>
        <v>5.4646508637673941E-3</v>
      </c>
      <c r="F35" s="67">
        <f>分析係数表!C38</f>
        <v>9.4546815856245581E-2</v>
      </c>
      <c r="G35" s="68">
        <f t="shared" si="1"/>
        <v>5.1666533893528915E-4</v>
      </c>
      <c r="H35" s="68">
        <v>1.8837386876133112E-3</v>
      </c>
      <c r="I35" s="68">
        <f t="shared" si="2"/>
        <v>1.8837386876133112E-3</v>
      </c>
      <c r="J35" s="67">
        <f>分析係数表!G38</f>
        <v>0.30196369025565023</v>
      </c>
      <c r="K35" s="69">
        <f t="shared" si="3"/>
        <v>5.6882068558905096E-4</v>
      </c>
      <c r="L35" s="70"/>
      <c r="M35" s="71"/>
      <c r="N35" s="72">
        <f>分析係数表!H38</f>
        <v>2.7486919418469202E-2</v>
      </c>
      <c r="O35" s="73">
        <f t="shared" si="4"/>
        <v>6.2162586192762073E-3</v>
      </c>
      <c r="P35" s="67">
        <f>分析係数表!C38</f>
        <v>9.4546815856245581E-2</v>
      </c>
      <c r="Q35" s="73">
        <f t="shared" si="5"/>
        <v>5.8772745899150693E-4</v>
      </c>
      <c r="R35" s="74">
        <v>7.4110198852185604E-4</v>
      </c>
      <c r="S35" s="75">
        <f t="shared" si="6"/>
        <v>2.6248406761351672E-3</v>
      </c>
      <c r="T35" s="76">
        <f>分析係数表!F38</f>
        <v>0.6469062615783624</v>
      </c>
      <c r="U35" s="77">
        <f t="shared" si="7"/>
        <v>1.698025869037422E-3</v>
      </c>
      <c r="V35" s="78">
        <f>分析係数表!D38</f>
        <v>7.039644312708411E-2</v>
      </c>
      <c r="W35" s="79">
        <f t="shared" si="8"/>
        <v>0</v>
      </c>
      <c r="X35" s="67">
        <f>分析係数表!E38</f>
        <v>6.7802889959244161E-2</v>
      </c>
      <c r="Y35" s="80">
        <f t="shared" si="9"/>
        <v>0</v>
      </c>
    </row>
    <row r="36" spans="1:25" x14ac:dyDescent="0.2">
      <c r="A36" s="6" t="s">
        <v>24</v>
      </c>
      <c r="B36" s="5" t="s">
        <v>39</v>
      </c>
      <c r="C36" s="81"/>
      <c r="D36" s="67">
        <f>投入係数表!AE36</f>
        <v>0</v>
      </c>
      <c r="E36" s="68">
        <f t="shared" si="0"/>
        <v>0</v>
      </c>
      <c r="F36" s="67">
        <f>分析係数表!C39</f>
        <v>1</v>
      </c>
      <c r="G36" s="68">
        <f t="shared" si="1"/>
        <v>0</v>
      </c>
      <c r="H36" s="68">
        <v>1.7344746023763085E-4</v>
      </c>
      <c r="I36" s="68">
        <f t="shared" si="2"/>
        <v>1.7344746023763085E-4</v>
      </c>
      <c r="J36" s="67">
        <f>分析係数表!G39</f>
        <v>0.38617340916407339</v>
      </c>
      <c r="K36" s="69">
        <f t="shared" si="3"/>
        <v>6.6980797030815966E-5</v>
      </c>
      <c r="L36" s="70"/>
      <c r="M36" s="71"/>
      <c r="N36" s="72">
        <f>分析係数表!H39</f>
        <v>3.6619192575764402E-3</v>
      </c>
      <c r="O36" s="73">
        <f t="shared" si="4"/>
        <v>8.2815526910984824E-4</v>
      </c>
      <c r="P36" s="67">
        <f>分析係数表!C39</f>
        <v>1</v>
      </c>
      <c r="Q36" s="73">
        <f t="shared" si="5"/>
        <v>8.2815526910984824E-4</v>
      </c>
      <c r="R36" s="74">
        <v>8.4018424156798003E-4</v>
      </c>
      <c r="S36" s="75">
        <f t="shared" si="6"/>
        <v>1.0136317018056109E-3</v>
      </c>
      <c r="T36" s="76">
        <f>分析係数表!F39</f>
        <v>0.76971778087777654</v>
      </c>
      <c r="U36" s="77">
        <f t="shared" si="7"/>
        <v>7.8021034414117892E-4</v>
      </c>
      <c r="V36" s="78">
        <f>分析係数表!D39</f>
        <v>5.3224594913617342E-2</v>
      </c>
      <c r="W36" s="79">
        <f t="shared" si="8"/>
        <v>0</v>
      </c>
      <c r="X36" s="67">
        <f>分析係数表!E39</f>
        <v>6.6664878205816069E-2</v>
      </c>
      <c r="Y36" s="80">
        <f t="shared" si="9"/>
        <v>0</v>
      </c>
    </row>
    <row r="37" spans="1:25" x14ac:dyDescent="0.2">
      <c r="A37" s="6" t="s">
        <v>25</v>
      </c>
      <c r="B37" s="5" t="s">
        <v>40</v>
      </c>
      <c r="C37" s="81"/>
      <c r="D37" s="67">
        <f>投入係数表!AE37</f>
        <v>0</v>
      </c>
      <c r="E37" s="68">
        <f t="shared" si="0"/>
        <v>0</v>
      </c>
      <c r="F37" s="67">
        <f>分析係数表!C40</f>
        <v>0.92638568129330257</v>
      </c>
      <c r="G37" s="68">
        <f t="shared" si="1"/>
        <v>0</v>
      </c>
      <c r="H37" s="68">
        <v>3.7728220565808729E-5</v>
      </c>
      <c r="I37" s="68">
        <f t="shared" si="2"/>
        <v>3.7728220565808729E-5</v>
      </c>
      <c r="J37" s="67">
        <f>分析係数表!G40</f>
        <v>0.56637000568074225</v>
      </c>
      <c r="K37" s="69">
        <f t="shared" si="3"/>
        <v>2.1368132496181388E-5</v>
      </c>
      <c r="L37" s="70"/>
      <c r="M37" s="71"/>
      <c r="N37" s="72">
        <f>分析係数表!H40</f>
        <v>2.7911676309506188E-2</v>
      </c>
      <c r="O37" s="73">
        <f t="shared" si="4"/>
        <v>6.3123188086632899E-3</v>
      </c>
      <c r="P37" s="67">
        <f>分析係数表!C40</f>
        <v>0.92638568129330257</v>
      </c>
      <c r="Q37" s="73">
        <f t="shared" si="5"/>
        <v>5.8476417601040697E-3</v>
      </c>
      <c r="R37" s="74">
        <v>5.854205362750547E-3</v>
      </c>
      <c r="S37" s="75">
        <f t="shared" si="6"/>
        <v>5.8919335833163555E-3</v>
      </c>
      <c r="T37" s="76">
        <f>分析係数表!F40</f>
        <v>0.79369437606513915</v>
      </c>
      <c r="U37" s="77">
        <f t="shared" si="7"/>
        <v>4.6763945492275145E-3</v>
      </c>
      <c r="V37" s="78">
        <f>分析係数表!D40</f>
        <v>7.4725430789623182E-2</v>
      </c>
      <c r="W37" s="79">
        <f t="shared" si="8"/>
        <v>0</v>
      </c>
      <c r="X37" s="67">
        <f>分析係数表!E40</f>
        <v>4.5398598750236697E-2</v>
      </c>
      <c r="Y37" s="80">
        <f t="shared" si="9"/>
        <v>0</v>
      </c>
    </row>
    <row r="38" spans="1:25" x14ac:dyDescent="0.2">
      <c r="A38" s="6" t="s">
        <v>26</v>
      </c>
      <c r="B38" s="5" t="s">
        <v>274</v>
      </c>
      <c r="C38" s="81"/>
      <c r="D38" s="67">
        <f>投入係数表!AE38</f>
        <v>0</v>
      </c>
      <c r="E38" s="68">
        <f t="shared" si="0"/>
        <v>0</v>
      </c>
      <c r="F38" s="67">
        <f>分析係数表!C41</f>
        <v>0.99990772353972501</v>
      </c>
      <c r="G38" s="68">
        <f t="shared" si="1"/>
        <v>0</v>
      </c>
      <c r="H38" s="68">
        <v>2.3472047231309811E-5</v>
      </c>
      <c r="I38" s="68">
        <f t="shared" si="2"/>
        <v>2.3472047231309811E-5</v>
      </c>
      <c r="J38" s="67">
        <f>分析係数表!G41</f>
        <v>0.5672735653376354</v>
      </c>
      <c r="K38" s="69">
        <f t="shared" si="3"/>
        <v>1.331507191867849E-5</v>
      </c>
      <c r="L38" s="70"/>
      <c r="M38" s="71"/>
      <c r="N38" s="72">
        <f>分析係数表!H41</f>
        <v>3.8064009576337182E-2</v>
      </c>
      <c r="O38" s="73">
        <f t="shared" si="4"/>
        <v>8.6083028807560601E-3</v>
      </c>
      <c r="P38" s="67">
        <f>分析係数表!C41</f>
        <v>0.99990772353972501</v>
      </c>
      <c r="Q38" s="73">
        <f t="shared" si="5"/>
        <v>8.6075085370372496E-3</v>
      </c>
      <c r="R38" s="74">
        <v>8.7288901717159344E-3</v>
      </c>
      <c r="S38" s="75">
        <f t="shared" si="6"/>
        <v>8.7523622189472437E-3</v>
      </c>
      <c r="T38" s="76">
        <f>分析係数表!F41</f>
        <v>0.70340324191441961</v>
      </c>
      <c r="U38" s="77">
        <f t="shared" si="7"/>
        <v>6.1564399592167742E-3</v>
      </c>
      <c r="V38" s="78">
        <f>分析係数表!D41</f>
        <v>0.12678804640086042</v>
      </c>
      <c r="W38" s="79">
        <f t="shared" si="8"/>
        <v>0</v>
      </c>
      <c r="X38" s="67">
        <f>分析係数表!E41</f>
        <v>0.12015057232849351</v>
      </c>
      <c r="Y38" s="80">
        <f t="shared" si="9"/>
        <v>0</v>
      </c>
    </row>
    <row r="39" spans="1:25" x14ac:dyDescent="0.2">
      <c r="A39" s="6" t="s">
        <v>51</v>
      </c>
      <c r="B39" s="5" t="s">
        <v>363</v>
      </c>
      <c r="C39" s="81"/>
      <c r="D39" s="67">
        <f>投入係数表!AE39</f>
        <v>6.2216138866421944E-5</v>
      </c>
      <c r="E39" s="68">
        <f>$C$33*D39</f>
        <v>4.8217507621477006E-4</v>
      </c>
      <c r="F39" s="67">
        <f>分析係数表!C42</f>
        <v>0.84220135628586335</v>
      </c>
      <c r="G39" s="68">
        <f>E39*F39</f>
        <v>4.0608850315531887E-4</v>
      </c>
      <c r="H39" s="68">
        <v>9.7936585871837337E-4</v>
      </c>
      <c r="I39" s="68">
        <f>C39+H39</f>
        <v>9.7936585871837337E-4</v>
      </c>
      <c r="J39" s="67">
        <f>分析係数表!G42</f>
        <v>0.59498317528296119</v>
      </c>
      <c r="K39" s="69">
        <f>I39*J39</f>
        <v>5.8270620838398173E-4</v>
      </c>
      <c r="L39" s="70"/>
      <c r="M39" s="71"/>
      <c r="N39" s="72">
        <f>分析係数表!H42</f>
        <v>1.0390454554230514E-2</v>
      </c>
      <c r="O39" s="73">
        <f t="shared" si="4"/>
        <v>2.3498359964461337E-3</v>
      </c>
      <c r="P39" s="67">
        <f>分析係数表!C42</f>
        <v>0.84220135628586335</v>
      </c>
      <c r="Q39" s="73">
        <f>O39*P39</f>
        <v>1.979035063256277E-3</v>
      </c>
      <c r="R39" s="74">
        <v>2.0646442309064472E-3</v>
      </c>
      <c r="S39" s="75">
        <f>I39+R39</f>
        <v>3.0440100896248204E-3</v>
      </c>
      <c r="T39" s="76">
        <f>分析係数表!F42</f>
        <v>0.68522483940042822</v>
      </c>
      <c r="U39" s="77">
        <f>S39*T39</f>
        <v>2.0858313247964508E-3</v>
      </c>
      <c r="V39" s="78">
        <f>分析係数表!D42</f>
        <v>0.3683083511777302</v>
      </c>
      <c r="W39" s="79">
        <f>ROUND(S39*V39,0)</f>
        <v>0</v>
      </c>
      <c r="X39" s="67">
        <f>分析係数表!E42</f>
        <v>0.32058733557662894</v>
      </c>
      <c r="Y39" s="80">
        <f>ROUND(S39*X39,0)</f>
        <v>0</v>
      </c>
    </row>
    <row r="40" spans="1:25" x14ac:dyDescent="0.2">
      <c r="A40" s="6" t="s">
        <v>192</v>
      </c>
      <c r="B40" s="5" t="s">
        <v>41</v>
      </c>
      <c r="C40" s="81"/>
      <c r="D40" s="67">
        <f>投入係数表!AE40</f>
        <v>7.9014496360355884E-3</v>
      </c>
      <c r="E40" s="68">
        <f>$C$33*D40</f>
        <v>6.123623467927581E-2</v>
      </c>
      <c r="F40" s="67">
        <f>分析係数表!C43</f>
        <v>0.52430911701784721</v>
      </c>
      <c r="G40" s="68">
        <f>E40*F40</f>
        <v>3.2106716134188772E-2</v>
      </c>
      <c r="H40" s="68">
        <v>5.0863156301389663E-2</v>
      </c>
      <c r="I40" s="68">
        <f>C40+H40</f>
        <v>5.0863156301389663E-2</v>
      </c>
      <c r="J40" s="67">
        <f>分析係数表!G43</f>
        <v>0.41766166778106789</v>
      </c>
      <c r="K40" s="69">
        <f>I40*J40</f>
        <v>2.124359068944754E-2</v>
      </c>
      <c r="L40" s="70"/>
      <c r="M40" s="71"/>
      <c r="N40" s="72">
        <f>分析係数表!H43</f>
        <v>1.4132820192685171E-2</v>
      </c>
      <c r="O40" s="73">
        <f t="shared" si="4"/>
        <v>3.1961844832429291E-3</v>
      </c>
      <c r="P40" s="67">
        <f>分析係数表!C43</f>
        <v>0.52430911701784721</v>
      </c>
      <c r="Q40" s="73">
        <f>O40*P40</f>
        <v>1.6757886642352444E-3</v>
      </c>
      <c r="R40" s="74">
        <v>3.7392243326071347E-3</v>
      </c>
      <c r="S40" s="75">
        <f>I40+R40</f>
        <v>5.4602380633996798E-2</v>
      </c>
      <c r="T40" s="76">
        <f>分析係数表!F43</f>
        <v>0.73416754226764736</v>
      </c>
      <c r="U40" s="77">
        <f>S40*T40</f>
        <v>4.0087295592024015E-2</v>
      </c>
      <c r="V40" s="78">
        <f>分析係数表!D43</f>
        <v>0.15354857197440061</v>
      </c>
      <c r="W40" s="79">
        <f>ROUND(S40*V40,0)</f>
        <v>0</v>
      </c>
      <c r="X40" s="67">
        <f>分析係数表!E43</f>
        <v>0.11343012704174228</v>
      </c>
      <c r="Y40" s="80">
        <f>ROUND(S40*X40,0)</f>
        <v>0</v>
      </c>
    </row>
    <row r="41" spans="1:25" x14ac:dyDescent="0.2">
      <c r="A41" s="6" t="s">
        <v>337</v>
      </c>
      <c r="B41" s="5" t="s">
        <v>42</v>
      </c>
      <c r="C41" s="81"/>
      <c r="D41" s="67">
        <f>投入係数表!AE41</f>
        <v>3.3181940728758372E-4</v>
      </c>
      <c r="E41" s="68">
        <f>$C$33*D41</f>
        <v>2.5716004064787737E-3</v>
      </c>
      <c r="F41" s="67">
        <f>分析係数表!C44</f>
        <v>0.64452330330238461</v>
      </c>
      <c r="G41" s="68">
        <f>E41*F41</f>
        <v>1.6574563887574543E-3</v>
      </c>
      <c r="H41" s="68">
        <v>1.7471877530955339E-3</v>
      </c>
      <c r="I41" s="68">
        <f>C41+H41</f>
        <v>1.7471877530955339E-3</v>
      </c>
      <c r="J41" s="67">
        <f>分析係数表!G44</f>
        <v>0.3824712118442698</v>
      </c>
      <c r="K41" s="69">
        <f>I41*J41</f>
        <v>6.6824901724591573E-4</v>
      </c>
      <c r="L41" s="70"/>
      <c r="M41" s="71"/>
      <c r="N41" s="72">
        <f>分析係数表!H44</f>
        <v>0.16476384160429391</v>
      </c>
      <c r="O41" s="73">
        <f t="shared" si="4"/>
        <v>3.7261893008990826E-2</v>
      </c>
      <c r="P41" s="67">
        <f>分析係数表!C44</f>
        <v>0.64452330330238461</v>
      </c>
      <c r="Q41" s="73">
        <f>O41*P41</f>
        <v>2.4016158369454799E-2</v>
      </c>
      <c r="R41" s="74">
        <v>2.4299127995776031E-2</v>
      </c>
      <c r="S41" s="75">
        <f>I41+R41</f>
        <v>2.6046315748871566E-2</v>
      </c>
      <c r="T41" s="76">
        <f>分析係数表!F44</f>
        <v>0.64581429354779751</v>
      </c>
      <c r="U41" s="77">
        <f>S41*T41</f>
        <v>1.6821083004880364E-2</v>
      </c>
      <c r="V41" s="78">
        <f>分析係数表!D44</f>
        <v>0.16185340888320235</v>
      </c>
      <c r="W41" s="79">
        <f>ROUND(S41*V41,0)</f>
        <v>0</v>
      </c>
      <c r="X41" s="67">
        <f>分析係数表!E44</f>
        <v>0.10822214098580393</v>
      </c>
      <c r="Y41" s="80">
        <f>ROUND(S41*X41,0)</f>
        <v>0</v>
      </c>
    </row>
    <row r="42" spans="1:25" x14ac:dyDescent="0.2">
      <c r="A42" s="6" t="s">
        <v>338</v>
      </c>
      <c r="B42" s="5" t="s">
        <v>276</v>
      </c>
      <c r="C42" s="81"/>
      <c r="D42" s="67">
        <f>投入係数表!AE42</f>
        <v>6.2216138866421944E-5</v>
      </c>
      <c r="E42" s="68">
        <f>$C$33*D42</f>
        <v>4.8217507621477006E-4</v>
      </c>
      <c r="F42" s="67">
        <f>分析係数表!C45</f>
        <v>1</v>
      </c>
      <c r="G42" s="68">
        <f>E42*F42</f>
        <v>4.8217507621477006E-4</v>
      </c>
      <c r="H42" s="68">
        <v>1.3255254832152481E-3</v>
      </c>
      <c r="I42" s="68">
        <f>C42+H42</f>
        <v>1.3255254832152481E-3</v>
      </c>
      <c r="J42" s="67">
        <f>分析係数表!G45</f>
        <v>0</v>
      </c>
      <c r="K42" s="69">
        <f>I42*J42</f>
        <v>0</v>
      </c>
      <c r="L42" s="70"/>
      <c r="M42" s="71"/>
      <c r="N42" s="72">
        <f>分析係数表!H45</f>
        <v>0</v>
      </c>
      <c r="O42" s="73">
        <f t="shared" si="4"/>
        <v>0</v>
      </c>
      <c r="P42" s="67">
        <f>分析係数表!C45</f>
        <v>1</v>
      </c>
      <c r="Q42" s="73">
        <f>O42*P42</f>
        <v>0</v>
      </c>
      <c r="R42" s="74">
        <v>1.1804713930773998E-4</v>
      </c>
      <c r="S42" s="75">
        <f>I42+R42</f>
        <v>1.4435726225229882E-3</v>
      </c>
      <c r="T42" s="76">
        <f>分析係数表!F45</f>
        <v>0</v>
      </c>
      <c r="U42" s="77">
        <f>S42*T42</f>
        <v>0</v>
      </c>
      <c r="V42" s="78">
        <f>分析係数表!D45</f>
        <v>0</v>
      </c>
      <c r="W42" s="79">
        <f>ROUND(S42*V42,0)</f>
        <v>0</v>
      </c>
      <c r="X42" s="67">
        <f>分析係数表!E45</f>
        <v>0</v>
      </c>
      <c r="Y42" s="80">
        <f>ROUND(S42*X42,0)</f>
        <v>0</v>
      </c>
    </row>
    <row r="43" spans="1:25" x14ac:dyDescent="0.2">
      <c r="A43" s="6" t="s">
        <v>339</v>
      </c>
      <c r="B43" s="5" t="s">
        <v>277</v>
      </c>
      <c r="C43" s="81"/>
      <c r="D43" s="67">
        <f>投入係数表!AE43</f>
        <v>1.2443227773284389E-4</v>
      </c>
      <c r="E43" s="68">
        <f>$C$33*D43</f>
        <v>9.6435015242954012E-4</v>
      </c>
      <c r="F43" s="67">
        <f>分析係数表!C46</f>
        <v>0.94132029339853296</v>
      </c>
      <c r="G43" s="68">
        <f>E43*F43</f>
        <v>9.0776236842389469E-4</v>
      </c>
      <c r="H43" s="68">
        <v>1.5390970034879427E-3</v>
      </c>
      <c r="I43" s="68">
        <f>C43+H43</f>
        <v>1.5390970034879427E-3</v>
      </c>
      <c r="J43" s="67">
        <f>分析係数表!G46</f>
        <v>1.8134715025906734E-2</v>
      </c>
      <c r="K43" s="69">
        <f>I43*J43</f>
        <v>2.7911085555480822E-5</v>
      </c>
      <c r="L43" s="70"/>
      <c r="M43" s="71"/>
      <c r="N43" s="72">
        <f>分析係数表!H46</f>
        <v>5.1485683762058915E-5</v>
      </c>
      <c r="O43" s="73">
        <f t="shared" si="4"/>
        <v>1.1643659319646373E-5</v>
      </c>
      <c r="P43" s="67">
        <f>分析係数表!C46</f>
        <v>0.94132029339853296</v>
      </c>
      <c r="Q43" s="73">
        <f>O43*P43</f>
        <v>1.0960412807002086E-5</v>
      </c>
      <c r="R43" s="74">
        <v>1.067398475595139E-4</v>
      </c>
      <c r="S43" s="75">
        <f>I43+R43</f>
        <v>1.6458368510474566E-3</v>
      </c>
      <c r="T43" s="76">
        <f>分析係数表!F46</f>
        <v>0.59196891191709844</v>
      </c>
      <c r="U43" s="77">
        <f>S43*T43</f>
        <v>9.7428424990762645E-4</v>
      </c>
      <c r="V43" s="78">
        <f>分析係数表!D46</f>
        <v>1.4248704663212436E-2</v>
      </c>
      <c r="W43" s="79">
        <f>ROUND(S43*V43,0)</f>
        <v>0</v>
      </c>
      <c r="X43" s="67">
        <f>分析係数表!E46</f>
        <v>4.5336787564766841E-2</v>
      </c>
      <c r="Y43" s="80">
        <f>ROUND(S43*X43,0)</f>
        <v>0</v>
      </c>
    </row>
    <row r="44" spans="1:25" x14ac:dyDescent="0.2">
      <c r="A44" s="183">
        <v>40</v>
      </c>
      <c r="B44" s="12" t="s">
        <v>148</v>
      </c>
      <c r="C44" s="187">
        <f>SUM(C5:C43)</f>
        <v>7.75</v>
      </c>
      <c r="D44" s="83">
        <f>投入係数表!AE44</f>
        <v>0.10253219685186338</v>
      </c>
      <c r="E44" s="82">
        <f>SUM(E5:E43)</f>
        <v>0.79462452560194108</v>
      </c>
      <c r="F44" s="83">
        <f>分析係数表!C47</f>
        <v>0.4419098025262409</v>
      </c>
      <c r="G44" s="82">
        <f>SUM(G5:G43)</f>
        <v>0.48616168967801637</v>
      </c>
      <c r="H44" s="82">
        <f>SUM(H5:H43)</f>
        <v>0.53209719312757897</v>
      </c>
      <c r="I44" s="82">
        <f>SUM(I5:I43)</f>
        <v>8.28209719312758</v>
      </c>
      <c r="J44" s="83">
        <f>分析係数表!G47</f>
        <v>0.35884105327113486</v>
      </c>
      <c r="K44" s="84">
        <f>SUM(K5:K43)</f>
        <v>0.35026330331658734</v>
      </c>
      <c r="L44" s="85">
        <f>最終需要_まとめ!$L$34</f>
        <v>0.64566666666666661</v>
      </c>
      <c r="M44" s="82">
        <f>K44*L44</f>
        <v>0.22615333950807653</v>
      </c>
      <c r="N44" s="86">
        <f>分析係数表!H47</f>
        <v>1</v>
      </c>
      <c r="O44" s="87">
        <f>SUM(O5:O43)</f>
        <v>0.22615333950807656</v>
      </c>
      <c r="P44" s="83">
        <f>分析係数表!C47</f>
        <v>0.4419098025262409</v>
      </c>
      <c r="Q44" s="87">
        <f>SUM(Q5:Q43)</f>
        <v>0.10935147574536826</v>
      </c>
      <c r="R44" s="82">
        <f>SUM(R5:R43)</f>
        <v>0.12010351688853511</v>
      </c>
      <c r="S44" s="88">
        <f>SUM(S5:S43)</f>
        <v>8.402200710016114</v>
      </c>
      <c r="T44" s="89">
        <f>分析係数表!F47</f>
        <v>0.66817976617860531</v>
      </c>
      <c r="U44" s="90">
        <f>SUM(U5:U43)</f>
        <v>7.4291272423346992</v>
      </c>
      <c r="V44" s="91">
        <f>分析係数表!D47</f>
        <v>8.5096007521748923E-2</v>
      </c>
      <c r="W44" s="92">
        <f>SUM(W5:W43)</f>
        <v>0</v>
      </c>
      <c r="X44" s="83">
        <f>分析係数表!E47</f>
        <v>6.3205093246831712E-2</v>
      </c>
      <c r="Y44" s="93">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373</v>
      </c>
      <c r="S2" s="3" t="s">
        <v>150</v>
      </c>
      <c r="U2" s="55" t="s">
        <v>207</v>
      </c>
      <c r="W2" s="3" t="s">
        <v>127</v>
      </c>
      <c r="Y2" s="3" t="s">
        <v>151</v>
      </c>
    </row>
    <row r="3" spans="1:25" ht="44" x14ac:dyDescent="0.2">
      <c r="B3" s="56"/>
      <c r="C3" s="57" t="s">
        <v>225</v>
      </c>
      <c r="D3" s="57" t="s">
        <v>377</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投入係数表!AF5</f>
        <v>0</v>
      </c>
      <c r="E5" s="68">
        <f t="shared" ref="E5:E38" si="0">$C$34*D5</f>
        <v>0</v>
      </c>
      <c r="F5" s="67">
        <f>分析係数表!C8</f>
        <v>0.62618397816663984</v>
      </c>
      <c r="G5" s="68">
        <f t="shared" ref="G5:G38" si="1">E5*F5</f>
        <v>0</v>
      </c>
      <c r="H5" s="68">
        <f t="array" ref="H5:H43">MMULT(逆行列係数!C5:AO43,'30'!G5:G43)</f>
        <v>4.6391641174751298E-3</v>
      </c>
      <c r="I5" s="68">
        <f t="shared" ref="I5:I38" si="2">C5+H5</f>
        <v>4.6391641174751298E-3</v>
      </c>
      <c r="J5" s="67">
        <f>分析係数表!G8</f>
        <v>0.17367458866544791</v>
      </c>
      <c r="K5" s="69">
        <f t="shared" ref="K5:K38" si="3">I5*J5</f>
        <v>8.0570491985399882E-4</v>
      </c>
      <c r="L5" s="70" t="s">
        <v>184</v>
      </c>
      <c r="M5" s="71" t="s">
        <v>184</v>
      </c>
      <c r="N5" s="72">
        <f>分析係数表!H8</f>
        <v>9.6857442577373328E-3</v>
      </c>
      <c r="O5" s="73">
        <f t="shared" ref="O5:O43" si="4">$M$44*N5</f>
        <v>2.6998058607863351</v>
      </c>
      <c r="P5" s="67">
        <f>分析係数表!C8</f>
        <v>0.62618397816663984</v>
      </c>
      <c r="Q5" s="73">
        <f t="shared" ref="Q5:Q38" si="5">O5*P5</f>
        <v>1.6905751741847967</v>
      </c>
      <c r="R5" s="74">
        <f t="array" ref="R5:R43">MMULT(逆行列係数!C5:AO43,'30'!Q5:Q43)</f>
        <v>2.4622638376949446</v>
      </c>
      <c r="S5" s="75">
        <f t="shared" ref="S5:S38" si="6">I5+R5</f>
        <v>2.4669030018124198</v>
      </c>
      <c r="T5" s="76">
        <f>分析係数表!F8</f>
        <v>0.6565853270805182</v>
      </c>
      <c r="U5" s="77">
        <f t="shared" ref="U5:U38" si="7">S5*T5</f>
        <v>1.6197323143209199</v>
      </c>
      <c r="V5" s="78">
        <f>分析係数表!D8</f>
        <v>0.236507431841666</v>
      </c>
      <c r="W5" s="79">
        <f t="shared" ref="W5:W38" si="8">ROUND(S5*V5,0)</f>
        <v>1</v>
      </c>
      <c r="X5" s="67">
        <f>分析係数表!E8</f>
        <v>0.13752881328988156</v>
      </c>
      <c r="Y5" s="80">
        <f t="shared" ref="Y5:Y38" si="9">ROUND(S5*X5,0)</f>
        <v>0</v>
      </c>
    </row>
    <row r="6" spans="1:25" x14ac:dyDescent="0.2">
      <c r="A6" s="6" t="s">
        <v>217</v>
      </c>
      <c r="B6" s="5" t="s">
        <v>263</v>
      </c>
      <c r="C6" s="81"/>
      <c r="D6" s="67">
        <f>投入係数表!AF6</f>
        <v>0</v>
      </c>
      <c r="E6" s="68">
        <f t="shared" si="0"/>
        <v>0</v>
      </c>
      <c r="F6" s="67">
        <f>分析係数表!C9</f>
        <v>0.44414168937329701</v>
      </c>
      <c r="G6" s="68">
        <f t="shared" si="1"/>
        <v>0</v>
      </c>
      <c r="H6" s="68">
        <v>7.9553830667155483E-4</v>
      </c>
      <c r="I6" s="68">
        <f t="shared" si="2"/>
        <v>7.9553830667155483E-4</v>
      </c>
      <c r="J6" s="67">
        <f>分析係数表!G9</f>
        <v>0.2864864864864865</v>
      </c>
      <c r="K6" s="69">
        <f t="shared" si="3"/>
        <v>2.2791097434374274E-4</v>
      </c>
      <c r="L6" s="70"/>
      <c r="M6" s="71"/>
      <c r="N6" s="72">
        <f>分析係数表!H9</f>
        <v>4.9876756144494577E-4</v>
      </c>
      <c r="O6" s="73">
        <f t="shared" si="4"/>
        <v>0.13902654764846578</v>
      </c>
      <c r="P6" s="67">
        <f>分析係数表!C9</f>
        <v>0.44414168937329701</v>
      </c>
      <c r="Q6" s="73">
        <f t="shared" si="5"/>
        <v>6.1747485740326763E-2</v>
      </c>
      <c r="R6" s="74">
        <v>7.7411004299136665E-2</v>
      </c>
      <c r="S6" s="75">
        <f t="shared" si="6"/>
        <v>7.8206542605808227E-2</v>
      </c>
      <c r="T6" s="76">
        <f>分析係数表!F9</f>
        <v>0.8</v>
      </c>
      <c r="U6" s="77">
        <f t="shared" si="7"/>
        <v>6.2565234084646579E-2</v>
      </c>
      <c r="V6" s="78">
        <f>分析係数表!D9</f>
        <v>0.15675675675675677</v>
      </c>
      <c r="W6" s="79">
        <f t="shared" si="8"/>
        <v>0</v>
      </c>
      <c r="X6" s="67">
        <f>分析係数表!E9</f>
        <v>0</v>
      </c>
      <c r="Y6" s="80">
        <f t="shared" si="9"/>
        <v>0</v>
      </c>
    </row>
    <row r="7" spans="1:25" x14ac:dyDescent="0.2">
      <c r="A7" s="6" t="s">
        <v>218</v>
      </c>
      <c r="B7" s="5" t="s">
        <v>264</v>
      </c>
      <c r="C7" s="81"/>
      <c r="D7" s="67">
        <f>投入係数表!AF7</f>
        <v>0</v>
      </c>
      <c r="E7" s="68">
        <f t="shared" si="0"/>
        <v>0</v>
      </c>
      <c r="F7" s="67">
        <f>分析係数表!C10</f>
        <v>0.59922367782629793</v>
      </c>
      <c r="G7" s="68">
        <f t="shared" si="1"/>
        <v>0</v>
      </c>
      <c r="H7" s="68">
        <v>1.2602848073826692E-3</v>
      </c>
      <c r="I7" s="68">
        <f t="shared" si="2"/>
        <v>1.2602848073826692E-3</v>
      </c>
      <c r="J7" s="67">
        <f>分析係数表!G10</f>
        <v>0.23161078900932694</v>
      </c>
      <c r="K7" s="69">
        <f t="shared" si="3"/>
        <v>2.9189555861436762E-4</v>
      </c>
      <c r="L7" s="70"/>
      <c r="M7" s="71"/>
      <c r="N7" s="72">
        <f>分析係数表!H10</f>
        <v>1.1359028980004247E-3</v>
      </c>
      <c r="O7" s="73">
        <f t="shared" si="4"/>
        <v>0.31662175045102203</v>
      </c>
      <c r="P7" s="67">
        <f>分析係数表!C10</f>
        <v>0.59922367782629793</v>
      </c>
      <c r="Q7" s="73">
        <f t="shared" si="5"/>
        <v>0.18972724978506172</v>
      </c>
      <c r="R7" s="74">
        <v>0.31818722567902813</v>
      </c>
      <c r="S7" s="75">
        <f t="shared" si="6"/>
        <v>0.31944751048641079</v>
      </c>
      <c r="T7" s="76">
        <f>分析係数表!F10</f>
        <v>0.67411141920846984</v>
      </c>
      <c r="U7" s="77">
        <f t="shared" si="7"/>
        <v>0.21534321465660694</v>
      </c>
      <c r="V7" s="78">
        <f>分析係数表!D10</f>
        <v>9.7403579531131837E-2</v>
      </c>
      <c r="W7" s="79">
        <f t="shared" si="8"/>
        <v>0</v>
      </c>
      <c r="X7" s="67">
        <f>分析係数表!E10</f>
        <v>7.6632215780186544E-2</v>
      </c>
      <c r="Y7" s="80">
        <f t="shared" si="9"/>
        <v>0</v>
      </c>
    </row>
    <row r="8" spans="1:25" x14ac:dyDescent="0.2">
      <c r="A8" s="6" t="s">
        <v>219</v>
      </c>
      <c r="B8" s="5" t="s">
        <v>27</v>
      </c>
      <c r="C8" s="81"/>
      <c r="D8" s="67">
        <f>投入係数表!AF8</f>
        <v>0</v>
      </c>
      <c r="E8" s="68">
        <f t="shared" si="0"/>
        <v>0</v>
      </c>
      <c r="F8" s="67">
        <f>分析係数表!C11</f>
        <v>1.1237811931912089E-2</v>
      </c>
      <c r="G8" s="68">
        <f t="shared" si="1"/>
        <v>0</v>
      </c>
      <c r="H8" s="68">
        <v>3.9724561480897876E-2</v>
      </c>
      <c r="I8" s="68">
        <f t="shared" si="2"/>
        <v>3.9724561480897876E-2</v>
      </c>
      <c r="J8" s="67">
        <f>分析係数表!G11</f>
        <v>0.45794392523364486</v>
      </c>
      <c r="K8" s="69">
        <f t="shared" si="3"/>
        <v>1.8191621612747625E-2</v>
      </c>
      <c r="L8" s="70"/>
      <c r="M8" s="71"/>
      <c r="N8" s="72">
        <f>分析係数表!H11</f>
        <v>-1.9307131410772092E-5</v>
      </c>
      <c r="O8" s="73">
        <f t="shared" si="4"/>
        <v>-5.3816728121986752E-3</v>
      </c>
      <c r="P8" s="67">
        <f>分析係数表!C11</f>
        <v>1.1237811931912089E-2</v>
      </c>
      <c r="Q8" s="73">
        <f t="shared" si="5"/>
        <v>-6.0478226942573159E-5</v>
      </c>
      <c r="R8" s="74">
        <v>2.7981184697152685E-2</v>
      </c>
      <c r="S8" s="75">
        <f t="shared" si="6"/>
        <v>6.7705746178050558E-2</v>
      </c>
      <c r="T8" s="76">
        <f>分析係数表!F11</f>
        <v>0.77570093457943923</v>
      </c>
      <c r="U8" s="77">
        <f t="shared" si="7"/>
        <v>5.2519410586712112E-2</v>
      </c>
      <c r="V8" s="78">
        <f>分析係数表!D11</f>
        <v>0.16822429906542055</v>
      </c>
      <c r="W8" s="79">
        <f t="shared" si="8"/>
        <v>0</v>
      </c>
      <c r="X8" s="67">
        <f>分析係数表!E11</f>
        <v>4.6728971962616821E-2</v>
      </c>
      <c r="Y8" s="80">
        <f t="shared" si="9"/>
        <v>0</v>
      </c>
    </row>
    <row r="9" spans="1:25" x14ac:dyDescent="0.2">
      <c r="A9" s="6" t="s">
        <v>220</v>
      </c>
      <c r="B9" s="5" t="s">
        <v>188</v>
      </c>
      <c r="C9" s="81"/>
      <c r="D9" s="67">
        <f>投入係数表!AF9</f>
        <v>7.5287031808770935E-5</v>
      </c>
      <c r="E9" s="68">
        <f t="shared" si="0"/>
        <v>6.4084425820845184E-2</v>
      </c>
      <c r="F9" s="67">
        <f>分析係数表!C12</f>
        <v>0.19220955176696397</v>
      </c>
      <c r="G9" s="68">
        <f t="shared" si="1"/>
        <v>1.2317638762267906E-2</v>
      </c>
      <c r="H9" s="68">
        <v>1.6260455124834778E-2</v>
      </c>
      <c r="I9" s="68">
        <f t="shared" si="2"/>
        <v>1.6260455124834778E-2</v>
      </c>
      <c r="J9" s="67">
        <f>分析係数表!G12</f>
        <v>0.28074575451743516</v>
      </c>
      <c r="K9" s="69">
        <f t="shared" si="3"/>
        <v>4.5650537428186351E-3</v>
      </c>
      <c r="L9" s="70"/>
      <c r="M9" s="71"/>
      <c r="N9" s="72">
        <f>分析係数表!H12</f>
        <v>8.6946448453176992E-2</v>
      </c>
      <c r="O9" s="73">
        <f t="shared" si="4"/>
        <v>24.235466564268034</v>
      </c>
      <c r="P9" s="67">
        <f>分析係数表!C12</f>
        <v>0.19220955176696397</v>
      </c>
      <c r="Q9" s="73">
        <f t="shared" si="5"/>
        <v>4.6582881651812009</v>
      </c>
      <c r="R9" s="74">
        <v>5.3822220899369411</v>
      </c>
      <c r="S9" s="75">
        <f t="shared" si="6"/>
        <v>5.3984825450617757</v>
      </c>
      <c r="T9" s="76">
        <f>分析係数表!F12</f>
        <v>0.59388408775004531</v>
      </c>
      <c r="U9" s="77">
        <f t="shared" si="7"/>
        <v>3.2060728815085557</v>
      </c>
      <c r="V9" s="78">
        <f>分析係数表!D12</f>
        <v>6.3636913035595571E-2</v>
      </c>
      <c r="W9" s="79">
        <f t="shared" si="8"/>
        <v>0</v>
      </c>
      <c r="X9" s="67">
        <f>分析係数表!E12</f>
        <v>5.3151628694023088E-2</v>
      </c>
      <c r="Y9" s="80">
        <f t="shared" si="9"/>
        <v>0</v>
      </c>
    </row>
    <row r="10" spans="1:25" x14ac:dyDescent="0.2">
      <c r="A10" s="6" t="s">
        <v>221</v>
      </c>
      <c r="B10" s="5" t="s">
        <v>28</v>
      </c>
      <c r="C10" s="81"/>
      <c r="D10" s="67">
        <f>投入係数表!AF10</f>
        <v>1.3551665725578769E-3</v>
      </c>
      <c r="E10" s="68">
        <f t="shared" si="0"/>
        <v>1.1535196647752133</v>
      </c>
      <c r="F10" s="67">
        <f>分析係数表!C13</f>
        <v>5.5763110557631057E-2</v>
      </c>
      <c r="G10" s="68">
        <f t="shared" si="1"/>
        <v>6.4323844597261731E-2</v>
      </c>
      <c r="H10" s="68">
        <v>7.2577232268278155E-2</v>
      </c>
      <c r="I10" s="68">
        <f t="shared" si="2"/>
        <v>7.2577232268278155E-2</v>
      </c>
      <c r="J10" s="67">
        <f>分析係数表!G13</f>
        <v>0.39274924471299094</v>
      </c>
      <c r="K10" s="69">
        <f t="shared" si="3"/>
        <v>2.8504653156725561E-2</v>
      </c>
      <c r="L10" s="70"/>
      <c r="M10" s="71"/>
      <c r="N10" s="72">
        <f>分析係数表!H13</f>
        <v>1.4850401910118868E-2</v>
      </c>
      <c r="O10" s="73">
        <f t="shared" si="4"/>
        <v>4.1394033380494815</v>
      </c>
      <c r="P10" s="67">
        <f>分析係数表!C13</f>
        <v>5.5763110557631057E-2</v>
      </c>
      <c r="Q10" s="73">
        <f t="shared" si="5"/>
        <v>0.23082600598228029</v>
      </c>
      <c r="R10" s="74">
        <v>0.24791084180182604</v>
      </c>
      <c r="S10" s="75">
        <f t="shared" si="6"/>
        <v>0.32048807407010421</v>
      </c>
      <c r="T10" s="76">
        <f>分析係数表!F13</f>
        <v>0.61581067472306139</v>
      </c>
      <c r="U10" s="77">
        <f t="shared" si="7"/>
        <v>0.19735997713380535</v>
      </c>
      <c r="V10" s="78">
        <f>分析係数表!D13</f>
        <v>0.18177240684793555</v>
      </c>
      <c r="W10" s="79">
        <f t="shared" si="8"/>
        <v>0</v>
      </c>
      <c r="X10" s="67">
        <f>分析係数表!E13</f>
        <v>0.16666666666666666</v>
      </c>
      <c r="Y10" s="80">
        <f t="shared" si="9"/>
        <v>0</v>
      </c>
    </row>
    <row r="11" spans="1:25" x14ac:dyDescent="0.2">
      <c r="A11" s="6" t="s">
        <v>222</v>
      </c>
      <c r="B11" s="5" t="s">
        <v>265</v>
      </c>
      <c r="C11" s="81"/>
      <c r="D11" s="67">
        <f>投入係数表!AF11</f>
        <v>2.1080368906455861E-3</v>
      </c>
      <c r="E11" s="68">
        <f t="shared" si="0"/>
        <v>1.794363922983665</v>
      </c>
      <c r="F11" s="67">
        <f>分析係数表!C14</f>
        <v>7.9371641174038832E-2</v>
      </c>
      <c r="G11" s="68">
        <f t="shared" si="1"/>
        <v>0.14242160943070012</v>
      </c>
      <c r="H11" s="68">
        <v>0.1992792034606195</v>
      </c>
      <c r="I11" s="68">
        <f t="shared" si="2"/>
        <v>0.1992792034606195</v>
      </c>
      <c r="J11" s="67">
        <f>分析係数表!G14</f>
        <v>0.31032278683285397</v>
      </c>
      <c r="K11" s="69">
        <f t="shared" si="3"/>
        <v>6.184087777573076E-2</v>
      </c>
      <c r="L11" s="70"/>
      <c r="M11" s="71"/>
      <c r="N11" s="72">
        <f>分析係数表!H14</f>
        <v>9.8788155718450548E-4</v>
      </c>
      <c r="O11" s="73">
        <f t="shared" si="4"/>
        <v>0.27536225889083221</v>
      </c>
      <c r="P11" s="67">
        <f>分析係数表!C14</f>
        <v>7.9371641174038832E-2</v>
      </c>
      <c r="Q11" s="73">
        <f t="shared" si="5"/>
        <v>2.1855954405555919E-2</v>
      </c>
      <c r="R11" s="74">
        <v>6.6668428423995729E-2</v>
      </c>
      <c r="S11" s="75">
        <f t="shared" si="6"/>
        <v>0.26594763188461523</v>
      </c>
      <c r="T11" s="76">
        <f>分析係数表!F14</f>
        <v>0.57270693512304249</v>
      </c>
      <c r="U11" s="77">
        <f t="shared" si="7"/>
        <v>0.15231005315986912</v>
      </c>
      <c r="V11" s="78">
        <f>分析係数表!D14</f>
        <v>7.0310003195909243E-2</v>
      </c>
      <c r="W11" s="79">
        <f t="shared" si="8"/>
        <v>0</v>
      </c>
      <c r="X11" s="67">
        <f>分析係数表!E14</f>
        <v>4.5381911153723233E-2</v>
      </c>
      <c r="Y11" s="80">
        <f t="shared" si="9"/>
        <v>0</v>
      </c>
    </row>
    <row r="12" spans="1:25" x14ac:dyDescent="0.2">
      <c r="A12" s="6" t="s">
        <v>223</v>
      </c>
      <c r="B12" s="5" t="s">
        <v>29</v>
      </c>
      <c r="C12" s="81"/>
      <c r="D12" s="67">
        <f>投入係数表!AF12</f>
        <v>3.3879164313946921E-4</v>
      </c>
      <c r="E12" s="68">
        <f t="shared" si="0"/>
        <v>0.28837991619380332</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1.9580319581716179</v>
      </c>
      <c r="P12" s="67">
        <f>分析係数表!C15</f>
        <v>0</v>
      </c>
      <c r="Q12" s="73">
        <f t="shared" si="5"/>
        <v>0</v>
      </c>
      <c r="R12" s="74">
        <v>0</v>
      </c>
      <c r="S12" s="75">
        <f t="shared" si="6"/>
        <v>0</v>
      </c>
      <c r="T12" s="76">
        <f>分析係数表!F15</f>
        <v>0.58334888930371476</v>
      </c>
      <c r="U12" s="77">
        <f t="shared" si="7"/>
        <v>0</v>
      </c>
      <c r="V12" s="78">
        <f>分析係数表!D15</f>
        <v>3.3414224379316779E-2</v>
      </c>
      <c r="W12" s="79">
        <f t="shared" si="8"/>
        <v>0</v>
      </c>
      <c r="X12" s="67">
        <f>分析係数表!E15</f>
        <v>2.8747433264887063E-2</v>
      </c>
      <c r="Y12" s="80">
        <f t="shared" si="9"/>
        <v>0</v>
      </c>
    </row>
    <row r="13" spans="1:25" x14ac:dyDescent="0.2">
      <c r="A13" s="6" t="s">
        <v>224</v>
      </c>
      <c r="B13" s="5" t="s">
        <v>30</v>
      </c>
      <c r="C13" s="81"/>
      <c r="D13" s="67">
        <f>投入係数表!AF13</f>
        <v>3.9111613024656502E-2</v>
      </c>
      <c r="E13" s="68">
        <f t="shared" si="0"/>
        <v>33.291859213929072</v>
      </c>
      <c r="F13" s="67">
        <f>分析係数表!C16</f>
        <v>0.25019220208676551</v>
      </c>
      <c r="G13" s="68">
        <f t="shared" si="1"/>
        <v>8.3293635682954896</v>
      </c>
      <c r="H13" s="68">
        <v>8.5847925999960033</v>
      </c>
      <c r="I13" s="68">
        <f t="shared" si="2"/>
        <v>8.5847925999960033</v>
      </c>
      <c r="J13" s="67">
        <f>分析係数表!G16</f>
        <v>6.6029003394014199E-2</v>
      </c>
      <c r="K13" s="69">
        <f t="shared" si="3"/>
        <v>0.56684529972204412</v>
      </c>
      <c r="L13" s="70"/>
      <c r="M13" s="71"/>
      <c r="N13" s="72">
        <f>分析係数表!H16</f>
        <v>1.5056344645167103E-2</v>
      </c>
      <c r="O13" s="73">
        <f t="shared" si="4"/>
        <v>4.1968078480462667</v>
      </c>
      <c r="P13" s="67">
        <f>分析係数表!C16</f>
        <v>0.25019220208676551</v>
      </c>
      <c r="Q13" s="73">
        <f t="shared" si="5"/>
        <v>1.0500085972377151</v>
      </c>
      <c r="R13" s="74">
        <v>1.2164157202789851</v>
      </c>
      <c r="S13" s="75">
        <f t="shared" si="6"/>
        <v>9.8012083202749878</v>
      </c>
      <c r="T13" s="76">
        <f>分析係数表!F16</f>
        <v>0.57081147793890774</v>
      </c>
      <c r="U13" s="77">
        <f t="shared" si="7"/>
        <v>5.5946422068832851</v>
      </c>
      <c r="V13" s="78">
        <f>分析係数表!D16</f>
        <v>2.776920703486578E-3</v>
      </c>
      <c r="W13" s="79">
        <f t="shared" si="8"/>
        <v>0</v>
      </c>
      <c r="X13" s="67">
        <f>分析係数表!E16</f>
        <v>1.8512804689910522E-3</v>
      </c>
      <c r="Y13" s="80">
        <f t="shared" si="9"/>
        <v>0</v>
      </c>
    </row>
    <row r="14" spans="1:25" x14ac:dyDescent="0.2">
      <c r="A14" s="6" t="s">
        <v>2</v>
      </c>
      <c r="B14" s="5" t="s">
        <v>360</v>
      </c>
      <c r="C14" s="81"/>
      <c r="D14" s="67">
        <f>投入係数表!AF14</f>
        <v>1.4680971202710334E-3</v>
      </c>
      <c r="E14" s="68">
        <f t="shared" si="0"/>
        <v>1.2496463035064811</v>
      </c>
      <c r="F14" s="67">
        <f>分析係数表!C17</f>
        <v>1.3407344150298872E-2</v>
      </c>
      <c r="G14" s="68">
        <f t="shared" si="1"/>
        <v>1.6754438057260228E-2</v>
      </c>
      <c r="H14" s="68">
        <v>2.0901585108572301E-2</v>
      </c>
      <c r="I14" s="68">
        <f t="shared" si="2"/>
        <v>2.0901585108572301E-2</v>
      </c>
      <c r="J14" s="67">
        <f>分析係数表!G17</f>
        <v>0.3831030818278427</v>
      </c>
      <c r="K14" s="69">
        <f t="shared" si="3"/>
        <v>8.0074616701809927E-3</v>
      </c>
      <c r="L14" s="70"/>
      <c r="M14" s="71"/>
      <c r="N14" s="72">
        <f>分析係数表!H17</f>
        <v>6.2973426951468308E-3</v>
      </c>
      <c r="O14" s="73">
        <f t="shared" si="4"/>
        <v>1.7553222822454679</v>
      </c>
      <c r="P14" s="67">
        <f>分析係数表!C17</f>
        <v>1.3407344150298872E-2</v>
      </c>
      <c r="Q14" s="73">
        <f t="shared" si="5"/>
        <v>2.3534209932753042E-2</v>
      </c>
      <c r="R14" s="74">
        <v>2.9292635141319363E-2</v>
      </c>
      <c r="S14" s="75">
        <f t="shared" si="6"/>
        <v>5.0194220249891661E-2</v>
      </c>
      <c r="T14" s="76">
        <f>分析係数表!F17</f>
        <v>0.58501594048884165</v>
      </c>
      <c r="U14" s="77">
        <f t="shared" si="7"/>
        <v>2.9364418966594429E-2</v>
      </c>
      <c r="V14" s="78">
        <f>分析係数表!D17</f>
        <v>8.5547290116896921E-2</v>
      </c>
      <c r="W14" s="79">
        <f t="shared" si="8"/>
        <v>0</v>
      </c>
      <c r="X14" s="67">
        <f>分析係数表!E17</f>
        <v>7.5451647183846976E-2</v>
      </c>
      <c r="Y14" s="80">
        <f t="shared" si="9"/>
        <v>0</v>
      </c>
    </row>
    <row r="15" spans="1:25" x14ac:dyDescent="0.2">
      <c r="A15" s="6" t="s">
        <v>3</v>
      </c>
      <c r="B15" s="5" t="s">
        <v>31</v>
      </c>
      <c r="C15" s="81"/>
      <c r="D15" s="67">
        <f>投入係数表!AF15</f>
        <v>0</v>
      </c>
      <c r="E15" s="68">
        <f t="shared" si="0"/>
        <v>0</v>
      </c>
      <c r="F15" s="67">
        <f>分析係数表!C18</f>
        <v>0.50011828720132478</v>
      </c>
      <c r="G15" s="68">
        <f t="shared" si="1"/>
        <v>0</v>
      </c>
      <c r="H15" s="68">
        <v>5.1241503520893163E-2</v>
      </c>
      <c r="I15" s="68">
        <f t="shared" si="2"/>
        <v>5.1241503520893163E-2</v>
      </c>
      <c r="J15" s="67">
        <f>分析係数表!G18</f>
        <v>0.30389738529847066</v>
      </c>
      <c r="K15" s="69">
        <f t="shared" si="3"/>
        <v>1.557215893876181E-2</v>
      </c>
      <c r="L15" s="70"/>
      <c r="M15" s="71"/>
      <c r="N15" s="72">
        <f>分析係数表!H18</f>
        <v>4.7302471956391627E-4</v>
      </c>
      <c r="O15" s="73">
        <f t="shared" si="4"/>
        <v>0.13185098389886754</v>
      </c>
      <c r="P15" s="67">
        <f>分析係数表!C18</f>
        <v>0.50011828720132478</v>
      </c>
      <c r="Q15" s="73">
        <f t="shared" si="5"/>
        <v>6.5941088233311088E-2</v>
      </c>
      <c r="R15" s="74">
        <v>0.12208036491613346</v>
      </c>
      <c r="S15" s="75">
        <f t="shared" si="6"/>
        <v>0.17332186843702663</v>
      </c>
      <c r="T15" s="76">
        <f>分析係数表!F18</f>
        <v>0.65120868278243715</v>
      </c>
      <c r="U15" s="77">
        <f t="shared" si="7"/>
        <v>0.11286870564226698</v>
      </c>
      <c r="V15" s="78">
        <f>分析係数表!D18</f>
        <v>0.1002466699555994</v>
      </c>
      <c r="W15" s="79">
        <f t="shared" si="8"/>
        <v>0</v>
      </c>
      <c r="X15" s="67">
        <f>分析係数表!E18</f>
        <v>8.1401085347804644E-2</v>
      </c>
      <c r="Y15" s="80">
        <f t="shared" si="9"/>
        <v>0</v>
      </c>
    </row>
    <row r="16" spans="1:25" x14ac:dyDescent="0.2">
      <c r="A16" s="6" t="s">
        <v>4</v>
      </c>
      <c r="B16" s="5" t="s">
        <v>32</v>
      </c>
      <c r="C16" s="81"/>
      <c r="D16" s="67">
        <f>投入係数表!AF16</f>
        <v>1.1293054771315641E-4</v>
      </c>
      <c r="E16" s="68">
        <f t="shared" si="0"/>
        <v>9.6126638731267783E-2</v>
      </c>
      <c r="F16" s="67">
        <f>分析係数表!C19</f>
        <v>2.4613726194753882E-2</v>
      </c>
      <c r="G16" s="68">
        <f t="shared" si="1"/>
        <v>2.3660347657534489E-3</v>
      </c>
      <c r="H16" s="68">
        <v>3.5489570362901178E-3</v>
      </c>
      <c r="I16" s="68">
        <f t="shared" si="2"/>
        <v>3.5489570362901178E-3</v>
      </c>
      <c r="J16" s="67">
        <f>分析係数表!G19</f>
        <v>0.13374002815579539</v>
      </c>
      <c r="K16" s="69">
        <f t="shared" si="3"/>
        <v>4.746376139571485E-4</v>
      </c>
      <c r="L16" s="70"/>
      <c r="M16" s="71"/>
      <c r="N16" s="72">
        <f>分析係数表!H19</f>
        <v>-1.0940707799437519E-4</v>
      </c>
      <c r="O16" s="73">
        <f t="shared" si="4"/>
        <v>-3.0496145935792491E-2</v>
      </c>
      <c r="P16" s="67">
        <f>分析係数表!C19</f>
        <v>2.4613726194753882E-2</v>
      </c>
      <c r="Q16" s="73">
        <f t="shared" si="5"/>
        <v>-7.5062378605885273E-4</v>
      </c>
      <c r="R16" s="74">
        <v>-2.4240601891787001E-4</v>
      </c>
      <c r="S16" s="75">
        <f t="shared" si="6"/>
        <v>3.3065510173722478E-3</v>
      </c>
      <c r="T16" s="76">
        <f>分析係数表!F19</f>
        <v>0.55983106522759263</v>
      </c>
      <c r="U16" s="77">
        <f t="shared" si="7"/>
        <v>1.8511099782848857E-3</v>
      </c>
      <c r="V16" s="78">
        <f>分析係数表!D19</f>
        <v>2.7686532144533083E-2</v>
      </c>
      <c r="W16" s="79">
        <f t="shared" si="8"/>
        <v>0</v>
      </c>
      <c r="X16" s="67">
        <f>分析係数表!E19</f>
        <v>1.9239793524167059E-2</v>
      </c>
      <c r="Y16" s="80">
        <f t="shared" si="9"/>
        <v>0</v>
      </c>
    </row>
    <row r="17" spans="1:25" x14ac:dyDescent="0.2">
      <c r="A17" s="6" t="s">
        <v>5</v>
      </c>
      <c r="B17" s="5" t="s">
        <v>33</v>
      </c>
      <c r="C17" s="81"/>
      <c r="D17" s="67">
        <f>投入係数表!AF17</f>
        <v>0</v>
      </c>
      <c r="E17" s="68">
        <f t="shared" si="0"/>
        <v>0</v>
      </c>
      <c r="F17" s="67">
        <f>分析係数表!C20</f>
        <v>5.0947443689667304E-3</v>
      </c>
      <c r="G17" s="68">
        <f t="shared" si="1"/>
        <v>0</v>
      </c>
      <c r="H17" s="68">
        <v>1.3338307404655835E-4</v>
      </c>
      <c r="I17" s="68">
        <f t="shared" si="2"/>
        <v>1.3338307404655835E-4</v>
      </c>
      <c r="J17" s="67">
        <f>分析係数表!G20</f>
        <v>0.2516025641025641</v>
      </c>
      <c r="K17" s="69">
        <f t="shared" si="3"/>
        <v>3.355952343799625E-5</v>
      </c>
      <c r="L17" s="70"/>
      <c r="M17" s="71"/>
      <c r="N17" s="72">
        <f>分析係数表!H20</f>
        <v>5.3416396903136116E-4</v>
      </c>
      <c r="O17" s="73">
        <f t="shared" si="4"/>
        <v>0.14889294780416332</v>
      </c>
      <c r="P17" s="67">
        <f>分析係数表!C20</f>
        <v>5.0947443689667304E-3</v>
      </c>
      <c r="Q17" s="73">
        <f t="shared" si="5"/>
        <v>7.5857150740411838E-4</v>
      </c>
      <c r="R17" s="74">
        <v>9.7202752968066324E-4</v>
      </c>
      <c r="S17" s="75">
        <f t="shared" si="6"/>
        <v>1.1054106037272217E-3</v>
      </c>
      <c r="T17" s="76">
        <f>分析係数表!F20</f>
        <v>0.55448717948717952</v>
      </c>
      <c r="U17" s="77">
        <f t="shared" si="7"/>
        <v>6.1293600783592745E-4</v>
      </c>
      <c r="V17" s="78">
        <f>分析係数表!D20</f>
        <v>1.9230769230769232E-2</v>
      </c>
      <c r="W17" s="79">
        <f t="shared" si="8"/>
        <v>0</v>
      </c>
      <c r="X17" s="67">
        <f>分析係数表!E20</f>
        <v>1.282051282051282E-2</v>
      </c>
      <c r="Y17" s="80">
        <f t="shared" si="9"/>
        <v>0</v>
      </c>
    </row>
    <row r="18" spans="1:25" x14ac:dyDescent="0.2">
      <c r="A18" s="6" t="s">
        <v>6</v>
      </c>
      <c r="B18" s="5" t="s">
        <v>34</v>
      </c>
      <c r="C18" s="81"/>
      <c r="D18" s="67">
        <f>投入係数表!AF18</f>
        <v>1.0916619612271786E-3</v>
      </c>
      <c r="E18" s="68">
        <f t="shared" si="0"/>
        <v>0.92922417440225524</v>
      </c>
      <c r="F18" s="67">
        <f>分析係数表!C21</f>
        <v>7.706243934001944E-2</v>
      </c>
      <c r="G18" s="68">
        <f t="shared" si="1"/>
        <v>7.1608281573153437E-2</v>
      </c>
      <c r="H18" s="68">
        <v>8.4451887772728509E-2</v>
      </c>
      <c r="I18" s="68">
        <f t="shared" si="2"/>
        <v>8.4451887772728509E-2</v>
      </c>
      <c r="J18" s="67">
        <f>分析係数表!G21</f>
        <v>0.42185988669338126</v>
      </c>
      <c r="K18" s="69">
        <f t="shared" si="3"/>
        <v>3.5626863806845398E-2</v>
      </c>
      <c r="L18" s="70"/>
      <c r="M18" s="71"/>
      <c r="N18" s="72">
        <f>分析係数表!H21</f>
        <v>9.0743517630628831E-4</v>
      </c>
      <c r="O18" s="73">
        <f t="shared" si="4"/>
        <v>0.25293862217333773</v>
      </c>
      <c r="P18" s="67">
        <f>分析係数表!C21</f>
        <v>7.706243934001944E-2</v>
      </c>
      <c r="Q18" s="73">
        <f t="shared" si="5"/>
        <v>1.9492067227980935E-2</v>
      </c>
      <c r="R18" s="74">
        <v>3.4533740890945248E-2</v>
      </c>
      <c r="S18" s="75">
        <f t="shared" si="6"/>
        <v>0.11898562866367376</v>
      </c>
      <c r="T18" s="76">
        <f>分析係数表!F21</f>
        <v>0.63189166781815664</v>
      </c>
      <c r="U18" s="77">
        <f t="shared" si="7"/>
        <v>7.5186027342680678E-2</v>
      </c>
      <c r="V18" s="78">
        <f>分析係数表!D21</f>
        <v>4.7948044769932294E-2</v>
      </c>
      <c r="W18" s="79">
        <f t="shared" si="8"/>
        <v>0</v>
      </c>
      <c r="X18" s="67">
        <f>分析係数表!E21</f>
        <v>3.4821058449633825E-2</v>
      </c>
      <c r="Y18" s="80">
        <f t="shared" si="9"/>
        <v>0</v>
      </c>
    </row>
    <row r="19" spans="1:25" x14ac:dyDescent="0.2">
      <c r="A19" s="6" t="s">
        <v>7</v>
      </c>
      <c r="B19" s="5" t="s">
        <v>266</v>
      </c>
      <c r="C19" s="81"/>
      <c r="D19" s="67">
        <f>投入係数表!AF19</f>
        <v>0</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1.1660291093097129E-2</v>
      </c>
      <c r="P19" s="67">
        <f>分析係数表!C22</f>
        <v>0</v>
      </c>
      <c r="Q19" s="73">
        <f t="shared" si="5"/>
        <v>0</v>
      </c>
      <c r="R19" s="74">
        <v>0</v>
      </c>
      <c r="S19" s="75">
        <f t="shared" si="6"/>
        <v>0</v>
      </c>
      <c r="T19" s="76">
        <f>分析係数表!F22</f>
        <v>0.6269315673289183</v>
      </c>
      <c r="U19" s="77">
        <f t="shared" si="7"/>
        <v>0</v>
      </c>
      <c r="V19" s="78">
        <f>分析係数表!D22</f>
        <v>4.3992431409649951E-2</v>
      </c>
      <c r="W19" s="79">
        <f t="shared" si="8"/>
        <v>0</v>
      </c>
      <c r="X19" s="67">
        <f>分析係数表!E22</f>
        <v>4.13118889940082E-2</v>
      </c>
      <c r="Y19" s="80">
        <f t="shared" si="9"/>
        <v>0</v>
      </c>
    </row>
    <row r="20" spans="1:25" x14ac:dyDescent="0.2">
      <c r="A20" s="6" t="s">
        <v>8</v>
      </c>
      <c r="B20" s="5" t="s">
        <v>267</v>
      </c>
      <c r="C20" s="81"/>
      <c r="D20" s="67">
        <f>投入係数表!AF20</f>
        <v>0</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6.2786182808984535E-3</v>
      </c>
      <c r="P20" s="67">
        <f>分析係数表!C23</f>
        <v>0</v>
      </c>
      <c r="Q20" s="73">
        <f t="shared" si="5"/>
        <v>0</v>
      </c>
      <c r="R20" s="74">
        <v>0</v>
      </c>
      <c r="S20" s="75">
        <f t="shared" si="6"/>
        <v>0</v>
      </c>
      <c r="T20" s="76">
        <f>分析係数表!F23</f>
        <v>0.64104493657278006</v>
      </c>
      <c r="U20" s="77">
        <f t="shared" si="7"/>
        <v>0</v>
      </c>
      <c r="V20" s="78">
        <f>分析係数表!D23</f>
        <v>3.4114527341790296E-2</v>
      </c>
      <c r="W20" s="79">
        <f t="shared" si="8"/>
        <v>0</v>
      </c>
      <c r="X20" s="67">
        <f>分析係数表!E23</f>
        <v>3.3648677703719633E-2</v>
      </c>
      <c r="Y20" s="80">
        <f t="shared" si="9"/>
        <v>0</v>
      </c>
    </row>
    <row r="21" spans="1:25" x14ac:dyDescent="0.2">
      <c r="A21" s="6" t="s">
        <v>9</v>
      </c>
      <c r="B21" s="5" t="s">
        <v>268</v>
      </c>
      <c r="C21" s="81"/>
      <c r="D21" s="67">
        <f>投入係数表!AF21</f>
        <v>0</v>
      </c>
      <c r="E21" s="68">
        <f t="shared" si="0"/>
        <v>0</v>
      </c>
      <c r="F21" s="67">
        <f>分析係数表!C24</f>
        <v>0.23422687152664268</v>
      </c>
      <c r="G21" s="68">
        <f t="shared" si="1"/>
        <v>0</v>
      </c>
      <c r="H21" s="68">
        <v>2.4964485259380529E-2</v>
      </c>
      <c r="I21" s="68">
        <f t="shared" si="2"/>
        <v>2.4964485259380529E-2</v>
      </c>
      <c r="J21" s="67">
        <f>分析係数表!G24</f>
        <v>0.32602845059592467</v>
      </c>
      <c r="K21" s="69">
        <f t="shared" si="3"/>
        <v>8.1391324490406348E-3</v>
      </c>
      <c r="L21" s="70"/>
      <c r="M21" s="71"/>
      <c r="N21" s="72">
        <f>分析係数表!H24</f>
        <v>9.8788155718450548E-4</v>
      </c>
      <c r="O21" s="73">
        <f t="shared" si="4"/>
        <v>0.27536225889083221</v>
      </c>
      <c r="P21" s="67">
        <f>分析係数表!C24</f>
        <v>0.23422687152664268</v>
      </c>
      <c r="Q21" s="73">
        <f t="shared" si="5"/>
        <v>6.4497240436509076E-2</v>
      </c>
      <c r="R21" s="74">
        <v>9.8062124109106363E-2</v>
      </c>
      <c r="S21" s="75">
        <f t="shared" si="6"/>
        <v>0.12302660936848689</v>
      </c>
      <c r="T21" s="76">
        <f>分析係数表!F24</f>
        <v>0.61668589004229146</v>
      </c>
      <c r="U21" s="77">
        <f t="shared" si="7"/>
        <v>7.5868774097290648E-2</v>
      </c>
      <c r="V21" s="78">
        <f>分析係数表!D24</f>
        <v>2.6528258362168398E-2</v>
      </c>
      <c r="W21" s="79">
        <f t="shared" si="8"/>
        <v>0</v>
      </c>
      <c r="X21" s="67">
        <f>分析係数表!E24</f>
        <v>2.691272587466359E-2</v>
      </c>
      <c r="Y21" s="80">
        <f t="shared" si="9"/>
        <v>0</v>
      </c>
    </row>
    <row r="22" spans="1:25" x14ac:dyDescent="0.2">
      <c r="A22" s="6" t="s">
        <v>10</v>
      </c>
      <c r="B22" s="5" t="s">
        <v>269</v>
      </c>
      <c r="C22" s="81"/>
      <c r="D22" s="67">
        <f>投入係数表!AF22</f>
        <v>0</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0.99560947025675484</v>
      </c>
      <c r="P22" s="67">
        <f>分析係数表!C25</f>
        <v>0</v>
      </c>
      <c r="Q22" s="73">
        <f t="shared" si="5"/>
        <v>0</v>
      </c>
      <c r="R22" s="74">
        <v>0</v>
      </c>
      <c r="S22" s="75">
        <f t="shared" si="6"/>
        <v>0</v>
      </c>
      <c r="T22" s="76">
        <f>分析係数表!F25</f>
        <v>0.60040705563093621</v>
      </c>
      <c r="U22" s="77">
        <f t="shared" si="7"/>
        <v>0</v>
      </c>
      <c r="V22" s="78">
        <f>分析係数表!D25</f>
        <v>1.1533242876526458E-2</v>
      </c>
      <c r="W22" s="79">
        <f t="shared" si="8"/>
        <v>0</v>
      </c>
      <c r="X22" s="67">
        <f>分析係数表!E25</f>
        <v>4.2966983265490732E-3</v>
      </c>
      <c r="Y22" s="80">
        <f t="shared" si="9"/>
        <v>0</v>
      </c>
    </row>
    <row r="23" spans="1:25" x14ac:dyDescent="0.2">
      <c r="A23" s="6" t="s">
        <v>11</v>
      </c>
      <c r="B23" s="5" t="s">
        <v>35</v>
      </c>
      <c r="C23" s="81"/>
      <c r="D23" s="67">
        <f>投入係数表!AF23</f>
        <v>7.5287031808770935E-5</v>
      </c>
      <c r="E23" s="68">
        <f t="shared" si="0"/>
        <v>6.4084425820845184E-2</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2.6307410596964522</v>
      </c>
      <c r="P23" s="67">
        <f>分析係数表!C26</f>
        <v>0</v>
      </c>
      <c r="Q23" s="73">
        <f t="shared" si="5"/>
        <v>0</v>
      </c>
      <c r="R23" s="74">
        <v>0</v>
      </c>
      <c r="S23" s="75">
        <f t="shared" si="6"/>
        <v>0</v>
      </c>
      <c r="T23" s="76">
        <f>分析係数表!F26</f>
        <v>0.58875137357225105</v>
      </c>
      <c r="U23" s="77">
        <f t="shared" si="7"/>
        <v>0</v>
      </c>
      <c r="V23" s="78">
        <f>分析係数表!D26</f>
        <v>1.0949176732233308E-2</v>
      </c>
      <c r="W23" s="79">
        <f t="shared" si="8"/>
        <v>0</v>
      </c>
      <c r="X23" s="67">
        <f>分析係数表!E26</f>
        <v>1.1816004798199799E-2</v>
      </c>
      <c r="Y23" s="80">
        <f t="shared" si="9"/>
        <v>0</v>
      </c>
    </row>
    <row r="24" spans="1:25" x14ac:dyDescent="0.2">
      <c r="A24" s="6" t="s">
        <v>12</v>
      </c>
      <c r="B24" s="5" t="s">
        <v>361</v>
      </c>
      <c r="C24" s="81"/>
      <c r="D24" s="67">
        <f>投入係数表!AF24</f>
        <v>1.1293054771315641E-4</v>
      </c>
      <c r="E24" s="68">
        <f t="shared" si="0"/>
        <v>9.6126638731267783E-2</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2.4567336387686951</v>
      </c>
      <c r="P24" s="67">
        <f>分析係数表!C27</f>
        <v>0</v>
      </c>
      <c r="Q24" s="73">
        <f t="shared" si="5"/>
        <v>0</v>
      </c>
      <c r="R24" s="74">
        <v>0</v>
      </c>
      <c r="S24" s="75">
        <f t="shared" si="6"/>
        <v>0</v>
      </c>
      <c r="T24" s="76">
        <f>分析係数表!F27</f>
        <v>0.58082975679542204</v>
      </c>
      <c r="U24" s="77">
        <f t="shared" si="7"/>
        <v>0</v>
      </c>
      <c r="V24" s="78">
        <f>分析係数表!D27</f>
        <v>6.3662374821173109E-2</v>
      </c>
      <c r="W24" s="79">
        <f t="shared" si="8"/>
        <v>0</v>
      </c>
      <c r="X24" s="67">
        <f>分析係数表!E27</f>
        <v>7.2246065808297566E-2</v>
      </c>
      <c r="Y24" s="80">
        <f t="shared" si="9"/>
        <v>0</v>
      </c>
    </row>
    <row r="25" spans="1:25" x14ac:dyDescent="0.2">
      <c r="A25" s="6" t="s">
        <v>13</v>
      </c>
      <c r="B25" s="5" t="s">
        <v>189</v>
      </c>
      <c r="C25" s="81"/>
      <c r="D25" s="67">
        <f>投入係数表!AF25</f>
        <v>1.9198193111236589E-3</v>
      </c>
      <c r="E25" s="68">
        <f t="shared" si="0"/>
        <v>1.6341528584315521</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3.6263505299532071</v>
      </c>
      <c r="P25" s="67">
        <f>分析係数表!C28</f>
        <v>0</v>
      </c>
      <c r="Q25" s="73">
        <f t="shared" si="5"/>
        <v>0</v>
      </c>
      <c r="R25" s="74">
        <v>0</v>
      </c>
      <c r="S25" s="75">
        <f t="shared" si="6"/>
        <v>0</v>
      </c>
      <c r="T25" s="76">
        <f>分析係数表!F28</f>
        <v>0.55452156776877604</v>
      </c>
      <c r="U25" s="77">
        <f t="shared" si="7"/>
        <v>0</v>
      </c>
      <c r="V25" s="78">
        <f>分析係数表!D28</f>
        <v>4.8609590540836432E-2</v>
      </c>
      <c r="W25" s="79">
        <f t="shared" si="8"/>
        <v>0</v>
      </c>
      <c r="X25" s="67">
        <f>分析係数表!E28</f>
        <v>4.2040726954236919E-2</v>
      </c>
      <c r="Y25" s="80">
        <f t="shared" si="9"/>
        <v>0</v>
      </c>
    </row>
    <row r="26" spans="1:25" x14ac:dyDescent="0.2">
      <c r="A26" s="6" t="s">
        <v>14</v>
      </c>
      <c r="B26" s="5" t="s">
        <v>50</v>
      </c>
      <c r="C26" s="81"/>
      <c r="D26" s="67">
        <f>投入係数表!AF26</f>
        <v>1.8821757952192735E-3</v>
      </c>
      <c r="E26" s="68">
        <f t="shared" si="0"/>
        <v>1.6021106455211296</v>
      </c>
      <c r="F26" s="67">
        <f>分析係数表!C29</f>
        <v>9.5730027548209362E-2</v>
      </c>
      <c r="G26" s="68">
        <f t="shared" si="1"/>
        <v>0.15337009623101722</v>
      </c>
      <c r="H26" s="68">
        <v>0.21453437540330203</v>
      </c>
      <c r="I26" s="68">
        <f t="shared" si="2"/>
        <v>0.21453437540330203</v>
      </c>
      <c r="J26" s="67">
        <f>分析係数表!G29</f>
        <v>0.41725313393446228</v>
      </c>
      <c r="K26" s="69">
        <f t="shared" si="3"/>
        <v>8.9515140473700197E-2</v>
      </c>
      <c r="L26" s="70"/>
      <c r="M26" s="71"/>
      <c r="N26" s="72">
        <f>分析係数表!H29</f>
        <v>1.1001847048904964E-2</v>
      </c>
      <c r="O26" s="73">
        <f t="shared" si="4"/>
        <v>3.0666565574845448</v>
      </c>
      <c r="P26" s="67">
        <f>分析係数表!C29</f>
        <v>9.5730027548209362E-2</v>
      </c>
      <c r="Q26" s="73">
        <f t="shared" si="5"/>
        <v>0.29357111672889236</v>
      </c>
      <c r="R26" s="74">
        <v>0.35749867220911857</v>
      </c>
      <c r="S26" s="75">
        <f t="shared" si="6"/>
        <v>0.57203304761242058</v>
      </c>
      <c r="T26" s="76">
        <f>分析係数表!F29</f>
        <v>0.61183197712777659</v>
      </c>
      <c r="U26" s="77">
        <f t="shared" si="7"/>
        <v>0.34998811050313483</v>
      </c>
      <c r="V26" s="78">
        <f>分析係数表!D29</f>
        <v>6.9331427314712993E-2</v>
      </c>
      <c r="W26" s="79">
        <f t="shared" si="8"/>
        <v>0</v>
      </c>
      <c r="X26" s="67">
        <f>分析係数表!E29</f>
        <v>4.6349241257972289E-2</v>
      </c>
      <c r="Y26" s="80">
        <f t="shared" si="9"/>
        <v>0</v>
      </c>
    </row>
    <row r="27" spans="1:25" x14ac:dyDescent="0.2">
      <c r="A27" s="6" t="s">
        <v>15</v>
      </c>
      <c r="B27" s="5" t="s">
        <v>36</v>
      </c>
      <c r="C27" s="81"/>
      <c r="D27" s="67">
        <f>投入係数表!AF27</f>
        <v>1.6186711838885753E-3</v>
      </c>
      <c r="E27" s="68">
        <f t="shared" si="0"/>
        <v>1.3778151551481717</v>
      </c>
      <c r="F27" s="67">
        <f>分析係数表!C30</f>
        <v>1</v>
      </c>
      <c r="G27" s="68">
        <f t="shared" si="1"/>
        <v>1.3778151551481717</v>
      </c>
      <c r="H27" s="68">
        <v>1.583942959464963</v>
      </c>
      <c r="I27" s="68">
        <f t="shared" si="2"/>
        <v>1.583942959464963</v>
      </c>
      <c r="J27" s="67">
        <f>分析係数表!G30</f>
        <v>0.49552534931824899</v>
      </c>
      <c r="K27" s="69">
        <f t="shared" si="3"/>
        <v>0.78488388828905686</v>
      </c>
      <c r="L27" s="70"/>
      <c r="M27" s="71"/>
      <c r="N27" s="72">
        <f>分析係数表!H30</f>
        <v>0</v>
      </c>
      <c r="O27" s="73">
        <f t="shared" si="4"/>
        <v>0</v>
      </c>
      <c r="P27" s="67">
        <f>分析係数表!C30</f>
        <v>1</v>
      </c>
      <c r="Q27" s="73">
        <f t="shared" si="5"/>
        <v>0</v>
      </c>
      <c r="R27" s="74">
        <v>0.67993553418483088</v>
      </c>
      <c r="S27" s="75">
        <f t="shared" si="6"/>
        <v>2.263878493649794</v>
      </c>
      <c r="T27" s="76">
        <f>分析係数表!F30</f>
        <v>0.64042382540419607</v>
      </c>
      <c r="U27" s="77">
        <f t="shared" si="7"/>
        <v>1.4498417251534901</v>
      </c>
      <c r="V27" s="78">
        <f>分析係数表!D30</f>
        <v>0.10939676643167714</v>
      </c>
      <c r="W27" s="79">
        <f t="shared" si="8"/>
        <v>0</v>
      </c>
      <c r="X27" s="67">
        <f>分析係数表!E30</f>
        <v>7.4296086791337757E-2</v>
      </c>
      <c r="Y27" s="80">
        <f t="shared" si="9"/>
        <v>0</v>
      </c>
    </row>
    <row r="28" spans="1:25" x14ac:dyDescent="0.2">
      <c r="A28" s="6" t="s">
        <v>16</v>
      </c>
      <c r="B28" s="5" t="s">
        <v>190</v>
      </c>
      <c r="C28" s="81"/>
      <c r="D28" s="67">
        <f>投入係数表!AF28</f>
        <v>3.4632034632034632E-3</v>
      </c>
      <c r="E28" s="68">
        <f t="shared" si="0"/>
        <v>2.9478835877588785</v>
      </c>
      <c r="F28" s="67">
        <f>分析係数表!C31</f>
        <v>0.68487081196793942</v>
      </c>
      <c r="G28" s="68">
        <f t="shared" si="1"/>
        <v>2.0189194263353856</v>
      </c>
      <c r="H28" s="68">
        <v>2.305090300645003</v>
      </c>
      <c r="I28" s="68">
        <f t="shared" si="2"/>
        <v>2.305090300645003</v>
      </c>
      <c r="J28" s="67">
        <f>分析係数表!G31</f>
        <v>0.16454642729758651</v>
      </c>
      <c r="K28" s="69">
        <f t="shared" si="3"/>
        <v>0.37929437356945478</v>
      </c>
      <c r="L28" s="70"/>
      <c r="M28" s="71"/>
      <c r="N28" s="72">
        <f>分析係数表!H31</f>
        <v>3.7433309950251958E-2</v>
      </c>
      <c r="O28" s="73">
        <f t="shared" si="4"/>
        <v>10.43416663738453</v>
      </c>
      <c r="P28" s="67">
        <f>分析係数表!C31</f>
        <v>0.68487081196793942</v>
      </c>
      <c r="Q28" s="73">
        <f t="shared" si="5"/>
        <v>7.1460561771543274</v>
      </c>
      <c r="R28" s="74">
        <v>8.3698639930407452</v>
      </c>
      <c r="S28" s="75">
        <f t="shared" si="6"/>
        <v>10.674954293685747</v>
      </c>
      <c r="T28" s="76">
        <f>分析係数表!F31</f>
        <v>0.58346213292117466</v>
      </c>
      <c r="U28" s="77">
        <f t="shared" si="7"/>
        <v>6.2284316010299374</v>
      </c>
      <c r="V28" s="78">
        <f>分析係数表!D31</f>
        <v>1.2424206396385685E-2</v>
      </c>
      <c r="W28" s="79">
        <f t="shared" si="8"/>
        <v>0</v>
      </c>
      <c r="X28" s="67">
        <f>分析係数表!E31</f>
        <v>1.0462489596956366E-2</v>
      </c>
      <c r="Y28" s="80">
        <f t="shared" si="9"/>
        <v>0</v>
      </c>
    </row>
    <row r="29" spans="1:25" x14ac:dyDescent="0.2">
      <c r="A29" s="6" t="s">
        <v>17</v>
      </c>
      <c r="B29" s="5" t="s">
        <v>270</v>
      </c>
      <c r="C29" s="81"/>
      <c r="D29" s="67">
        <f>投入係数表!AF29</f>
        <v>7.5287031808770938E-4</v>
      </c>
      <c r="E29" s="68">
        <f t="shared" si="0"/>
        <v>0.64084425820845181</v>
      </c>
      <c r="F29" s="67">
        <f>分析係数表!C32</f>
        <v>0.99951183793019283</v>
      </c>
      <c r="G29" s="68">
        <f t="shared" si="1"/>
        <v>0.64053142234894078</v>
      </c>
      <c r="H29" s="68">
        <v>0.73972308994505542</v>
      </c>
      <c r="I29" s="68">
        <f t="shared" si="2"/>
        <v>0.73972308994505542</v>
      </c>
      <c r="J29" s="67">
        <f>分析係数表!G32</f>
        <v>0.19001687967205208</v>
      </c>
      <c r="K29" s="69">
        <f t="shared" si="3"/>
        <v>0.14055987337272816</v>
      </c>
      <c r="L29" s="70"/>
      <c r="M29" s="71"/>
      <c r="N29" s="72">
        <f>分析係数表!H32</f>
        <v>7.9094881679463002E-3</v>
      </c>
      <c r="O29" s="73">
        <f t="shared" si="4"/>
        <v>2.2046919620640573</v>
      </c>
      <c r="P29" s="67">
        <f>分析係数表!C32</f>
        <v>0.99951183793019283</v>
      </c>
      <c r="Q29" s="73">
        <f t="shared" si="5"/>
        <v>2.2036157150725688</v>
      </c>
      <c r="R29" s="74">
        <v>2.7185681023875077</v>
      </c>
      <c r="S29" s="75">
        <f t="shared" si="6"/>
        <v>3.4582911923325632</v>
      </c>
      <c r="T29" s="76">
        <f>分析係数表!F32</f>
        <v>0.65686038099831201</v>
      </c>
      <c r="U29" s="77">
        <f t="shared" si="7"/>
        <v>2.2716144701986742</v>
      </c>
      <c r="V29" s="78">
        <f>分析係数表!D32</f>
        <v>1.6156257535567882E-2</v>
      </c>
      <c r="W29" s="79">
        <f t="shared" si="8"/>
        <v>0</v>
      </c>
      <c r="X29" s="67">
        <f>分析係数表!E32</f>
        <v>2.4596093561610802E-2</v>
      </c>
      <c r="Y29" s="80">
        <f t="shared" si="9"/>
        <v>0</v>
      </c>
    </row>
    <row r="30" spans="1:25" x14ac:dyDescent="0.2">
      <c r="A30" s="6" t="s">
        <v>18</v>
      </c>
      <c r="B30" s="5" t="s">
        <v>271</v>
      </c>
      <c r="C30" s="81"/>
      <c r="D30" s="67">
        <f>投入係数表!AF30</f>
        <v>1.8821757952192735E-3</v>
      </c>
      <c r="E30" s="68">
        <f t="shared" si="0"/>
        <v>1.6021106455211296</v>
      </c>
      <c r="F30" s="67">
        <f>分析係数表!C33</f>
        <v>0.77438340807174888</v>
      </c>
      <c r="G30" s="68">
        <f t="shared" si="1"/>
        <v>1.2406479017866818</v>
      </c>
      <c r="H30" s="68">
        <v>1.2987453098636865</v>
      </c>
      <c r="I30" s="68">
        <f t="shared" si="2"/>
        <v>1.2987453098636865</v>
      </c>
      <c r="J30" s="67">
        <f>分析係数表!G33</f>
        <v>0.576631806707537</v>
      </c>
      <c r="K30" s="69">
        <f t="shared" si="3"/>
        <v>0.74889785447963753</v>
      </c>
      <c r="L30" s="70"/>
      <c r="M30" s="71"/>
      <c r="N30" s="72">
        <f>分析係数表!H33</f>
        <v>9.4283158389270381E-4</v>
      </c>
      <c r="O30" s="73">
        <f t="shared" si="4"/>
        <v>0.2628050223290353</v>
      </c>
      <c r="P30" s="67">
        <f>分析係数表!C33</f>
        <v>0.77438340807174888</v>
      </c>
      <c r="Q30" s="73">
        <f t="shared" si="5"/>
        <v>0.20351184884953041</v>
      </c>
      <c r="R30" s="74">
        <v>0.72206275226381456</v>
      </c>
      <c r="S30" s="75">
        <f t="shared" si="6"/>
        <v>2.0208080621275011</v>
      </c>
      <c r="T30" s="76">
        <f>分析係数表!F33</f>
        <v>0.7461233321312658</v>
      </c>
      <c r="U30" s="77">
        <f t="shared" si="7"/>
        <v>1.5077720449122971</v>
      </c>
      <c r="V30" s="78">
        <f>分析係数表!D33</f>
        <v>0.11179228272628922</v>
      </c>
      <c r="W30" s="79">
        <f t="shared" si="8"/>
        <v>0</v>
      </c>
      <c r="X30" s="67">
        <f>分析係数表!E33</f>
        <v>0.10385863685539128</v>
      </c>
      <c r="Y30" s="80">
        <f t="shared" si="9"/>
        <v>0</v>
      </c>
    </row>
    <row r="31" spans="1:25" x14ac:dyDescent="0.2">
      <c r="A31" s="6" t="s">
        <v>19</v>
      </c>
      <c r="B31" s="5" t="s">
        <v>272</v>
      </c>
      <c r="C31" s="81"/>
      <c r="D31" s="67">
        <f>投入係数表!AF31</f>
        <v>8.7332956898174292E-3</v>
      </c>
      <c r="E31" s="68">
        <f t="shared" si="0"/>
        <v>7.4337933952180419</v>
      </c>
      <c r="F31" s="67">
        <f>分析係数表!C34</f>
        <v>0.30551441128621037</v>
      </c>
      <c r="G31" s="68">
        <f t="shared" si="1"/>
        <v>2.2711310127633593</v>
      </c>
      <c r="H31" s="68">
        <v>2.6187097627491496</v>
      </c>
      <c r="I31" s="68">
        <f t="shared" si="2"/>
        <v>2.6187097627491496</v>
      </c>
      <c r="J31" s="67">
        <f>分析係数表!G34</f>
        <v>0.46684090860797689</v>
      </c>
      <c r="K31" s="69">
        <f t="shared" si="3"/>
        <v>1.2225208450223926</v>
      </c>
      <c r="L31" s="70"/>
      <c r="M31" s="71"/>
      <c r="N31" s="72">
        <f>分析係数表!H34</f>
        <v>0.15249094173751312</v>
      </c>
      <c r="O31" s="73">
        <f t="shared" si="4"/>
        <v>42.505348816213839</v>
      </c>
      <c r="P31" s="67">
        <f>分析係数表!C34</f>
        <v>0.30551441128621037</v>
      </c>
      <c r="Q31" s="73">
        <f t="shared" si="5"/>
        <v>12.98599662010059</v>
      </c>
      <c r="R31" s="74">
        <v>13.967111563162289</v>
      </c>
      <c r="S31" s="75">
        <f t="shared" si="6"/>
        <v>16.585821325911439</v>
      </c>
      <c r="T31" s="76">
        <f>分析係数表!F34</f>
        <v>0.77261426659017018</v>
      </c>
      <c r="U31" s="77">
        <f t="shared" si="7"/>
        <v>12.814442179514671</v>
      </c>
      <c r="V31" s="78">
        <f>分析係数表!D34</f>
        <v>0.26310533137842373</v>
      </c>
      <c r="W31" s="79">
        <f t="shared" si="8"/>
        <v>4</v>
      </c>
      <c r="X31" s="67">
        <f>分析係数表!E34</f>
        <v>0.16618856377892521</v>
      </c>
      <c r="Y31" s="80">
        <f t="shared" si="9"/>
        <v>3</v>
      </c>
    </row>
    <row r="32" spans="1:25" x14ac:dyDescent="0.2">
      <c r="A32" s="6" t="s">
        <v>20</v>
      </c>
      <c r="B32" s="5" t="s">
        <v>37</v>
      </c>
      <c r="C32" s="81"/>
      <c r="D32" s="67">
        <f>投入係数表!AF32</f>
        <v>9.7496706192358364E-3</v>
      </c>
      <c r="E32" s="68">
        <f t="shared" si="0"/>
        <v>8.2989331437994505</v>
      </c>
      <c r="F32" s="67">
        <f>分析係数表!C35</f>
        <v>0.55170107459758322</v>
      </c>
      <c r="G32" s="68">
        <f t="shared" si="1"/>
        <v>4.5785303334476568</v>
      </c>
      <c r="H32" s="68">
        <v>5.2928998220134069</v>
      </c>
      <c r="I32" s="68">
        <f t="shared" si="2"/>
        <v>5.2928998220134069</v>
      </c>
      <c r="J32" s="67">
        <f>分析係数表!G35</f>
        <v>0.35798960138648178</v>
      </c>
      <c r="K32" s="69">
        <f t="shared" si="3"/>
        <v>1.8948030974611598</v>
      </c>
      <c r="L32" s="70"/>
      <c r="M32" s="71"/>
      <c r="N32" s="72">
        <f>分析係数表!H35</f>
        <v>4.4091052431733203E-2</v>
      </c>
      <c r="O32" s="73">
        <f t="shared" si="4"/>
        <v>12.289946812124375</v>
      </c>
      <c r="P32" s="67">
        <f>分析係数表!C35</f>
        <v>0.55170107459758322</v>
      </c>
      <c r="Q32" s="73">
        <f t="shared" si="5"/>
        <v>6.7803768629961603</v>
      </c>
      <c r="R32" s="74">
        <v>8.8223980338840526</v>
      </c>
      <c r="S32" s="75">
        <f t="shared" si="6"/>
        <v>14.11529785589746</v>
      </c>
      <c r="T32" s="76">
        <f>分析係数表!F35</f>
        <v>0.73705372616984399</v>
      </c>
      <c r="U32" s="77">
        <f t="shared" si="7"/>
        <v>10.403732880686432</v>
      </c>
      <c r="V32" s="78">
        <f>分析係数表!D35</f>
        <v>9.9133448873483535E-2</v>
      </c>
      <c r="W32" s="79">
        <f t="shared" si="8"/>
        <v>1</v>
      </c>
      <c r="X32" s="67">
        <f>分析係数表!E35</f>
        <v>9.0190641247833617E-2</v>
      </c>
      <c r="Y32" s="80">
        <f t="shared" si="9"/>
        <v>1</v>
      </c>
    </row>
    <row r="33" spans="1:25" x14ac:dyDescent="0.2">
      <c r="A33" s="6" t="s">
        <v>21</v>
      </c>
      <c r="B33" s="5" t="s">
        <v>38</v>
      </c>
      <c r="C33" s="81"/>
      <c r="D33" s="67">
        <f>投入係数表!AF33</f>
        <v>1.4643327686805948E-2</v>
      </c>
      <c r="E33" s="68">
        <f t="shared" si="0"/>
        <v>12.46442082215439</v>
      </c>
      <c r="F33" s="67">
        <f>分析係数表!C36</f>
        <v>0.78706433438155132</v>
      </c>
      <c r="G33" s="68">
        <f t="shared" si="1"/>
        <v>9.810301077840494</v>
      </c>
      <c r="H33" s="68">
        <v>10.295911874805048</v>
      </c>
      <c r="I33" s="68">
        <f t="shared" si="2"/>
        <v>10.295911874805048</v>
      </c>
      <c r="J33" s="67">
        <f>分析係数表!G36</f>
        <v>2.3082187519442545E-2</v>
      </c>
      <c r="K33" s="69">
        <f t="shared" si="3"/>
        <v>0.23765216857790539</v>
      </c>
      <c r="L33" s="70"/>
      <c r="M33" s="71"/>
      <c r="N33" s="72">
        <f>分析係数表!H36</f>
        <v>0.17399265041864295</v>
      </c>
      <c r="O33" s="73">
        <f t="shared" si="4"/>
        <v>48.498738438065757</v>
      </c>
      <c r="P33" s="67">
        <f>分析係数表!C36</f>
        <v>0.78706433438155132</v>
      </c>
      <c r="Q33" s="73">
        <f t="shared" si="5"/>
        <v>38.171627287101181</v>
      </c>
      <c r="R33" s="74">
        <v>39.313328568750215</v>
      </c>
      <c r="S33" s="75">
        <f t="shared" si="6"/>
        <v>49.609240443555265</v>
      </c>
      <c r="T33" s="76">
        <f>分析係数表!F36</f>
        <v>0.89591239967647607</v>
      </c>
      <c r="U33" s="77">
        <f t="shared" si="7"/>
        <v>44.445533651912882</v>
      </c>
      <c r="V33" s="78">
        <f>分析係数表!D36</f>
        <v>1.2733569754661027E-2</v>
      </c>
      <c r="W33" s="79">
        <f t="shared" si="8"/>
        <v>1</v>
      </c>
      <c r="X33" s="67">
        <f>分析係数表!E36</f>
        <v>3.4218876376532073E-3</v>
      </c>
      <c r="Y33" s="80">
        <f t="shared" si="9"/>
        <v>0</v>
      </c>
    </row>
    <row r="34" spans="1:25" x14ac:dyDescent="0.2">
      <c r="A34" s="6" t="s">
        <v>22</v>
      </c>
      <c r="B34" s="5" t="s">
        <v>373</v>
      </c>
      <c r="C34" s="66">
        <f>最終需要_まとめ!C35</f>
        <v>851.20138596537618</v>
      </c>
      <c r="D34" s="67">
        <f>投入係数表!AF34</f>
        <v>9.3807641633728595E-2</v>
      </c>
      <c r="E34" s="68">
        <f t="shared" si="0"/>
        <v>79.849194572773101</v>
      </c>
      <c r="F34" s="67">
        <f>分析係数表!C37</f>
        <v>0.17806118330777299</v>
      </c>
      <c r="G34" s="68">
        <f t="shared" si="1"/>
        <v>14.218042071800584</v>
      </c>
      <c r="H34" s="68">
        <v>14.61351645669172</v>
      </c>
      <c r="I34" s="68">
        <f t="shared" si="2"/>
        <v>865.81490242206792</v>
      </c>
      <c r="J34" s="67">
        <f>分析係数表!G37</f>
        <v>0.48063241106719368</v>
      </c>
      <c r="K34" s="69">
        <f t="shared" si="3"/>
        <v>416.13870408902551</v>
      </c>
      <c r="L34" s="70"/>
      <c r="M34" s="71"/>
      <c r="N34" s="72">
        <f>分析係数表!H37</f>
        <v>0.10551990887033974</v>
      </c>
      <c r="O34" s="73">
        <f t="shared" si="4"/>
        <v>29.412635809603159</v>
      </c>
      <c r="P34" s="67">
        <f>分析係数表!C37</f>
        <v>0.17806118330777299</v>
      </c>
      <c r="Q34" s="73">
        <f t="shared" si="5"/>
        <v>5.2372487364585165</v>
      </c>
      <c r="R34" s="74">
        <v>5.6934713093904961</v>
      </c>
      <c r="S34" s="75">
        <f t="shared" si="6"/>
        <v>871.50837373145839</v>
      </c>
      <c r="T34" s="76">
        <f>分析係数表!F37</f>
        <v>0.73363448146056842</v>
      </c>
      <c r="U34" s="77">
        <f t="shared" si="7"/>
        <v>639.36859385102173</v>
      </c>
      <c r="V34" s="78">
        <f>分析係数表!D37</f>
        <v>8.9591567852437423E-2</v>
      </c>
      <c r="W34" s="79">
        <f t="shared" si="8"/>
        <v>78</v>
      </c>
      <c r="X34" s="67">
        <f>分析係数表!E37</f>
        <v>7.8976096367400717E-2</v>
      </c>
      <c r="Y34" s="80">
        <f t="shared" si="9"/>
        <v>69</v>
      </c>
    </row>
    <row r="35" spans="1:25" x14ac:dyDescent="0.2">
      <c r="A35" s="6" t="s">
        <v>23</v>
      </c>
      <c r="B35" s="5" t="s">
        <v>191</v>
      </c>
      <c r="C35" s="81"/>
      <c r="D35" s="67">
        <f>投入係数表!AF35</f>
        <v>8.1309994353472616E-3</v>
      </c>
      <c r="E35" s="68">
        <f t="shared" si="0"/>
        <v>6.9211179886512806</v>
      </c>
      <c r="F35" s="67">
        <f>分析係数表!C38</f>
        <v>9.4546815856245581E-2</v>
      </c>
      <c r="G35" s="68">
        <f t="shared" si="1"/>
        <v>0.6543696679923614</v>
      </c>
      <c r="H35" s="68">
        <v>0.75578190737669204</v>
      </c>
      <c r="I35" s="68">
        <f t="shared" si="2"/>
        <v>0.75578190737669204</v>
      </c>
      <c r="J35" s="67">
        <f>分析係数表!G38</f>
        <v>0.30196369025565023</v>
      </c>
      <c r="K35" s="69">
        <f t="shared" si="3"/>
        <v>0.22821869377991996</v>
      </c>
      <c r="L35" s="70"/>
      <c r="M35" s="71"/>
      <c r="N35" s="72">
        <f>分析係数表!H38</f>
        <v>2.7486919418469202E-2</v>
      </c>
      <c r="O35" s="73">
        <f t="shared" si="4"/>
        <v>7.6617081936335136</v>
      </c>
      <c r="P35" s="67">
        <f>分析係数表!C38</f>
        <v>9.4546815856245581E-2</v>
      </c>
      <c r="Q35" s="73">
        <f t="shared" si="5"/>
        <v>0.72439011372775575</v>
      </c>
      <c r="R35" s="74">
        <v>0.91342840212094134</v>
      </c>
      <c r="S35" s="75">
        <f t="shared" si="6"/>
        <v>1.6692103094976334</v>
      </c>
      <c r="T35" s="76">
        <f>分析係数表!F38</f>
        <v>0.6469062615783624</v>
      </c>
      <c r="U35" s="77">
        <f t="shared" si="7"/>
        <v>1.0798226011051753</v>
      </c>
      <c r="V35" s="78">
        <f>分析係数表!D38</f>
        <v>7.039644312708411E-2</v>
      </c>
      <c r="W35" s="79">
        <f t="shared" si="8"/>
        <v>0</v>
      </c>
      <c r="X35" s="67">
        <f>分析係数表!E38</f>
        <v>6.7802889959244161E-2</v>
      </c>
      <c r="Y35" s="80">
        <f t="shared" si="9"/>
        <v>0</v>
      </c>
    </row>
    <row r="36" spans="1:25" x14ac:dyDescent="0.2">
      <c r="A36" s="6" t="s">
        <v>24</v>
      </c>
      <c r="B36" s="5" t="s">
        <v>39</v>
      </c>
      <c r="C36" s="81"/>
      <c r="D36" s="67">
        <f>投入係数表!AF36</f>
        <v>0</v>
      </c>
      <c r="E36" s="68">
        <f t="shared" si="0"/>
        <v>0</v>
      </c>
      <c r="F36" s="67">
        <f>分析係数表!C39</f>
        <v>1</v>
      </c>
      <c r="G36" s="68">
        <f t="shared" si="1"/>
        <v>0</v>
      </c>
      <c r="H36" s="68">
        <v>0.22597204543057303</v>
      </c>
      <c r="I36" s="68">
        <f t="shared" si="2"/>
        <v>0.22597204543057303</v>
      </c>
      <c r="J36" s="67">
        <f>分析係数表!G39</f>
        <v>0.38617340916407339</v>
      </c>
      <c r="K36" s="69">
        <f t="shared" si="3"/>
        <v>8.7264395159703259E-2</v>
      </c>
      <c r="L36" s="70"/>
      <c r="M36" s="71"/>
      <c r="N36" s="72">
        <f>分析係数表!H39</f>
        <v>3.6619192575764402E-3</v>
      </c>
      <c r="O36" s="73">
        <f t="shared" si="4"/>
        <v>1.0207239433803488</v>
      </c>
      <c r="P36" s="67">
        <f>分析係数表!C39</f>
        <v>1</v>
      </c>
      <c r="Q36" s="73">
        <f t="shared" si="5"/>
        <v>1.0207239433803488</v>
      </c>
      <c r="R36" s="74">
        <v>1.0355499798257553</v>
      </c>
      <c r="S36" s="75">
        <f t="shared" si="6"/>
        <v>1.2615220252563284</v>
      </c>
      <c r="T36" s="76">
        <f>分析係数表!F39</f>
        <v>0.76971778087777654</v>
      </c>
      <c r="U36" s="77">
        <f t="shared" si="7"/>
        <v>0.97101593380873941</v>
      </c>
      <c r="V36" s="78">
        <f>分析係数表!D39</f>
        <v>5.3224594913617342E-2</v>
      </c>
      <c r="W36" s="79">
        <f t="shared" si="8"/>
        <v>0</v>
      </c>
      <c r="X36" s="67">
        <f>分析係数表!E39</f>
        <v>6.6664878205816069E-2</v>
      </c>
      <c r="Y36" s="80">
        <f t="shared" si="9"/>
        <v>0</v>
      </c>
    </row>
    <row r="37" spans="1:25" x14ac:dyDescent="0.2">
      <c r="A37" s="6" t="s">
        <v>25</v>
      </c>
      <c r="B37" s="5" t="s">
        <v>40</v>
      </c>
      <c r="C37" s="81"/>
      <c r="D37" s="67">
        <f>投入係数表!AF37</f>
        <v>1.1293054771315641E-4</v>
      </c>
      <c r="E37" s="68">
        <f t="shared" si="0"/>
        <v>9.6126638731267783E-2</v>
      </c>
      <c r="F37" s="67">
        <f>分析係数表!C40</f>
        <v>0.92638568129330257</v>
      </c>
      <c r="G37" s="68">
        <f t="shared" si="1"/>
        <v>8.9050341711500669E-2</v>
      </c>
      <c r="H37" s="68">
        <v>9.5525003589932378E-2</v>
      </c>
      <c r="I37" s="68">
        <f t="shared" si="2"/>
        <v>9.5525003589932378E-2</v>
      </c>
      <c r="J37" s="67">
        <f>分析係数表!G40</f>
        <v>0.56637000568074225</v>
      </c>
      <c r="K37" s="69">
        <f t="shared" si="3"/>
        <v>5.4102496825882924E-2</v>
      </c>
      <c r="L37" s="70"/>
      <c r="M37" s="71"/>
      <c r="N37" s="72">
        <f>分析係数表!H40</f>
        <v>2.7911676309506188E-2</v>
      </c>
      <c r="O37" s="73">
        <f t="shared" si="4"/>
        <v>7.7801049955018842</v>
      </c>
      <c r="P37" s="67">
        <f>分析係数表!C40</f>
        <v>0.92638568129330257</v>
      </c>
      <c r="Q37" s="73">
        <f t="shared" si="5"/>
        <v>7.2073778667914397</v>
      </c>
      <c r="R37" s="74">
        <v>7.2154676859666456</v>
      </c>
      <c r="S37" s="75">
        <f t="shared" si="6"/>
        <v>7.3109926895565778</v>
      </c>
      <c r="T37" s="76">
        <f>分析係数表!F40</f>
        <v>0.79369437606513915</v>
      </c>
      <c r="U37" s="77">
        <f t="shared" si="7"/>
        <v>5.8026937811544013</v>
      </c>
      <c r="V37" s="78">
        <f>分析係数表!D40</f>
        <v>7.4725430789623182E-2</v>
      </c>
      <c r="W37" s="79">
        <f t="shared" si="8"/>
        <v>1</v>
      </c>
      <c r="X37" s="67">
        <f>分析係数表!E40</f>
        <v>4.5398598750236697E-2</v>
      </c>
      <c r="Y37" s="80">
        <f t="shared" si="9"/>
        <v>0</v>
      </c>
    </row>
    <row r="38" spans="1:25" x14ac:dyDescent="0.2">
      <c r="A38" s="6" t="s">
        <v>26</v>
      </c>
      <c r="B38" s="5" t="s">
        <v>274</v>
      </c>
      <c r="C38" s="81"/>
      <c r="D38" s="67">
        <f>投入係数表!AF38</f>
        <v>1.5057406361754187E-4</v>
      </c>
      <c r="E38" s="68">
        <f t="shared" si="0"/>
        <v>0.12816885164169037</v>
      </c>
      <c r="F38" s="67">
        <f>分析係数表!C41</f>
        <v>0.99990772353972501</v>
      </c>
      <c r="G38" s="68">
        <f t="shared" si="1"/>
        <v>0.12815702467374337</v>
      </c>
      <c r="H38" s="68">
        <v>0.13533666955044565</v>
      </c>
      <c r="I38" s="68">
        <f t="shared" si="2"/>
        <v>0.13533666955044565</v>
      </c>
      <c r="J38" s="67">
        <f>分析係数表!G41</f>
        <v>0.5672735653376354</v>
      </c>
      <c r="K38" s="69">
        <f t="shared" si="3"/>
        <v>7.6772915056802699E-2</v>
      </c>
      <c r="L38" s="70"/>
      <c r="M38" s="71"/>
      <c r="N38" s="72">
        <f>分析係数表!H41</f>
        <v>3.8064009576337182E-2</v>
      </c>
      <c r="O38" s="73">
        <f t="shared" si="4"/>
        <v>10.609967949249688</v>
      </c>
      <c r="P38" s="67">
        <f>分析係数表!C41</f>
        <v>0.99990772353972501</v>
      </c>
      <c r="Q38" s="73">
        <f t="shared" si="5"/>
        <v>10.6089888989637</v>
      </c>
      <c r="R38" s="74">
        <v>10.758595072376512</v>
      </c>
      <c r="S38" s="75">
        <f t="shared" si="6"/>
        <v>10.893931741926957</v>
      </c>
      <c r="T38" s="76">
        <f>分析係数表!F41</f>
        <v>0.70340324191441961</v>
      </c>
      <c r="U38" s="77">
        <f t="shared" si="7"/>
        <v>7.6628269044658222</v>
      </c>
      <c r="V38" s="78">
        <f>分析係数表!D41</f>
        <v>0.12678804640086042</v>
      </c>
      <c r="W38" s="79">
        <f t="shared" si="8"/>
        <v>1</v>
      </c>
      <c r="X38" s="67">
        <f>分析係数表!E41</f>
        <v>0.12015057232849351</v>
      </c>
      <c r="Y38" s="80">
        <f t="shared" si="9"/>
        <v>1</v>
      </c>
    </row>
    <row r="39" spans="1:25" x14ac:dyDescent="0.2">
      <c r="A39" s="6" t="s">
        <v>51</v>
      </c>
      <c r="B39" s="5" t="s">
        <v>363</v>
      </c>
      <c r="C39" s="81"/>
      <c r="D39" s="67">
        <f>投入係数表!AF39</f>
        <v>9.7873141351402211E-4</v>
      </c>
      <c r="E39" s="68">
        <f>$C$34*D39</f>
        <v>0.83309753567098732</v>
      </c>
      <c r="F39" s="67">
        <f>分析係数表!C42</f>
        <v>0.84220135628586335</v>
      </c>
      <c r="G39" s="68">
        <f>E39*F39</f>
        <v>0.7016358744605159</v>
      </c>
      <c r="H39" s="68">
        <v>0.75729435047141058</v>
      </c>
      <c r="I39" s="68">
        <f>C39+H39</f>
        <v>0.75729435047141058</v>
      </c>
      <c r="J39" s="67">
        <f>分析係数表!G42</f>
        <v>0.59498317528296119</v>
      </c>
      <c r="K39" s="69">
        <f>I39*J39</f>
        <v>0.45057739726732754</v>
      </c>
      <c r="L39" s="70"/>
      <c r="M39" s="71"/>
      <c r="N39" s="72">
        <f>分析係数表!H42</f>
        <v>1.0390454554230514E-2</v>
      </c>
      <c r="O39" s="73">
        <f t="shared" si="4"/>
        <v>2.8962369184315868</v>
      </c>
      <c r="P39" s="67">
        <f>分析係数表!C42</f>
        <v>0.84220135628586335</v>
      </c>
      <c r="Q39" s="73">
        <f>O39*P39</f>
        <v>2.4392146608282719</v>
      </c>
      <c r="R39" s="74">
        <v>2.54473029352758</v>
      </c>
      <c r="S39" s="75">
        <f>I39+R39</f>
        <v>3.3020246439989904</v>
      </c>
      <c r="T39" s="76">
        <f>分析係数表!F42</f>
        <v>0.68522483940042822</v>
      </c>
      <c r="U39" s="77">
        <f>S39*T39</f>
        <v>2.2626293063804646</v>
      </c>
      <c r="V39" s="78">
        <f>分析係数表!D42</f>
        <v>0.3683083511777302</v>
      </c>
      <c r="W39" s="79">
        <f>ROUND(S39*V39,0)</f>
        <v>1</v>
      </c>
      <c r="X39" s="67">
        <f>分析係数表!E42</f>
        <v>0.32058733557662894</v>
      </c>
      <c r="Y39" s="80">
        <f>ROUND(S39*X39,0)</f>
        <v>1</v>
      </c>
    </row>
    <row r="40" spans="1:25" x14ac:dyDescent="0.2">
      <c r="A40" s="6" t="s">
        <v>192</v>
      </c>
      <c r="B40" s="5" t="s">
        <v>41</v>
      </c>
      <c r="C40" s="81"/>
      <c r="D40" s="67">
        <f>投入係数表!AF40</f>
        <v>4.024091850178807E-2</v>
      </c>
      <c r="E40" s="68">
        <f>$C$34*D40</f>
        <v>34.253125601241756</v>
      </c>
      <c r="F40" s="67">
        <f>分析係数表!C43</f>
        <v>0.52430911701784721</v>
      </c>
      <c r="G40" s="68">
        <f>E40*F40</f>
        <v>17.959226039088481</v>
      </c>
      <c r="H40" s="68">
        <v>19.973399095629979</v>
      </c>
      <c r="I40" s="68">
        <f>C40+H40</f>
        <v>19.973399095629979</v>
      </c>
      <c r="J40" s="67">
        <f>分析係数表!G43</f>
        <v>0.41766166778106789</v>
      </c>
      <c r="K40" s="69">
        <f>I40*J40</f>
        <v>8.3421231775376903</v>
      </c>
      <c r="L40" s="70"/>
      <c r="M40" s="71"/>
      <c r="N40" s="72">
        <f>分析係数表!H43</f>
        <v>1.4132820192685171E-2</v>
      </c>
      <c r="O40" s="73">
        <f t="shared" si="4"/>
        <v>3.9393844985294297</v>
      </c>
      <c r="P40" s="67">
        <f>分析係数表!C43</f>
        <v>0.52430911701784721</v>
      </c>
      <c r="Q40" s="73">
        <f>O40*P40</f>
        <v>2.0654552080177599</v>
      </c>
      <c r="R40" s="74">
        <v>4.6086959152779965</v>
      </c>
      <c r="S40" s="75">
        <f>I40+R40</f>
        <v>24.582095010907977</v>
      </c>
      <c r="T40" s="76">
        <f>分析係数表!F43</f>
        <v>0.73416754226764736</v>
      </c>
      <c r="U40" s="77">
        <f>S40*T40</f>
        <v>18.047376277948107</v>
      </c>
      <c r="V40" s="78">
        <f>分析係数表!D43</f>
        <v>0.15354857197440061</v>
      </c>
      <c r="W40" s="79">
        <f>ROUND(S40*V40,0)</f>
        <v>4</v>
      </c>
      <c r="X40" s="67">
        <f>分析係数表!E43</f>
        <v>0.11343012704174228</v>
      </c>
      <c r="Y40" s="80">
        <f>ROUND(S40*X40,0)</f>
        <v>3</v>
      </c>
    </row>
    <row r="41" spans="1:25" x14ac:dyDescent="0.2">
      <c r="A41" s="6" t="s">
        <v>337</v>
      </c>
      <c r="B41" s="5" t="s">
        <v>42</v>
      </c>
      <c r="C41" s="81"/>
      <c r="D41" s="67">
        <f>投入係数表!AF41</f>
        <v>1.8821757952192734E-4</v>
      </c>
      <c r="E41" s="68">
        <f>$C$34*D41</f>
        <v>0.16021106455211295</v>
      </c>
      <c r="F41" s="67">
        <f>分析係数表!C44</f>
        <v>0.64452330330238461</v>
      </c>
      <c r="G41" s="68">
        <f>E41*F41</f>
        <v>0.10325976455071942</v>
      </c>
      <c r="H41" s="68">
        <v>0.1246849559267721</v>
      </c>
      <c r="I41" s="68">
        <f>C41+H41</f>
        <v>0.1246849559267721</v>
      </c>
      <c r="J41" s="67">
        <f>分析係数表!G44</f>
        <v>0.3824712118442698</v>
      </c>
      <c r="K41" s="69">
        <f>I41*J41</f>
        <v>4.7688406192061897E-2</v>
      </c>
      <c r="L41" s="70"/>
      <c r="M41" s="71"/>
      <c r="N41" s="72">
        <f>分析係数表!H44</f>
        <v>0.16476384160429391</v>
      </c>
      <c r="O41" s="73">
        <f t="shared" si="4"/>
        <v>45.926298833834792</v>
      </c>
      <c r="P41" s="67">
        <f>分析係数表!C44</f>
        <v>0.64452330330238461</v>
      </c>
      <c r="Q41" s="73">
        <f>O41*P41</f>
        <v>29.600569832835653</v>
      </c>
      <c r="R41" s="74">
        <v>29.949337610580915</v>
      </c>
      <c r="S41" s="75">
        <f>I41+R41</f>
        <v>30.074022566507686</v>
      </c>
      <c r="T41" s="76">
        <f>分析係数表!F44</f>
        <v>0.64581429354779751</v>
      </c>
      <c r="U41" s="77">
        <f>S41*T41</f>
        <v>19.422233637929683</v>
      </c>
      <c r="V41" s="78">
        <f>分析係数表!D44</f>
        <v>0.16185340888320235</v>
      </c>
      <c r="W41" s="79">
        <f>ROUND(S41*V41,0)</f>
        <v>5</v>
      </c>
      <c r="X41" s="67">
        <f>分析係数表!E44</f>
        <v>0.10822214098580393</v>
      </c>
      <c r="Y41" s="80">
        <f>ROUND(S41*X41,0)</f>
        <v>3</v>
      </c>
    </row>
    <row r="42" spans="1:25" x14ac:dyDescent="0.2">
      <c r="A42" s="6" t="s">
        <v>338</v>
      </c>
      <c r="B42" s="5" t="s">
        <v>276</v>
      </c>
      <c r="C42" s="81"/>
      <c r="D42" s="67">
        <f>投入係数表!AF42</f>
        <v>1.5057406361754188E-3</v>
      </c>
      <c r="E42" s="68">
        <f>$C$34*D42</f>
        <v>1.2816885164169036</v>
      </c>
      <c r="F42" s="67">
        <f>分析係数表!C45</f>
        <v>1</v>
      </c>
      <c r="G42" s="68">
        <f>E42*F42</f>
        <v>1.2816885164169036</v>
      </c>
      <c r="H42" s="68">
        <v>1.3516938254271771</v>
      </c>
      <c r="I42" s="68">
        <f>C42+H42</f>
        <v>1.3516938254271771</v>
      </c>
      <c r="J42" s="67">
        <f>分析係数表!G45</f>
        <v>0</v>
      </c>
      <c r="K42" s="69">
        <f>I42*J42</f>
        <v>0</v>
      </c>
      <c r="L42" s="70"/>
      <c r="M42" s="71"/>
      <c r="N42" s="72">
        <f>分析係数表!H45</f>
        <v>0</v>
      </c>
      <c r="O42" s="73">
        <f t="shared" si="4"/>
        <v>0</v>
      </c>
      <c r="P42" s="67">
        <f>分析係数表!C45</f>
        <v>1</v>
      </c>
      <c r="Q42" s="73">
        <f>O42*P42</f>
        <v>0</v>
      </c>
      <c r="R42" s="74">
        <v>0.14549631697505169</v>
      </c>
      <c r="S42" s="75">
        <f>I42+R42</f>
        <v>1.4971901424022287</v>
      </c>
      <c r="T42" s="76">
        <f>分析係数表!F45</f>
        <v>0</v>
      </c>
      <c r="U42" s="77">
        <f>S42*T42</f>
        <v>0</v>
      </c>
      <c r="V42" s="78">
        <f>分析係数表!D45</f>
        <v>0</v>
      </c>
      <c r="W42" s="79">
        <f>ROUND(S42*V42,0)</f>
        <v>0</v>
      </c>
      <c r="X42" s="67">
        <f>分析係数表!E45</f>
        <v>0</v>
      </c>
      <c r="Y42" s="80">
        <f>ROUND(S42*X42,0)</f>
        <v>0</v>
      </c>
    </row>
    <row r="43" spans="1:25" x14ac:dyDescent="0.2">
      <c r="A43" s="6" t="s">
        <v>339</v>
      </c>
      <c r="B43" s="5" t="s">
        <v>277</v>
      </c>
      <c r="C43" s="81"/>
      <c r="D43" s="67">
        <f>投入係数表!AF43</f>
        <v>2.4091850178806699E-3</v>
      </c>
      <c r="E43" s="68">
        <f>$C$34*D43</f>
        <v>2.0507016262670459</v>
      </c>
      <c r="F43" s="67">
        <f>分析係数表!C46</f>
        <v>0.94132029339853296</v>
      </c>
      <c r="G43" s="68">
        <f>E43*F43</f>
        <v>1.9303670565105444</v>
      </c>
      <c r="H43" s="68">
        <v>2.0051772307172686</v>
      </c>
      <c r="I43" s="68">
        <f>C43+H43</f>
        <v>2.0051772307172686</v>
      </c>
      <c r="J43" s="67">
        <f>分析係数表!G46</f>
        <v>1.8134715025906734E-2</v>
      </c>
      <c r="K43" s="69">
        <f>I43*J43</f>
        <v>3.6363317655494505E-2</v>
      </c>
      <c r="L43" s="70"/>
      <c r="M43" s="71"/>
      <c r="N43" s="72">
        <f>分析係数表!H46</f>
        <v>5.1485683762058915E-5</v>
      </c>
      <c r="O43" s="73">
        <f t="shared" si="4"/>
        <v>1.4351127499196467E-2</v>
      </c>
      <c r="P43" s="67">
        <f>分析係数表!C46</f>
        <v>0.94132029339853296</v>
      </c>
      <c r="Q43" s="73">
        <f>O43*P43</f>
        <v>1.3509007548143373E-2</v>
      </c>
      <c r="R43" s="74">
        <v>0.13155977167647859</v>
      </c>
      <c r="S43" s="75">
        <f>I43+R43</f>
        <v>2.1367370023937471</v>
      </c>
      <c r="T43" s="76">
        <f>分析係数表!F46</f>
        <v>0.59196891191709844</v>
      </c>
      <c r="U43" s="77">
        <f>S43*T43</f>
        <v>1.2648818783600291</v>
      </c>
      <c r="V43" s="78">
        <f>分析係数表!D46</f>
        <v>1.4248704663212436E-2</v>
      </c>
      <c r="W43" s="79">
        <f>ROUND(S43*V43,0)</f>
        <v>0</v>
      </c>
      <c r="X43" s="67">
        <f>分析係数表!E46</f>
        <v>4.5336787564766841E-2</v>
      </c>
      <c r="Y43" s="80">
        <f>ROUND(S43*X43,0)</f>
        <v>0</v>
      </c>
    </row>
    <row r="44" spans="1:25" x14ac:dyDescent="0.2">
      <c r="A44" s="183">
        <v>40</v>
      </c>
      <c r="B44" s="12" t="s">
        <v>148</v>
      </c>
      <c r="C44" s="187">
        <f>SUM(C5:C43)</f>
        <v>851.20138596537618</v>
      </c>
      <c r="D44" s="83">
        <f>投入係数表!AF44</f>
        <v>0.23801995106342932</v>
      </c>
      <c r="E44" s="82">
        <f>SUM(E5:E43)</f>
        <v>202.60291223260208</v>
      </c>
      <c r="F44" s="83">
        <f>分析係数表!C47</f>
        <v>0.4419098025262409</v>
      </c>
      <c r="G44" s="82">
        <f>SUM(G5:G43)</f>
        <v>67.796198198588939</v>
      </c>
      <c r="H44" s="82">
        <f>SUM(H5:H43)</f>
        <v>73.492509877035658</v>
      </c>
      <c r="I44" s="82">
        <f>SUM(I5:I43)</f>
        <v>924.69389584241196</v>
      </c>
      <c r="J44" s="83">
        <f>分析係数表!G47</f>
        <v>0.35884105327113486</v>
      </c>
      <c r="K44" s="84">
        <f>SUM(K5:K43)</f>
        <v>431.70906896121153</v>
      </c>
      <c r="L44" s="85">
        <f>最終需要_まとめ!$L$34</f>
        <v>0.64566666666666661</v>
      </c>
      <c r="M44" s="82">
        <f>K44*L44</f>
        <v>278.74015552595557</v>
      </c>
      <c r="N44" s="86">
        <f>分析係数表!H47</f>
        <v>1</v>
      </c>
      <c r="O44" s="87">
        <f>SUM(O5:O43)</f>
        <v>278.74015552595557</v>
      </c>
      <c r="P44" s="83">
        <f>分析係数表!C47</f>
        <v>0.4419098025262409</v>
      </c>
      <c r="Q44" s="87">
        <f>SUM(Q5:Q43)</f>
        <v>134.77867460439671</v>
      </c>
      <c r="R44" s="82">
        <f>SUM(R5:R43)</f>
        <v>148.03085839698124</v>
      </c>
      <c r="S44" s="88">
        <f>SUM(S5:S43)</f>
        <v>1072.724754239393</v>
      </c>
      <c r="T44" s="89">
        <f>分析係数表!F47</f>
        <v>0.66817976617860531</v>
      </c>
      <c r="U44" s="90">
        <f>SUM(U5:U43)</f>
        <v>786.74972810045529</v>
      </c>
      <c r="V44" s="91">
        <f>分析係数表!D47</f>
        <v>8.5096007521748923E-2</v>
      </c>
      <c r="W44" s="92">
        <f>SUM(W5:W43)</f>
        <v>97</v>
      </c>
      <c r="X44" s="83">
        <f>分析係数表!E47</f>
        <v>6.3205093246831712E-2</v>
      </c>
      <c r="Y44" s="93">
        <f>SUM(Y5:Y43)</f>
        <v>81</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287</v>
      </c>
      <c r="S2" s="3" t="s">
        <v>150</v>
      </c>
      <c r="U2" s="55" t="s">
        <v>207</v>
      </c>
      <c r="W2" s="3" t="s">
        <v>127</v>
      </c>
      <c r="Y2" s="3" t="s">
        <v>151</v>
      </c>
    </row>
    <row r="3" spans="1:25" ht="44" x14ac:dyDescent="0.2">
      <c r="B3" s="56"/>
      <c r="C3" s="57" t="s">
        <v>225</v>
      </c>
      <c r="D3" s="57" t="s">
        <v>229</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投入係数表!AG5</f>
        <v>0</v>
      </c>
      <c r="E5" s="68">
        <f t="shared" ref="E5:E38" si="0">$C$35*D5</f>
        <v>0</v>
      </c>
      <c r="F5" s="67">
        <f>分析係数表!C8</f>
        <v>0.62618397816663984</v>
      </c>
      <c r="G5" s="68">
        <f t="shared" ref="G5:G38" si="1">E5*F5</f>
        <v>0</v>
      </c>
      <c r="H5" s="68">
        <f t="array" ref="H5:H43">MMULT(逆行列係数!C5:AO43,'31'!G5:G43)</f>
        <v>1.5060033567571437E-3</v>
      </c>
      <c r="I5" s="68">
        <f t="shared" ref="I5:I38" si="2">C5+H5</f>
        <v>1.5060033567571437E-3</v>
      </c>
      <c r="J5" s="67">
        <f>分析係数表!G8</f>
        <v>0.17367458866544791</v>
      </c>
      <c r="K5" s="69">
        <f t="shared" ref="K5:K38" si="3">I5*J5</f>
        <v>2.6155451351358072E-4</v>
      </c>
      <c r="L5" s="70" t="s">
        <v>185</v>
      </c>
      <c r="M5" s="71" t="s">
        <v>185</v>
      </c>
      <c r="N5" s="72">
        <f>分析係数表!H8</f>
        <v>9.6857442577373328E-3</v>
      </c>
      <c r="O5" s="73">
        <f t="shared" ref="O5:O43" si="4">$M$44*N5</f>
        <v>4.0516878504815244E-2</v>
      </c>
      <c r="P5" s="67">
        <f>分析係数表!C8</f>
        <v>0.62618397816663984</v>
      </c>
      <c r="Q5" s="73">
        <f t="shared" ref="Q5:Q38" si="5">O5*P5</f>
        <v>2.5371020165039629E-2</v>
      </c>
      <c r="R5" s="74">
        <f t="array" ref="R5:R43">MMULT(逆行列係数!C5:AO43,'31'!Q5:Q43)</f>
        <v>3.6952006886017193E-2</v>
      </c>
      <c r="S5" s="75">
        <f t="shared" ref="S5:S38" si="6">I5+R5</f>
        <v>3.8458010242774336E-2</v>
      </c>
      <c r="T5" s="76">
        <f>分析係数表!F8</f>
        <v>0.6565853270805182</v>
      </c>
      <c r="U5" s="77">
        <f t="shared" ref="U5:U38" si="7">S5*T5</f>
        <v>2.5250965234117906E-2</v>
      </c>
      <c r="V5" s="78">
        <f>分析係数表!D8</f>
        <v>0.236507431841666</v>
      </c>
      <c r="W5" s="79">
        <f t="shared" ref="W5:W38" si="8">ROUND(S5*V5,0)</f>
        <v>0</v>
      </c>
      <c r="X5" s="67">
        <f>分析係数表!E8</f>
        <v>0.13752881328988156</v>
      </c>
      <c r="Y5" s="80">
        <f t="shared" ref="Y5:Y38" si="9">ROUND(S5*X5,0)</f>
        <v>0</v>
      </c>
    </row>
    <row r="6" spans="1:25" x14ac:dyDescent="0.2">
      <c r="A6" s="6" t="s">
        <v>217</v>
      </c>
      <c r="B6" s="5" t="s">
        <v>263</v>
      </c>
      <c r="C6" s="81"/>
      <c r="D6" s="67">
        <f>投入係数表!AG6</f>
        <v>0</v>
      </c>
      <c r="E6" s="68">
        <f t="shared" si="0"/>
        <v>0</v>
      </c>
      <c r="F6" s="67">
        <f>分析係数表!C9</f>
        <v>0.44414168937329701</v>
      </c>
      <c r="G6" s="68">
        <f t="shared" si="1"/>
        <v>0</v>
      </c>
      <c r="H6" s="68">
        <v>8.9914887650021703E-5</v>
      </c>
      <c r="I6" s="68">
        <f t="shared" si="2"/>
        <v>8.9914887650021703E-5</v>
      </c>
      <c r="J6" s="67">
        <f>分析係数表!G9</f>
        <v>0.2864864864864865</v>
      </c>
      <c r="K6" s="69">
        <f t="shared" si="3"/>
        <v>2.5759400245681896E-5</v>
      </c>
      <c r="L6" s="70"/>
      <c r="M6" s="71"/>
      <c r="N6" s="72">
        <f>分析係数表!H9</f>
        <v>4.9876756144494577E-4</v>
      </c>
      <c r="O6" s="73">
        <f t="shared" si="4"/>
        <v>2.0864173316433102E-3</v>
      </c>
      <c r="P6" s="67">
        <f>分析係数表!C9</f>
        <v>0.44414168937329701</v>
      </c>
      <c r="Q6" s="73">
        <f t="shared" si="5"/>
        <v>9.2666491841378632E-4</v>
      </c>
      <c r="R6" s="74">
        <v>1.1617325162818705E-3</v>
      </c>
      <c r="S6" s="75">
        <f t="shared" si="6"/>
        <v>1.2516474039318921E-3</v>
      </c>
      <c r="T6" s="76">
        <f>分析係数表!F9</f>
        <v>0.8</v>
      </c>
      <c r="U6" s="77">
        <f t="shared" si="7"/>
        <v>1.0013179231455136E-3</v>
      </c>
      <c r="V6" s="78">
        <f>分析係数表!D9</f>
        <v>0.15675675675675677</v>
      </c>
      <c r="W6" s="79">
        <f t="shared" si="8"/>
        <v>0</v>
      </c>
      <c r="X6" s="67">
        <f>分析係数表!E9</f>
        <v>0</v>
      </c>
      <c r="Y6" s="80">
        <f t="shared" si="9"/>
        <v>0</v>
      </c>
    </row>
    <row r="7" spans="1:25" x14ac:dyDescent="0.2">
      <c r="A7" s="6" t="s">
        <v>218</v>
      </c>
      <c r="B7" s="5" t="s">
        <v>264</v>
      </c>
      <c r="C7" s="81"/>
      <c r="D7" s="67">
        <f>投入係数表!AG7</f>
        <v>0</v>
      </c>
      <c r="E7" s="68">
        <f t="shared" si="0"/>
        <v>0</v>
      </c>
      <c r="F7" s="67">
        <f>分析係数表!C10</f>
        <v>0.59922367782629793</v>
      </c>
      <c r="G7" s="68">
        <f t="shared" si="1"/>
        <v>0</v>
      </c>
      <c r="H7" s="68">
        <v>3.6231094011693674E-4</v>
      </c>
      <c r="I7" s="68">
        <f t="shared" si="2"/>
        <v>3.6231094011693674E-4</v>
      </c>
      <c r="J7" s="67">
        <f>分析係数表!G10</f>
        <v>0.23161078900932694</v>
      </c>
      <c r="K7" s="69">
        <f t="shared" si="3"/>
        <v>8.3915122707194719E-5</v>
      </c>
      <c r="L7" s="70"/>
      <c r="M7" s="71"/>
      <c r="N7" s="72">
        <f>分析係数表!H10</f>
        <v>1.1359028980004247E-3</v>
      </c>
      <c r="O7" s="73">
        <f t="shared" si="4"/>
        <v>4.7516472133554083E-3</v>
      </c>
      <c r="P7" s="67">
        <f>分析係数表!C10</f>
        <v>0.59922367782629793</v>
      </c>
      <c r="Q7" s="73">
        <f t="shared" si="5"/>
        <v>2.8472995189199077E-3</v>
      </c>
      <c r="R7" s="74">
        <v>4.7751408172980823E-3</v>
      </c>
      <c r="S7" s="75">
        <f t="shared" si="6"/>
        <v>5.1374517574150191E-3</v>
      </c>
      <c r="T7" s="76">
        <f>分析係数表!F10</f>
        <v>0.67411141920846984</v>
      </c>
      <c r="U7" s="77">
        <f t="shared" si="7"/>
        <v>3.4632148953060858E-3</v>
      </c>
      <c r="V7" s="78">
        <f>分析係数表!D10</f>
        <v>9.7403579531131837E-2</v>
      </c>
      <c r="W7" s="79">
        <f t="shared" si="8"/>
        <v>0</v>
      </c>
      <c r="X7" s="67">
        <f>分析係数表!E10</f>
        <v>7.6632215780186544E-2</v>
      </c>
      <c r="Y7" s="80">
        <f t="shared" si="9"/>
        <v>0</v>
      </c>
    </row>
    <row r="8" spans="1:25" x14ac:dyDescent="0.2">
      <c r="A8" s="6" t="s">
        <v>219</v>
      </c>
      <c r="B8" s="5" t="s">
        <v>27</v>
      </c>
      <c r="C8" s="81"/>
      <c r="D8" s="67">
        <f>投入係数表!AG8</f>
        <v>0</v>
      </c>
      <c r="E8" s="68">
        <f t="shared" si="0"/>
        <v>0</v>
      </c>
      <c r="F8" s="67">
        <f>分析係数表!C11</f>
        <v>1.1237811931912089E-2</v>
      </c>
      <c r="G8" s="68">
        <f t="shared" si="1"/>
        <v>0</v>
      </c>
      <c r="H8" s="68">
        <v>1.102080355131806E-4</v>
      </c>
      <c r="I8" s="68">
        <f t="shared" si="2"/>
        <v>1.102080355131806E-4</v>
      </c>
      <c r="J8" s="67">
        <f>分析係数表!G11</f>
        <v>0.45794392523364486</v>
      </c>
      <c r="K8" s="69">
        <f t="shared" si="3"/>
        <v>5.0469100375194851E-5</v>
      </c>
      <c r="L8" s="70"/>
      <c r="M8" s="71"/>
      <c r="N8" s="72">
        <f>分析係数表!H11</f>
        <v>-1.9307131410772092E-5</v>
      </c>
      <c r="O8" s="73">
        <f t="shared" si="4"/>
        <v>-8.0764541870063605E-5</v>
      </c>
      <c r="P8" s="67">
        <f>分析係数表!C11</f>
        <v>1.1237811931912089E-2</v>
      </c>
      <c r="Q8" s="73">
        <f t="shared" si="5"/>
        <v>-9.0761673230281431E-7</v>
      </c>
      <c r="R8" s="74">
        <v>4.1992288307172228E-4</v>
      </c>
      <c r="S8" s="75">
        <f t="shared" si="6"/>
        <v>5.3013091858490288E-4</v>
      </c>
      <c r="T8" s="76">
        <f>分析係数表!F11</f>
        <v>0.77570093457943923</v>
      </c>
      <c r="U8" s="77">
        <f t="shared" si="7"/>
        <v>4.1122304899576578E-4</v>
      </c>
      <c r="V8" s="78">
        <f>分析係数表!D11</f>
        <v>0.16822429906542055</v>
      </c>
      <c r="W8" s="79">
        <f t="shared" si="8"/>
        <v>0</v>
      </c>
      <c r="X8" s="67">
        <f>分析係数表!E11</f>
        <v>4.6728971962616821E-2</v>
      </c>
      <c r="Y8" s="80">
        <f t="shared" si="9"/>
        <v>0</v>
      </c>
    </row>
    <row r="9" spans="1:25" x14ac:dyDescent="0.2">
      <c r="A9" s="6" t="s">
        <v>220</v>
      </c>
      <c r="B9" s="5" t="s">
        <v>188</v>
      </c>
      <c r="C9" s="81"/>
      <c r="D9" s="67">
        <f>投入係数表!AG9</f>
        <v>0</v>
      </c>
      <c r="E9" s="68">
        <f t="shared" si="0"/>
        <v>0</v>
      </c>
      <c r="F9" s="67">
        <f>分析係数表!C12</f>
        <v>0.19220955176696397</v>
      </c>
      <c r="G9" s="68">
        <f t="shared" si="1"/>
        <v>0</v>
      </c>
      <c r="H9" s="68">
        <v>2.7372183907898753E-3</v>
      </c>
      <c r="I9" s="68">
        <f t="shared" si="2"/>
        <v>2.7372183907898753E-3</v>
      </c>
      <c r="J9" s="67">
        <f>分析係数表!G12</f>
        <v>0.28074575451743516</v>
      </c>
      <c r="K9" s="69">
        <f t="shared" si="3"/>
        <v>7.6846244240130323E-4</v>
      </c>
      <c r="L9" s="70"/>
      <c r="M9" s="71"/>
      <c r="N9" s="72">
        <f>分析係数表!H12</f>
        <v>8.6946448453176992E-2</v>
      </c>
      <c r="O9" s="73">
        <f t="shared" si="4"/>
        <v>0.36370965355485313</v>
      </c>
      <c r="P9" s="67">
        <f>分析係数表!C12</f>
        <v>0.19220955176696397</v>
      </c>
      <c r="Q9" s="73">
        <f t="shared" si="5"/>
        <v>6.9908469483096078E-2</v>
      </c>
      <c r="R9" s="74">
        <v>8.0772785062550131E-2</v>
      </c>
      <c r="S9" s="75">
        <f t="shared" si="6"/>
        <v>8.3510003453340004E-2</v>
      </c>
      <c r="T9" s="76">
        <f>分析係数表!F12</f>
        <v>0.59388408775004531</v>
      </c>
      <c r="U9" s="77">
        <f t="shared" si="7"/>
        <v>4.9595262218889963E-2</v>
      </c>
      <c r="V9" s="78">
        <f>分析係数表!D12</f>
        <v>6.3636913035595571E-2</v>
      </c>
      <c r="W9" s="79">
        <f t="shared" si="8"/>
        <v>0</v>
      </c>
      <c r="X9" s="67">
        <f>分析係数表!E12</f>
        <v>5.3151628694023088E-2</v>
      </c>
      <c r="Y9" s="80">
        <f t="shared" si="9"/>
        <v>0</v>
      </c>
    </row>
    <row r="10" spans="1:25" x14ac:dyDescent="0.2">
      <c r="A10" s="6" t="s">
        <v>221</v>
      </c>
      <c r="B10" s="5" t="s">
        <v>28</v>
      </c>
      <c r="C10" s="81"/>
      <c r="D10" s="67">
        <f>投入係数表!AG10</f>
        <v>7.4101519081141163E-4</v>
      </c>
      <c r="E10" s="68">
        <f t="shared" si="0"/>
        <v>1.4010149314560948E-2</v>
      </c>
      <c r="F10" s="67">
        <f>分析係数表!C13</f>
        <v>5.5763110557631057E-2</v>
      </c>
      <c r="G10" s="68">
        <f t="shared" si="1"/>
        <v>7.8124950515678112E-4</v>
      </c>
      <c r="H10" s="68">
        <v>1.0361783449027149E-3</v>
      </c>
      <c r="I10" s="68">
        <f t="shared" si="2"/>
        <v>1.0361783449027149E-3</v>
      </c>
      <c r="J10" s="67">
        <f>分析係数表!G13</f>
        <v>0.39274924471299094</v>
      </c>
      <c r="K10" s="69">
        <f t="shared" si="3"/>
        <v>4.069582623484983E-4</v>
      </c>
      <c r="L10" s="70"/>
      <c r="M10" s="71"/>
      <c r="N10" s="72">
        <f>分析係数表!H13</f>
        <v>1.4850401910118868E-2</v>
      </c>
      <c r="O10" s="73">
        <f t="shared" si="4"/>
        <v>6.212139345505726E-2</v>
      </c>
      <c r="P10" s="67">
        <f>分析係数表!C13</f>
        <v>5.5763110557631057E-2</v>
      </c>
      <c r="Q10" s="73">
        <f t="shared" si="5"/>
        <v>3.4640821312284563E-3</v>
      </c>
      <c r="R10" s="74">
        <v>3.720479906798007E-3</v>
      </c>
      <c r="S10" s="75">
        <f t="shared" si="6"/>
        <v>4.7566582517007214E-3</v>
      </c>
      <c r="T10" s="76">
        <f>分析係数表!F13</f>
        <v>0.61581067472306139</v>
      </c>
      <c r="U10" s="77">
        <f t="shared" si="7"/>
        <v>2.9292009274068387E-3</v>
      </c>
      <c r="V10" s="78">
        <f>分析係数表!D13</f>
        <v>0.18177240684793555</v>
      </c>
      <c r="W10" s="79">
        <f t="shared" si="8"/>
        <v>0</v>
      </c>
      <c r="X10" s="67">
        <f>分析係数表!E13</f>
        <v>0.16666666666666666</v>
      </c>
      <c r="Y10" s="80">
        <f t="shared" si="9"/>
        <v>0</v>
      </c>
    </row>
    <row r="11" spans="1:25" x14ac:dyDescent="0.2">
      <c r="A11" s="6" t="s">
        <v>222</v>
      </c>
      <c r="B11" s="5" t="s">
        <v>265</v>
      </c>
      <c r="C11" s="81"/>
      <c r="D11" s="67">
        <f>投入係数表!AG11</f>
        <v>4.8165987402741754E-3</v>
      </c>
      <c r="E11" s="68">
        <f t="shared" si="0"/>
        <v>9.1065970544646158E-2</v>
      </c>
      <c r="F11" s="67">
        <f>分析係数表!C14</f>
        <v>7.9371641174038832E-2</v>
      </c>
      <c r="G11" s="68">
        <f t="shared" si="1"/>
        <v>7.2280555372352447E-3</v>
      </c>
      <c r="H11" s="68">
        <v>8.889130389824005E-3</v>
      </c>
      <c r="I11" s="68">
        <f t="shared" si="2"/>
        <v>8.889130389824005E-3</v>
      </c>
      <c r="J11" s="67">
        <f>分析係数表!G14</f>
        <v>0.31032278683285397</v>
      </c>
      <c r="K11" s="69">
        <f t="shared" si="3"/>
        <v>2.7584997150907988E-3</v>
      </c>
      <c r="L11" s="70"/>
      <c r="M11" s="71"/>
      <c r="N11" s="72">
        <f>分析係数表!H14</f>
        <v>9.8788155718450548E-4</v>
      </c>
      <c r="O11" s="73">
        <f t="shared" si="4"/>
        <v>4.1324523923515879E-3</v>
      </c>
      <c r="P11" s="67">
        <f>分析係数表!C14</f>
        <v>7.9371641174038832E-2</v>
      </c>
      <c r="Q11" s="73">
        <f t="shared" si="5"/>
        <v>3.2799952845452855E-4</v>
      </c>
      <c r="R11" s="74">
        <v>1.0005151310306683E-3</v>
      </c>
      <c r="S11" s="75">
        <f t="shared" si="6"/>
        <v>9.8896455208546726E-3</v>
      </c>
      <c r="T11" s="76">
        <f>分析係数表!F14</f>
        <v>0.57270693512304249</v>
      </c>
      <c r="U11" s="77">
        <f t="shared" si="7"/>
        <v>5.663868575702005E-3</v>
      </c>
      <c r="V11" s="78">
        <f>分析係数表!D14</f>
        <v>7.0310003195909243E-2</v>
      </c>
      <c r="W11" s="79">
        <f t="shared" si="8"/>
        <v>0</v>
      </c>
      <c r="X11" s="67">
        <f>分析係数表!E14</f>
        <v>4.5381911153723233E-2</v>
      </c>
      <c r="Y11" s="80">
        <f t="shared" si="9"/>
        <v>0</v>
      </c>
    </row>
    <row r="12" spans="1:25" x14ac:dyDescent="0.2">
      <c r="A12" s="6" t="s">
        <v>223</v>
      </c>
      <c r="B12" s="5" t="s">
        <v>29</v>
      </c>
      <c r="C12" s="81"/>
      <c r="D12" s="67">
        <f>投入係数表!AG12</f>
        <v>3.7050759540570581E-4</v>
      </c>
      <c r="E12" s="68">
        <f t="shared" si="0"/>
        <v>7.005074657280474E-3</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2.938483248372481E-2</v>
      </c>
      <c r="P12" s="67">
        <f>分析係数表!C15</f>
        <v>0</v>
      </c>
      <c r="Q12" s="73">
        <f t="shared" si="5"/>
        <v>0</v>
      </c>
      <c r="R12" s="74">
        <v>0</v>
      </c>
      <c r="S12" s="75">
        <f t="shared" si="6"/>
        <v>0</v>
      </c>
      <c r="T12" s="76">
        <f>分析係数表!F15</f>
        <v>0.58334888930371476</v>
      </c>
      <c r="U12" s="77">
        <f t="shared" si="7"/>
        <v>0</v>
      </c>
      <c r="V12" s="78">
        <f>分析係数表!D15</f>
        <v>3.3414224379316779E-2</v>
      </c>
      <c r="W12" s="79">
        <f t="shared" si="8"/>
        <v>0</v>
      </c>
      <c r="X12" s="67">
        <f>分析係数表!E15</f>
        <v>2.8747433264887063E-2</v>
      </c>
      <c r="Y12" s="80">
        <f t="shared" si="9"/>
        <v>0</v>
      </c>
    </row>
    <row r="13" spans="1:25" x14ac:dyDescent="0.2">
      <c r="A13" s="6" t="s">
        <v>224</v>
      </c>
      <c r="B13" s="5" t="s">
        <v>30</v>
      </c>
      <c r="C13" s="81"/>
      <c r="D13" s="67">
        <f>投入係数表!AG13</f>
        <v>3.7050759540570581E-4</v>
      </c>
      <c r="E13" s="68">
        <f t="shared" si="0"/>
        <v>7.005074657280474E-3</v>
      </c>
      <c r="F13" s="67">
        <f>分析係数表!C16</f>
        <v>0.25019220208676551</v>
      </c>
      <c r="G13" s="68">
        <f t="shared" si="1"/>
        <v>1.752615054287196E-3</v>
      </c>
      <c r="H13" s="68">
        <v>3.1512268268841341E-3</v>
      </c>
      <c r="I13" s="68">
        <f t="shared" si="2"/>
        <v>3.1512268268841341E-3</v>
      </c>
      <c r="J13" s="67">
        <f>分析係数表!G16</f>
        <v>6.6029003394014199E-2</v>
      </c>
      <c r="K13" s="69">
        <f t="shared" si="3"/>
        <v>2.0807236684764109E-4</v>
      </c>
      <c r="L13" s="70"/>
      <c r="M13" s="71"/>
      <c r="N13" s="72">
        <f>分析係数表!H16</f>
        <v>1.5056344645167103E-2</v>
      </c>
      <c r="O13" s="73">
        <f t="shared" si="4"/>
        <v>6.298288190167127E-2</v>
      </c>
      <c r="P13" s="67">
        <f>分析係数表!C16</f>
        <v>0.25019220208676551</v>
      </c>
      <c r="Q13" s="73">
        <f t="shared" si="5"/>
        <v>1.5757825916749825E-2</v>
      </c>
      <c r="R13" s="74">
        <v>1.8255152589207398E-2</v>
      </c>
      <c r="S13" s="75">
        <f t="shared" si="6"/>
        <v>2.1406379416091532E-2</v>
      </c>
      <c r="T13" s="76">
        <f>分析係数表!F16</f>
        <v>0.57081147793890774</v>
      </c>
      <c r="U13" s="77">
        <f t="shared" si="7"/>
        <v>1.221900707182022E-2</v>
      </c>
      <c r="V13" s="78">
        <f>分析係数表!D16</f>
        <v>2.776920703486578E-3</v>
      </c>
      <c r="W13" s="79">
        <f t="shared" si="8"/>
        <v>0</v>
      </c>
      <c r="X13" s="67">
        <f>分析係数表!E16</f>
        <v>1.8512804689910522E-3</v>
      </c>
      <c r="Y13" s="80">
        <f t="shared" si="9"/>
        <v>0</v>
      </c>
    </row>
    <row r="14" spans="1:25" x14ac:dyDescent="0.2">
      <c r="A14" s="6" t="s">
        <v>2</v>
      </c>
      <c r="B14" s="5" t="s">
        <v>360</v>
      </c>
      <c r="C14" s="81"/>
      <c r="D14" s="67">
        <f>投入係数表!AG14</f>
        <v>2.9640607632456465E-3</v>
      </c>
      <c r="E14" s="68">
        <f t="shared" si="0"/>
        <v>5.6040597258243792E-2</v>
      </c>
      <c r="F14" s="67">
        <f>分析係数表!C17</f>
        <v>1.3407344150298872E-2</v>
      </c>
      <c r="G14" s="68">
        <f t="shared" si="1"/>
        <v>7.513555738295699E-4</v>
      </c>
      <c r="H14" s="68">
        <v>9.3263481616268898E-4</v>
      </c>
      <c r="I14" s="68">
        <f t="shared" si="2"/>
        <v>9.3263481616268898E-4</v>
      </c>
      <c r="J14" s="67">
        <f>分析係数表!G17</f>
        <v>0.3831030818278427</v>
      </c>
      <c r="K14" s="69">
        <f t="shared" si="3"/>
        <v>3.5729527229186965E-4</v>
      </c>
      <c r="L14" s="70"/>
      <c r="M14" s="71"/>
      <c r="N14" s="72">
        <f>分析係数表!H17</f>
        <v>6.2973426951468308E-3</v>
      </c>
      <c r="O14" s="73">
        <f t="shared" si="4"/>
        <v>2.6342701406619078E-2</v>
      </c>
      <c r="P14" s="67">
        <f>分析係数表!C17</f>
        <v>1.3407344150298872E-2</v>
      </c>
      <c r="Q14" s="73">
        <f t="shared" si="5"/>
        <v>3.5318566360710416E-4</v>
      </c>
      <c r="R14" s="74">
        <v>4.3960425315953691E-4</v>
      </c>
      <c r="S14" s="75">
        <f t="shared" si="6"/>
        <v>1.3722390693222258E-3</v>
      </c>
      <c r="T14" s="76">
        <f>分析係数表!F17</f>
        <v>0.58501594048884165</v>
      </c>
      <c r="U14" s="77">
        <f t="shared" si="7"/>
        <v>8.0278172971507474E-4</v>
      </c>
      <c r="V14" s="78">
        <f>分析係数表!D17</f>
        <v>8.5547290116896921E-2</v>
      </c>
      <c r="W14" s="79">
        <f t="shared" si="8"/>
        <v>0</v>
      </c>
      <c r="X14" s="67">
        <f>分析係数表!E17</f>
        <v>7.5451647183846976E-2</v>
      </c>
      <c r="Y14" s="80">
        <f t="shared" si="9"/>
        <v>0</v>
      </c>
    </row>
    <row r="15" spans="1:25" x14ac:dyDescent="0.2">
      <c r="A15" s="6" t="s">
        <v>3</v>
      </c>
      <c r="B15" s="5" t="s">
        <v>31</v>
      </c>
      <c r="C15" s="81"/>
      <c r="D15" s="67">
        <f>投入係数表!AG15</f>
        <v>0</v>
      </c>
      <c r="E15" s="68">
        <f t="shared" si="0"/>
        <v>0</v>
      </c>
      <c r="F15" s="67">
        <f>分析係数表!C18</f>
        <v>0.50011828720132478</v>
      </c>
      <c r="G15" s="68">
        <f t="shared" si="1"/>
        <v>0</v>
      </c>
      <c r="H15" s="68">
        <v>2.0677561121148352E-3</v>
      </c>
      <c r="I15" s="68">
        <f t="shared" si="2"/>
        <v>2.0677561121148352E-3</v>
      </c>
      <c r="J15" s="67">
        <f>分析係数表!G18</f>
        <v>0.30389738529847066</v>
      </c>
      <c r="K15" s="69">
        <f t="shared" si="3"/>
        <v>6.2838567590662979E-4</v>
      </c>
      <c r="L15" s="70"/>
      <c r="M15" s="71"/>
      <c r="N15" s="72">
        <f>分析係数表!H18</f>
        <v>4.7302471956391627E-4</v>
      </c>
      <c r="O15" s="73">
        <f t="shared" si="4"/>
        <v>1.9787312758165585E-3</v>
      </c>
      <c r="P15" s="67">
        <f>分析係数表!C18</f>
        <v>0.50011828720132478</v>
      </c>
      <c r="Q15" s="73">
        <f t="shared" si="5"/>
        <v>9.8959969649306946E-4</v>
      </c>
      <c r="R15" s="74">
        <v>1.8321003687612721E-3</v>
      </c>
      <c r="S15" s="75">
        <f t="shared" si="6"/>
        <v>3.8998564808761073E-3</v>
      </c>
      <c r="T15" s="76">
        <f>分析係数表!F18</f>
        <v>0.65120868278243715</v>
      </c>
      <c r="U15" s="77">
        <f t="shared" si="7"/>
        <v>2.5396204019518804E-3</v>
      </c>
      <c r="V15" s="78">
        <f>分析係数表!D18</f>
        <v>0.1002466699555994</v>
      </c>
      <c r="W15" s="79">
        <f t="shared" si="8"/>
        <v>0</v>
      </c>
      <c r="X15" s="67">
        <f>分析係数表!E18</f>
        <v>8.1401085347804644E-2</v>
      </c>
      <c r="Y15" s="80">
        <f t="shared" si="9"/>
        <v>0</v>
      </c>
    </row>
    <row r="16" spans="1:25" x14ac:dyDescent="0.2">
      <c r="A16" s="6" t="s">
        <v>4</v>
      </c>
      <c r="B16" s="5" t="s">
        <v>32</v>
      </c>
      <c r="C16" s="81"/>
      <c r="D16" s="67">
        <f>投入係数表!AG16</f>
        <v>0</v>
      </c>
      <c r="E16" s="68">
        <f t="shared" si="0"/>
        <v>0</v>
      </c>
      <c r="F16" s="67">
        <f>分析係数表!C19</f>
        <v>2.4613726194753882E-2</v>
      </c>
      <c r="G16" s="68">
        <f t="shared" si="1"/>
        <v>0</v>
      </c>
      <c r="H16" s="68">
        <v>3.3630164270087823E-5</v>
      </c>
      <c r="I16" s="68">
        <f t="shared" si="2"/>
        <v>3.3630164270087823E-5</v>
      </c>
      <c r="J16" s="67">
        <f>分析係数表!G19</f>
        <v>0.13374002815579539</v>
      </c>
      <c r="K16" s="69">
        <f t="shared" si="3"/>
        <v>4.4976991163655692E-6</v>
      </c>
      <c r="L16" s="70"/>
      <c r="M16" s="71"/>
      <c r="N16" s="72">
        <f>分析係数表!H19</f>
        <v>-1.0940707799437519E-4</v>
      </c>
      <c r="O16" s="73">
        <f t="shared" si="4"/>
        <v>-4.5766573726369378E-4</v>
      </c>
      <c r="P16" s="67">
        <f>分析係数表!C19</f>
        <v>2.4613726194753882E-2</v>
      </c>
      <c r="Q16" s="73">
        <f t="shared" si="5"/>
        <v>-1.1264859145728728E-5</v>
      </c>
      <c r="R16" s="74">
        <v>-3.6378672111152135E-6</v>
      </c>
      <c r="S16" s="75">
        <f t="shared" si="6"/>
        <v>2.9992297058972608E-5</v>
      </c>
      <c r="T16" s="76">
        <f>分析係数表!F19</f>
        <v>0.55983106522759263</v>
      </c>
      <c r="U16" s="77">
        <f t="shared" si="7"/>
        <v>1.6790619611147028E-5</v>
      </c>
      <c r="V16" s="78">
        <f>分析係数表!D19</f>
        <v>2.7686532144533083E-2</v>
      </c>
      <c r="W16" s="79">
        <f t="shared" si="8"/>
        <v>0</v>
      </c>
      <c r="X16" s="67">
        <f>分析係数表!E19</f>
        <v>1.9239793524167059E-2</v>
      </c>
      <c r="Y16" s="80">
        <f t="shared" si="9"/>
        <v>0</v>
      </c>
    </row>
    <row r="17" spans="1:25" x14ac:dyDescent="0.2">
      <c r="A17" s="6" t="s">
        <v>5</v>
      </c>
      <c r="B17" s="5" t="s">
        <v>33</v>
      </c>
      <c r="C17" s="81"/>
      <c r="D17" s="67">
        <f>投入係数表!AG17</f>
        <v>0</v>
      </c>
      <c r="E17" s="68">
        <f t="shared" si="0"/>
        <v>0</v>
      </c>
      <c r="F17" s="67">
        <f>分析係数表!C20</f>
        <v>5.0947443689667304E-3</v>
      </c>
      <c r="G17" s="68">
        <f t="shared" si="1"/>
        <v>0</v>
      </c>
      <c r="H17" s="68">
        <v>5.7672180995819558E-6</v>
      </c>
      <c r="I17" s="68">
        <f t="shared" si="2"/>
        <v>5.7672180995819558E-6</v>
      </c>
      <c r="J17" s="67">
        <f>分析係数表!G20</f>
        <v>0.2516025641025641</v>
      </c>
      <c r="K17" s="69">
        <f t="shared" si="3"/>
        <v>1.451046861593537E-6</v>
      </c>
      <c r="L17" s="70"/>
      <c r="M17" s="71"/>
      <c r="N17" s="72">
        <f>分析係数表!H20</f>
        <v>5.3416396903136116E-4</v>
      </c>
      <c r="O17" s="73">
        <f t="shared" si="4"/>
        <v>2.2344856584050931E-3</v>
      </c>
      <c r="P17" s="67">
        <f>分析係数表!C20</f>
        <v>5.0947443689667304E-3</v>
      </c>
      <c r="Q17" s="73">
        <f t="shared" si="5"/>
        <v>1.1384133225696266E-5</v>
      </c>
      <c r="R17" s="74">
        <v>1.4587538272821006E-5</v>
      </c>
      <c r="S17" s="75">
        <f t="shared" si="6"/>
        <v>2.0354756372402962E-5</v>
      </c>
      <c r="T17" s="76">
        <f>分析係数表!F20</f>
        <v>0.55448717948717952</v>
      </c>
      <c r="U17" s="77">
        <f t="shared" si="7"/>
        <v>1.1286451450082412E-5</v>
      </c>
      <c r="V17" s="78">
        <f>分析係数表!D20</f>
        <v>1.9230769230769232E-2</v>
      </c>
      <c r="W17" s="79">
        <f t="shared" si="8"/>
        <v>0</v>
      </c>
      <c r="X17" s="67">
        <f>分析係数表!E20</f>
        <v>1.282051282051282E-2</v>
      </c>
      <c r="Y17" s="80">
        <f t="shared" si="9"/>
        <v>0</v>
      </c>
    </row>
    <row r="18" spans="1:25" x14ac:dyDescent="0.2">
      <c r="A18" s="6" t="s">
        <v>6</v>
      </c>
      <c r="B18" s="5" t="s">
        <v>34</v>
      </c>
      <c r="C18" s="81"/>
      <c r="D18" s="67">
        <f>投入係数表!AG18</f>
        <v>0</v>
      </c>
      <c r="E18" s="68">
        <f t="shared" si="0"/>
        <v>0</v>
      </c>
      <c r="F18" s="67">
        <f>分析係数表!C21</f>
        <v>7.706243934001944E-2</v>
      </c>
      <c r="G18" s="68">
        <f t="shared" si="1"/>
        <v>0</v>
      </c>
      <c r="H18" s="68">
        <v>4.8526731545974437E-4</v>
      </c>
      <c r="I18" s="68">
        <f t="shared" si="2"/>
        <v>4.8526731545974437E-4</v>
      </c>
      <c r="J18" s="67">
        <f>分析係数表!G21</f>
        <v>0.42185988669338126</v>
      </c>
      <c r="K18" s="69">
        <f t="shared" si="3"/>
        <v>2.0471481471584906E-4</v>
      </c>
      <c r="L18" s="70"/>
      <c r="M18" s="71"/>
      <c r="N18" s="72">
        <f>分析係数表!H21</f>
        <v>9.0743517630628831E-4</v>
      </c>
      <c r="O18" s="73">
        <f t="shared" si="4"/>
        <v>3.7959334678929896E-3</v>
      </c>
      <c r="P18" s="67">
        <f>分析係数表!C21</f>
        <v>7.706243934001944E-2</v>
      </c>
      <c r="Q18" s="73">
        <f t="shared" si="5"/>
        <v>2.9252389260825314E-4</v>
      </c>
      <c r="R18" s="74">
        <v>5.182592586815384E-4</v>
      </c>
      <c r="S18" s="75">
        <f t="shared" si="6"/>
        <v>1.0035265741412827E-3</v>
      </c>
      <c r="T18" s="76">
        <f>分析係数表!F21</f>
        <v>0.63189166781815664</v>
      </c>
      <c r="U18" s="77">
        <f t="shared" si="7"/>
        <v>6.3412008063397612E-4</v>
      </c>
      <c r="V18" s="78">
        <f>分析係数表!D21</f>
        <v>4.7948044769932294E-2</v>
      </c>
      <c r="W18" s="79">
        <f t="shared" si="8"/>
        <v>0</v>
      </c>
      <c r="X18" s="67">
        <f>分析係数表!E21</f>
        <v>3.4821058449633825E-2</v>
      </c>
      <c r="Y18" s="80">
        <f t="shared" si="9"/>
        <v>0</v>
      </c>
    </row>
    <row r="19" spans="1:25" x14ac:dyDescent="0.2">
      <c r="A19" s="6" t="s">
        <v>7</v>
      </c>
      <c r="B19" s="5" t="s">
        <v>266</v>
      </c>
      <c r="C19" s="81"/>
      <c r="D19" s="67">
        <f>投入係数表!AG19</f>
        <v>0</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1.7498984071847115E-4</v>
      </c>
      <c r="P19" s="67">
        <f>分析係数表!C22</f>
        <v>0</v>
      </c>
      <c r="Q19" s="73">
        <f t="shared" si="5"/>
        <v>0</v>
      </c>
      <c r="R19" s="74">
        <v>0</v>
      </c>
      <c r="S19" s="75">
        <f t="shared" si="6"/>
        <v>0</v>
      </c>
      <c r="T19" s="76">
        <f>分析係数表!F22</f>
        <v>0.6269315673289183</v>
      </c>
      <c r="U19" s="77">
        <f t="shared" si="7"/>
        <v>0</v>
      </c>
      <c r="V19" s="78">
        <f>分析係数表!D22</f>
        <v>4.3992431409649951E-2</v>
      </c>
      <c r="W19" s="79">
        <f t="shared" si="8"/>
        <v>0</v>
      </c>
      <c r="X19" s="67">
        <f>分析係数表!E22</f>
        <v>4.13118889940082E-2</v>
      </c>
      <c r="Y19" s="80">
        <f t="shared" si="9"/>
        <v>0</v>
      </c>
    </row>
    <row r="20" spans="1:25" x14ac:dyDescent="0.2">
      <c r="A20" s="6" t="s">
        <v>8</v>
      </c>
      <c r="B20" s="5" t="s">
        <v>267</v>
      </c>
      <c r="C20" s="81"/>
      <c r="D20" s="67">
        <f>投入係数表!AG20</f>
        <v>0</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9.4225298848407541E-5</v>
      </c>
      <c r="P20" s="67">
        <f>分析係数表!C23</f>
        <v>0</v>
      </c>
      <c r="Q20" s="73">
        <f t="shared" si="5"/>
        <v>0</v>
      </c>
      <c r="R20" s="74">
        <v>0</v>
      </c>
      <c r="S20" s="75">
        <f t="shared" si="6"/>
        <v>0</v>
      </c>
      <c r="T20" s="76">
        <f>分析係数表!F23</f>
        <v>0.64104493657278006</v>
      </c>
      <c r="U20" s="77">
        <f t="shared" si="7"/>
        <v>0</v>
      </c>
      <c r="V20" s="78">
        <f>分析係数表!D23</f>
        <v>3.4114527341790296E-2</v>
      </c>
      <c r="W20" s="79">
        <f t="shared" si="8"/>
        <v>0</v>
      </c>
      <c r="X20" s="67">
        <f>分析係数表!E23</f>
        <v>3.3648677703719633E-2</v>
      </c>
      <c r="Y20" s="80">
        <f t="shared" si="9"/>
        <v>0</v>
      </c>
    </row>
    <row r="21" spans="1:25" x14ac:dyDescent="0.2">
      <c r="A21" s="6" t="s">
        <v>9</v>
      </c>
      <c r="B21" s="5" t="s">
        <v>268</v>
      </c>
      <c r="C21" s="81"/>
      <c r="D21" s="67">
        <f>投入係数表!AG21</f>
        <v>0</v>
      </c>
      <c r="E21" s="68">
        <f t="shared" si="0"/>
        <v>0</v>
      </c>
      <c r="F21" s="67">
        <f>分析係数表!C24</f>
        <v>0.23422687152664268</v>
      </c>
      <c r="G21" s="68">
        <f t="shared" si="1"/>
        <v>0</v>
      </c>
      <c r="H21" s="68">
        <v>1.1364195577056352E-3</v>
      </c>
      <c r="I21" s="68">
        <f t="shared" si="2"/>
        <v>1.1364195577056352E-3</v>
      </c>
      <c r="J21" s="67">
        <f>分析係数表!G24</f>
        <v>0.32602845059592467</v>
      </c>
      <c r="K21" s="69">
        <f t="shared" si="3"/>
        <v>3.7050510762567425E-4</v>
      </c>
      <c r="L21" s="70"/>
      <c r="M21" s="71"/>
      <c r="N21" s="72">
        <f>分析係数表!H24</f>
        <v>9.8788155718450548E-4</v>
      </c>
      <c r="O21" s="73">
        <f t="shared" si="4"/>
        <v>4.1324523923515879E-3</v>
      </c>
      <c r="P21" s="67">
        <f>分析係数表!C24</f>
        <v>0.23422687152664268</v>
      </c>
      <c r="Q21" s="73">
        <f t="shared" si="5"/>
        <v>9.6793139559330258E-4</v>
      </c>
      <c r="R21" s="74">
        <v>1.4716506939115859E-3</v>
      </c>
      <c r="S21" s="75">
        <f t="shared" si="6"/>
        <v>2.6080702516172211E-3</v>
      </c>
      <c r="T21" s="76">
        <f>分析係数表!F24</f>
        <v>0.61668589004229146</v>
      </c>
      <c r="U21" s="77">
        <f t="shared" si="7"/>
        <v>1.608360124411389E-3</v>
      </c>
      <c r="V21" s="78">
        <f>分析係数表!D24</f>
        <v>2.6528258362168398E-2</v>
      </c>
      <c r="W21" s="79">
        <f t="shared" si="8"/>
        <v>0</v>
      </c>
      <c r="X21" s="67">
        <f>分析係数表!E24</f>
        <v>2.691272587466359E-2</v>
      </c>
      <c r="Y21" s="80">
        <f t="shared" si="9"/>
        <v>0</v>
      </c>
    </row>
    <row r="22" spans="1:25" x14ac:dyDescent="0.2">
      <c r="A22" s="6" t="s">
        <v>10</v>
      </c>
      <c r="B22" s="5" t="s">
        <v>269</v>
      </c>
      <c r="C22" s="81"/>
      <c r="D22" s="67">
        <f>投入係数表!AG22</f>
        <v>1.1115227862171174E-3</v>
      </c>
      <c r="E22" s="68">
        <f t="shared" si="0"/>
        <v>2.1015223971841423E-2</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1.4941440245961767E-2</v>
      </c>
      <c r="P22" s="67">
        <f>分析係数表!C25</f>
        <v>0</v>
      </c>
      <c r="Q22" s="73">
        <f t="shared" si="5"/>
        <v>0</v>
      </c>
      <c r="R22" s="74">
        <v>0</v>
      </c>
      <c r="S22" s="75">
        <f t="shared" si="6"/>
        <v>0</v>
      </c>
      <c r="T22" s="76">
        <f>分析係数表!F25</f>
        <v>0.60040705563093621</v>
      </c>
      <c r="U22" s="77">
        <f t="shared" si="7"/>
        <v>0</v>
      </c>
      <c r="V22" s="78">
        <f>分析係数表!D25</f>
        <v>1.1533242876526458E-2</v>
      </c>
      <c r="W22" s="79">
        <f t="shared" si="8"/>
        <v>0</v>
      </c>
      <c r="X22" s="67">
        <f>分析係数表!E25</f>
        <v>4.2966983265490732E-3</v>
      </c>
      <c r="Y22" s="80">
        <f t="shared" si="9"/>
        <v>0</v>
      </c>
    </row>
    <row r="23" spans="1:25" x14ac:dyDescent="0.2">
      <c r="A23" s="6" t="s">
        <v>11</v>
      </c>
      <c r="B23" s="5" t="s">
        <v>35</v>
      </c>
      <c r="C23" s="81"/>
      <c r="D23" s="67">
        <f>投入係数表!AG23</f>
        <v>3.7050759540570581E-4</v>
      </c>
      <c r="E23" s="68">
        <f t="shared" si="0"/>
        <v>7.005074657280474E-3</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3.948040021748276E-2</v>
      </c>
      <c r="P23" s="67">
        <f>分析係数表!C26</f>
        <v>0</v>
      </c>
      <c r="Q23" s="73">
        <f t="shared" si="5"/>
        <v>0</v>
      </c>
      <c r="R23" s="74">
        <v>0</v>
      </c>
      <c r="S23" s="75">
        <f t="shared" si="6"/>
        <v>0</v>
      </c>
      <c r="T23" s="76">
        <f>分析係数表!F26</f>
        <v>0.58875137357225105</v>
      </c>
      <c r="U23" s="77">
        <f t="shared" si="7"/>
        <v>0</v>
      </c>
      <c r="V23" s="78">
        <f>分析係数表!D26</f>
        <v>1.0949176732233308E-2</v>
      </c>
      <c r="W23" s="79">
        <f t="shared" si="8"/>
        <v>0</v>
      </c>
      <c r="X23" s="67">
        <f>分析係数表!E26</f>
        <v>1.1816004798199799E-2</v>
      </c>
      <c r="Y23" s="80">
        <f t="shared" si="9"/>
        <v>0</v>
      </c>
    </row>
    <row r="24" spans="1:25" x14ac:dyDescent="0.2">
      <c r="A24" s="6" t="s">
        <v>12</v>
      </c>
      <c r="B24" s="5" t="s">
        <v>361</v>
      </c>
      <c r="C24" s="81"/>
      <c r="D24" s="67">
        <f>投入係数表!AG24</f>
        <v>0</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3.6869013363684033E-2</v>
      </c>
      <c r="P24" s="67">
        <f>分析係数表!C27</f>
        <v>0</v>
      </c>
      <c r="Q24" s="73">
        <f t="shared" si="5"/>
        <v>0</v>
      </c>
      <c r="R24" s="74">
        <v>0</v>
      </c>
      <c r="S24" s="75">
        <f t="shared" si="6"/>
        <v>0</v>
      </c>
      <c r="T24" s="76">
        <f>分析係数表!F27</f>
        <v>0.58082975679542204</v>
      </c>
      <c r="U24" s="77">
        <f t="shared" si="7"/>
        <v>0</v>
      </c>
      <c r="V24" s="78">
        <f>分析係数表!D27</f>
        <v>6.3662374821173109E-2</v>
      </c>
      <c r="W24" s="79">
        <f t="shared" si="8"/>
        <v>0</v>
      </c>
      <c r="X24" s="67">
        <f>分析係数表!E27</f>
        <v>7.2246065808297566E-2</v>
      </c>
      <c r="Y24" s="80">
        <f t="shared" si="9"/>
        <v>0</v>
      </c>
    </row>
    <row r="25" spans="1:25" x14ac:dyDescent="0.2">
      <c r="A25" s="6" t="s">
        <v>13</v>
      </c>
      <c r="B25" s="5" t="s">
        <v>189</v>
      </c>
      <c r="C25" s="81"/>
      <c r="D25" s="67">
        <f>投入係数表!AG25</f>
        <v>0</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5.4421840463444525E-2</v>
      </c>
      <c r="P25" s="67">
        <f>分析係数表!C28</f>
        <v>0</v>
      </c>
      <c r="Q25" s="73">
        <f t="shared" si="5"/>
        <v>0</v>
      </c>
      <c r="R25" s="74">
        <v>0</v>
      </c>
      <c r="S25" s="75">
        <f t="shared" si="6"/>
        <v>0</v>
      </c>
      <c r="T25" s="76">
        <f>分析係数表!F28</f>
        <v>0.55452156776877604</v>
      </c>
      <c r="U25" s="77">
        <f t="shared" si="7"/>
        <v>0</v>
      </c>
      <c r="V25" s="78">
        <f>分析係数表!D28</f>
        <v>4.8609590540836432E-2</v>
      </c>
      <c r="W25" s="79">
        <f t="shared" si="8"/>
        <v>0</v>
      </c>
      <c r="X25" s="67">
        <f>分析係数表!E28</f>
        <v>4.2040726954236919E-2</v>
      </c>
      <c r="Y25" s="80">
        <f t="shared" si="9"/>
        <v>0</v>
      </c>
    </row>
    <row r="26" spans="1:25" x14ac:dyDescent="0.2">
      <c r="A26" s="6" t="s">
        <v>14</v>
      </c>
      <c r="B26" s="5" t="s">
        <v>50</v>
      </c>
      <c r="C26" s="81"/>
      <c r="D26" s="67">
        <f>投入係数表!AG26</f>
        <v>8.521674694331233E-3</v>
      </c>
      <c r="E26" s="68">
        <f t="shared" si="0"/>
        <v>0.16111671711745087</v>
      </c>
      <c r="F26" s="67">
        <f>分析係数表!C29</f>
        <v>9.5730027548209362E-2</v>
      </c>
      <c r="G26" s="68">
        <f t="shared" si="1"/>
        <v>1.5423707768130627E-2</v>
      </c>
      <c r="H26" s="68">
        <v>1.7324395765781937E-2</v>
      </c>
      <c r="I26" s="68">
        <f t="shared" si="2"/>
        <v>1.7324395765781937E-2</v>
      </c>
      <c r="J26" s="67">
        <f>分析係数表!G29</f>
        <v>0.41725313393446228</v>
      </c>
      <c r="K26" s="69">
        <f t="shared" si="3"/>
        <v>7.2286584267934415E-3</v>
      </c>
      <c r="L26" s="70"/>
      <c r="M26" s="71"/>
      <c r="N26" s="72">
        <f>分析係数表!H29</f>
        <v>1.1001847048904964E-2</v>
      </c>
      <c r="O26" s="73">
        <f t="shared" si="4"/>
        <v>4.6022328108957913E-2</v>
      </c>
      <c r="P26" s="67">
        <f>分析係数表!C29</f>
        <v>9.5730027548209362E-2</v>
      </c>
      <c r="Q26" s="73">
        <f t="shared" si="5"/>
        <v>4.4057187377032712E-3</v>
      </c>
      <c r="R26" s="74">
        <v>5.3651006829472034E-3</v>
      </c>
      <c r="S26" s="75">
        <f t="shared" si="6"/>
        <v>2.2689496448729141E-2</v>
      </c>
      <c r="T26" s="76">
        <f>分析係数表!F29</f>
        <v>0.61183197712777659</v>
      </c>
      <c r="U26" s="77">
        <f t="shared" si="7"/>
        <v>1.3882159472259617E-2</v>
      </c>
      <c r="V26" s="78">
        <f>分析係数表!D29</f>
        <v>6.9331427314712993E-2</v>
      </c>
      <c r="W26" s="79">
        <f t="shared" si="8"/>
        <v>0</v>
      </c>
      <c r="X26" s="67">
        <f>分析係数表!E29</f>
        <v>4.6349241257972289E-2</v>
      </c>
      <c r="Y26" s="80">
        <f t="shared" si="9"/>
        <v>0</v>
      </c>
    </row>
    <row r="27" spans="1:25" x14ac:dyDescent="0.2">
      <c r="A27" s="6" t="s">
        <v>15</v>
      </c>
      <c r="B27" s="5" t="s">
        <v>36</v>
      </c>
      <c r="C27" s="81"/>
      <c r="D27" s="67">
        <f>投入係数表!AG27</f>
        <v>3.3345683586513525E-3</v>
      </c>
      <c r="E27" s="68">
        <f t="shared" si="0"/>
        <v>6.3045671915524265E-2</v>
      </c>
      <c r="F27" s="67">
        <f>分析係数表!C30</f>
        <v>1</v>
      </c>
      <c r="G27" s="68">
        <f t="shared" si="1"/>
        <v>6.3045671915524265E-2</v>
      </c>
      <c r="H27" s="68">
        <v>6.8243474520230663E-2</v>
      </c>
      <c r="I27" s="68">
        <f t="shared" si="2"/>
        <v>6.8243474520230663E-2</v>
      </c>
      <c r="J27" s="67">
        <f>分析係数表!G30</f>
        <v>0.49552534931824899</v>
      </c>
      <c r="K27" s="69">
        <f t="shared" si="3"/>
        <v>3.3816371550328322E-2</v>
      </c>
      <c r="L27" s="70"/>
      <c r="M27" s="71"/>
      <c r="N27" s="72">
        <f>分析係数表!H30</f>
        <v>0</v>
      </c>
      <c r="O27" s="73">
        <f t="shared" si="4"/>
        <v>0</v>
      </c>
      <c r="P27" s="67">
        <f>分析係数表!C30</f>
        <v>1</v>
      </c>
      <c r="Q27" s="73">
        <f t="shared" si="5"/>
        <v>0</v>
      </c>
      <c r="R27" s="74">
        <v>1.0204017196128934E-2</v>
      </c>
      <c r="S27" s="75">
        <f t="shared" si="6"/>
        <v>7.8447491716359591E-2</v>
      </c>
      <c r="T27" s="76">
        <f>分析係数表!F30</f>
        <v>0.64042382540419607</v>
      </c>
      <c r="U27" s="77">
        <f t="shared" si="7"/>
        <v>5.0239642738354989E-2</v>
      </c>
      <c r="V27" s="78">
        <f>分析係数表!D30</f>
        <v>0.10939676643167714</v>
      </c>
      <c r="W27" s="79">
        <f t="shared" si="8"/>
        <v>0</v>
      </c>
      <c r="X27" s="67">
        <f>分析係数表!E30</f>
        <v>7.4296086791337757E-2</v>
      </c>
      <c r="Y27" s="80">
        <f t="shared" si="9"/>
        <v>0</v>
      </c>
    </row>
    <row r="28" spans="1:25" x14ac:dyDescent="0.2">
      <c r="A28" s="6" t="s">
        <v>16</v>
      </c>
      <c r="B28" s="5" t="s">
        <v>190</v>
      </c>
      <c r="C28" s="81"/>
      <c r="D28" s="67">
        <f>投入係数表!AG28</f>
        <v>1.8525379770285291E-3</v>
      </c>
      <c r="E28" s="68">
        <f t="shared" si="0"/>
        <v>3.5025373286402366E-2</v>
      </c>
      <c r="F28" s="67">
        <f>分析係数表!C31</f>
        <v>0.68487081196793942</v>
      </c>
      <c r="G28" s="68">
        <f t="shared" si="1"/>
        <v>2.3987855842138563E-2</v>
      </c>
      <c r="H28" s="68">
        <v>3.3636932271310566E-2</v>
      </c>
      <c r="I28" s="68">
        <f t="shared" si="2"/>
        <v>3.3636932271310566E-2</v>
      </c>
      <c r="J28" s="67">
        <f>分析係数表!G31</f>
        <v>0.16454642729758651</v>
      </c>
      <c r="K28" s="69">
        <f t="shared" si="3"/>
        <v>5.5348370304950456E-3</v>
      </c>
      <c r="L28" s="70"/>
      <c r="M28" s="71"/>
      <c r="N28" s="72">
        <f>分析係数表!H31</f>
        <v>3.7433309950251958E-2</v>
      </c>
      <c r="O28" s="73">
        <f t="shared" si="4"/>
        <v>0.156588985929075</v>
      </c>
      <c r="P28" s="67">
        <f>分析係数表!C31</f>
        <v>0.68487081196793942</v>
      </c>
      <c r="Q28" s="73">
        <f t="shared" si="5"/>
        <v>0.10724322593848183</v>
      </c>
      <c r="R28" s="74">
        <v>0.12560931414864354</v>
      </c>
      <c r="S28" s="75">
        <f t="shared" si="6"/>
        <v>0.15924624641995411</v>
      </c>
      <c r="T28" s="76">
        <f>分析係数表!F31</f>
        <v>0.58346213292117466</v>
      </c>
      <c r="U28" s="77">
        <f t="shared" si="7"/>
        <v>9.2914154595877402E-2</v>
      </c>
      <c r="V28" s="78">
        <f>分析係数表!D31</f>
        <v>1.2424206396385685E-2</v>
      </c>
      <c r="W28" s="79">
        <f t="shared" si="8"/>
        <v>0</v>
      </c>
      <c r="X28" s="67">
        <f>分析係数表!E31</f>
        <v>1.0462489596956366E-2</v>
      </c>
      <c r="Y28" s="80">
        <f t="shared" si="9"/>
        <v>0</v>
      </c>
    </row>
    <row r="29" spans="1:25" x14ac:dyDescent="0.2">
      <c r="A29" s="6" t="s">
        <v>17</v>
      </c>
      <c r="B29" s="5" t="s">
        <v>270</v>
      </c>
      <c r="C29" s="81"/>
      <c r="D29" s="67">
        <f>投入係数表!AG29</f>
        <v>0</v>
      </c>
      <c r="E29" s="68">
        <f t="shared" si="0"/>
        <v>0</v>
      </c>
      <c r="F29" s="67">
        <f>分析係数表!C32</f>
        <v>0.99951183793019283</v>
      </c>
      <c r="G29" s="68">
        <f t="shared" si="1"/>
        <v>0</v>
      </c>
      <c r="H29" s="68">
        <v>2.4827742706551741E-3</v>
      </c>
      <c r="I29" s="68">
        <f t="shared" si="2"/>
        <v>2.4827742706551741E-3</v>
      </c>
      <c r="J29" s="67">
        <f>分析係数表!G32</f>
        <v>0.19001687967205208</v>
      </c>
      <c r="K29" s="69">
        <f t="shared" si="3"/>
        <v>4.7176901983995111E-4</v>
      </c>
      <c r="L29" s="70"/>
      <c r="M29" s="71"/>
      <c r="N29" s="72">
        <f>分析係数表!H32</f>
        <v>7.9094881679463002E-3</v>
      </c>
      <c r="O29" s="73">
        <f t="shared" si="4"/>
        <v>3.3086540652769392E-2</v>
      </c>
      <c r="P29" s="67">
        <f>分析係数表!C32</f>
        <v>0.99951183793019283</v>
      </c>
      <c r="Q29" s="73">
        <f t="shared" si="5"/>
        <v>3.3070389058601574E-2</v>
      </c>
      <c r="R29" s="74">
        <v>4.079844966312484E-2</v>
      </c>
      <c r="S29" s="75">
        <f t="shared" si="6"/>
        <v>4.3281223933780012E-2</v>
      </c>
      <c r="T29" s="76">
        <f>分析係数表!F32</f>
        <v>0.65686038099831201</v>
      </c>
      <c r="U29" s="77">
        <f t="shared" si="7"/>
        <v>2.8429721243216001E-2</v>
      </c>
      <c r="V29" s="78">
        <f>分析係数表!D32</f>
        <v>1.6156257535567882E-2</v>
      </c>
      <c r="W29" s="79">
        <f t="shared" si="8"/>
        <v>0</v>
      </c>
      <c r="X29" s="67">
        <f>分析係数表!E32</f>
        <v>2.4596093561610802E-2</v>
      </c>
      <c r="Y29" s="80">
        <f t="shared" si="9"/>
        <v>0</v>
      </c>
    </row>
    <row r="30" spans="1:25" x14ac:dyDescent="0.2">
      <c r="A30" s="6" t="s">
        <v>18</v>
      </c>
      <c r="B30" s="5" t="s">
        <v>271</v>
      </c>
      <c r="C30" s="81"/>
      <c r="D30" s="67">
        <f>投入係数表!AG30</f>
        <v>1.8525379770285291E-3</v>
      </c>
      <c r="E30" s="68">
        <f t="shared" si="0"/>
        <v>3.5025373286402366E-2</v>
      </c>
      <c r="F30" s="67">
        <f>分析係数表!C33</f>
        <v>0.77438340807174888</v>
      </c>
      <c r="G30" s="68">
        <f t="shared" si="1"/>
        <v>2.7123067934509457E-2</v>
      </c>
      <c r="H30" s="68">
        <v>3.0094864756904437E-2</v>
      </c>
      <c r="I30" s="68">
        <f t="shared" si="2"/>
        <v>3.0094864756904437E-2</v>
      </c>
      <c r="J30" s="67">
        <f>分析係数表!G33</f>
        <v>0.576631806707537</v>
      </c>
      <c r="K30" s="69">
        <f t="shared" si="3"/>
        <v>1.7353656237392788E-2</v>
      </c>
      <c r="L30" s="70"/>
      <c r="M30" s="71"/>
      <c r="N30" s="72">
        <f>分析係数表!H33</f>
        <v>9.4283158389270381E-4</v>
      </c>
      <c r="O30" s="73">
        <f t="shared" si="4"/>
        <v>3.9440017946547725E-3</v>
      </c>
      <c r="P30" s="67">
        <f>分析係数表!C33</f>
        <v>0.77438340807174888</v>
      </c>
      <c r="Q30" s="73">
        <f t="shared" si="5"/>
        <v>3.0541695511858567E-3</v>
      </c>
      <c r="R30" s="74">
        <v>1.0836234275676608E-2</v>
      </c>
      <c r="S30" s="75">
        <f t="shared" si="6"/>
        <v>4.0931099032581048E-2</v>
      </c>
      <c r="T30" s="76">
        <f>分析係数表!F33</f>
        <v>0.7461233321312658</v>
      </c>
      <c r="U30" s="77">
        <f t="shared" si="7"/>
        <v>3.0539647997984202E-2</v>
      </c>
      <c r="V30" s="78">
        <f>分析係数表!D33</f>
        <v>0.11179228272628922</v>
      </c>
      <c r="W30" s="79">
        <f t="shared" si="8"/>
        <v>0</v>
      </c>
      <c r="X30" s="67">
        <f>分析係数表!E33</f>
        <v>0.10385863685539128</v>
      </c>
      <c r="Y30" s="80">
        <f t="shared" si="9"/>
        <v>0</v>
      </c>
    </row>
    <row r="31" spans="1:25" x14ac:dyDescent="0.2">
      <c r="A31" s="6" t="s">
        <v>19</v>
      </c>
      <c r="B31" s="5" t="s">
        <v>272</v>
      </c>
      <c r="C31" s="81"/>
      <c r="D31" s="67">
        <f>投入係数表!AG31</f>
        <v>5.928121526491293E-3</v>
      </c>
      <c r="E31" s="68">
        <f t="shared" si="0"/>
        <v>0.11208119451648758</v>
      </c>
      <c r="F31" s="67">
        <f>分析係数表!C34</f>
        <v>0.30551441128621037</v>
      </c>
      <c r="G31" s="68">
        <f t="shared" si="1"/>
        <v>3.4242420158959938E-2</v>
      </c>
      <c r="H31" s="68">
        <v>4.7755764899572985E-2</v>
      </c>
      <c r="I31" s="68">
        <f t="shared" si="2"/>
        <v>4.7755764899572985E-2</v>
      </c>
      <c r="J31" s="67">
        <f>分析係数表!G34</f>
        <v>0.46684090860797689</v>
      </c>
      <c r="K31" s="69">
        <f t="shared" si="3"/>
        <v>2.2294344676985583E-2</v>
      </c>
      <c r="L31" s="70"/>
      <c r="M31" s="71"/>
      <c r="N31" s="72">
        <f>分析係数表!H34</f>
        <v>0.15249094173751312</v>
      </c>
      <c r="O31" s="73">
        <f t="shared" si="4"/>
        <v>0.63789181244674076</v>
      </c>
      <c r="P31" s="67">
        <f>分析係数表!C34</f>
        <v>0.30551441128621037</v>
      </c>
      <c r="Q31" s="73">
        <f t="shared" si="5"/>
        <v>0.19488514154395972</v>
      </c>
      <c r="R31" s="74">
        <v>0.20960905763165641</v>
      </c>
      <c r="S31" s="75">
        <f t="shared" si="6"/>
        <v>0.25736482253122939</v>
      </c>
      <c r="T31" s="76">
        <f>分析係数表!F34</f>
        <v>0.77261426659017018</v>
      </c>
      <c r="U31" s="77">
        <f t="shared" si="7"/>
        <v>0.1988437336060751</v>
      </c>
      <c r="V31" s="78">
        <f>分析係数表!D34</f>
        <v>0.26310533137842373</v>
      </c>
      <c r="W31" s="79">
        <f t="shared" si="8"/>
        <v>0</v>
      </c>
      <c r="X31" s="67">
        <f>分析係数表!E34</f>
        <v>0.16618856377892521</v>
      </c>
      <c r="Y31" s="80">
        <f t="shared" si="9"/>
        <v>0</v>
      </c>
    </row>
    <row r="32" spans="1:25" x14ac:dyDescent="0.2">
      <c r="A32" s="6" t="s">
        <v>20</v>
      </c>
      <c r="B32" s="5" t="s">
        <v>37</v>
      </c>
      <c r="C32" s="81"/>
      <c r="D32" s="67">
        <f>投入係数表!AG32</f>
        <v>2.2230455724342349E-3</v>
      </c>
      <c r="E32" s="68">
        <f t="shared" si="0"/>
        <v>4.2030447943682846E-2</v>
      </c>
      <c r="F32" s="67">
        <f>分析係数表!C35</f>
        <v>0.55170107459758322</v>
      </c>
      <c r="G32" s="68">
        <f t="shared" si="1"/>
        <v>2.3188243296347607E-2</v>
      </c>
      <c r="H32" s="68">
        <v>3.9647945374697444E-2</v>
      </c>
      <c r="I32" s="68">
        <f t="shared" si="2"/>
        <v>3.9647945374697444E-2</v>
      </c>
      <c r="J32" s="67">
        <f>分析係数表!G35</f>
        <v>0.35798960138648178</v>
      </c>
      <c r="K32" s="69">
        <f t="shared" si="3"/>
        <v>1.4193552160480943E-2</v>
      </c>
      <c r="L32" s="70"/>
      <c r="M32" s="71"/>
      <c r="N32" s="72">
        <f>分析係数表!H35</f>
        <v>4.4091052431733203E-2</v>
      </c>
      <c r="O32" s="73">
        <f t="shared" si="4"/>
        <v>0.18443929211726859</v>
      </c>
      <c r="P32" s="67">
        <f>分析係数表!C35</f>
        <v>0.55170107459758322</v>
      </c>
      <c r="Q32" s="73">
        <f t="shared" si="5"/>
        <v>0.10175535565911464</v>
      </c>
      <c r="R32" s="74">
        <v>0.13240064200612178</v>
      </c>
      <c r="S32" s="75">
        <f t="shared" si="6"/>
        <v>0.17204858738081924</v>
      </c>
      <c r="T32" s="76">
        <f>分析係数表!F35</f>
        <v>0.73705372616984399</v>
      </c>
      <c r="U32" s="77">
        <f t="shared" si="7"/>
        <v>0.12680905241129081</v>
      </c>
      <c r="V32" s="78">
        <f>分析係数表!D35</f>
        <v>9.9133448873483535E-2</v>
      </c>
      <c r="W32" s="79">
        <f t="shared" si="8"/>
        <v>0</v>
      </c>
      <c r="X32" s="67">
        <f>分析係数表!E35</f>
        <v>9.0190641247833617E-2</v>
      </c>
      <c r="Y32" s="80">
        <f t="shared" si="9"/>
        <v>0</v>
      </c>
    </row>
    <row r="33" spans="1:25" x14ac:dyDescent="0.2">
      <c r="A33" s="6" t="s">
        <v>21</v>
      </c>
      <c r="B33" s="5" t="s">
        <v>38</v>
      </c>
      <c r="C33" s="81"/>
      <c r="D33" s="67">
        <f>投入係数表!AG33</f>
        <v>1.5190811411633939E-2</v>
      </c>
      <c r="E33" s="68">
        <f t="shared" si="0"/>
        <v>0.28720806094849943</v>
      </c>
      <c r="F33" s="67">
        <f>分析係数表!C36</f>
        <v>0.78706433438155132</v>
      </c>
      <c r="G33" s="68">
        <f t="shared" si="1"/>
        <v>0.22605122131944674</v>
      </c>
      <c r="H33" s="68">
        <v>0.23837531099225093</v>
      </c>
      <c r="I33" s="68">
        <f t="shared" si="2"/>
        <v>0.23837531099225093</v>
      </c>
      <c r="J33" s="67">
        <f>分析係数表!G36</f>
        <v>2.3082187519442545E-2</v>
      </c>
      <c r="K33" s="69">
        <f t="shared" si="3"/>
        <v>5.5022236283285694E-3</v>
      </c>
      <c r="L33" s="70"/>
      <c r="M33" s="71"/>
      <c r="N33" s="72">
        <f>分析係数表!H36</f>
        <v>0.17399265041864295</v>
      </c>
      <c r="O33" s="73">
        <f t="shared" si="4"/>
        <v>0.72783659057603478</v>
      </c>
      <c r="P33" s="67">
        <f>分析係数表!C36</f>
        <v>0.78706433438155132</v>
      </c>
      <c r="Q33" s="73">
        <f t="shared" si="5"/>
        <v>0.57285422170026445</v>
      </c>
      <c r="R33" s="74">
        <v>0.58998811002506912</v>
      </c>
      <c r="S33" s="75">
        <f t="shared" si="6"/>
        <v>0.82836342101732008</v>
      </c>
      <c r="T33" s="76">
        <f>分析係数表!F36</f>
        <v>0.89591239967647607</v>
      </c>
      <c r="U33" s="77">
        <f t="shared" si="7"/>
        <v>0.74214106032784233</v>
      </c>
      <c r="V33" s="78">
        <f>分析係数表!D36</f>
        <v>1.2733569754661027E-2</v>
      </c>
      <c r="W33" s="79">
        <f t="shared" si="8"/>
        <v>0</v>
      </c>
      <c r="X33" s="67">
        <f>分析係数表!E36</f>
        <v>3.4218876376532073E-3</v>
      </c>
      <c r="Y33" s="80">
        <f t="shared" si="9"/>
        <v>0</v>
      </c>
    </row>
    <row r="34" spans="1:25" x14ac:dyDescent="0.2">
      <c r="A34" s="6" t="s">
        <v>22</v>
      </c>
      <c r="B34" s="5" t="s">
        <v>373</v>
      </c>
      <c r="C34" s="81"/>
      <c r="D34" s="67">
        <f>投入係数表!AG34</f>
        <v>7.7806595035198219E-3</v>
      </c>
      <c r="E34" s="68">
        <f t="shared" si="0"/>
        <v>0.14710656780288994</v>
      </c>
      <c r="F34" s="67">
        <f>分析係数表!C37</f>
        <v>0.17806118330777299</v>
      </c>
      <c r="G34" s="68">
        <f t="shared" si="1"/>
        <v>2.6193969535327721E-2</v>
      </c>
      <c r="H34" s="68">
        <v>3.138583490323929E-2</v>
      </c>
      <c r="I34" s="68">
        <f t="shared" si="2"/>
        <v>3.138583490323929E-2</v>
      </c>
      <c r="J34" s="67">
        <f>分析係数表!G37</f>
        <v>0.48063241106719368</v>
      </c>
      <c r="K34" s="69">
        <f t="shared" si="3"/>
        <v>1.5085049502900781E-2</v>
      </c>
      <c r="L34" s="70"/>
      <c r="M34" s="71"/>
      <c r="N34" s="72">
        <f>分析係数表!H37</f>
        <v>0.10551990887033974</v>
      </c>
      <c r="O34" s="73">
        <f t="shared" si="4"/>
        <v>0.44140514283385429</v>
      </c>
      <c r="P34" s="67">
        <f>分析係数表!C37</f>
        <v>0.17806118330777299</v>
      </c>
      <c r="Q34" s="73">
        <f t="shared" si="5"/>
        <v>7.8597122051132645E-2</v>
      </c>
      <c r="R34" s="74">
        <v>8.5443804928269376E-2</v>
      </c>
      <c r="S34" s="75">
        <f t="shared" si="6"/>
        <v>0.11682963983150867</v>
      </c>
      <c r="T34" s="76">
        <f>分析係数表!F37</f>
        <v>0.73363448146056842</v>
      </c>
      <c r="U34" s="77">
        <f t="shared" si="7"/>
        <v>8.5710252237013826E-2</v>
      </c>
      <c r="V34" s="78">
        <f>分析係数表!D37</f>
        <v>8.9591567852437423E-2</v>
      </c>
      <c r="W34" s="79">
        <f t="shared" si="8"/>
        <v>0</v>
      </c>
      <c r="X34" s="67">
        <f>分析係数表!E37</f>
        <v>7.8976096367400717E-2</v>
      </c>
      <c r="Y34" s="80">
        <f t="shared" si="9"/>
        <v>0</v>
      </c>
    </row>
    <row r="35" spans="1:25" x14ac:dyDescent="0.2">
      <c r="A35" s="6" t="s">
        <v>23</v>
      </c>
      <c r="B35" s="5" t="s">
        <v>191</v>
      </c>
      <c r="C35" s="66">
        <f>最終需要_まとめ!C36</f>
        <v>18.906696499999999</v>
      </c>
      <c r="D35" s="67">
        <f>投入係数表!AG35</f>
        <v>0.14597999258984809</v>
      </c>
      <c r="E35" s="68">
        <f t="shared" si="0"/>
        <v>2.7599994149685068</v>
      </c>
      <c r="F35" s="67">
        <f>分析係数表!C38</f>
        <v>9.4546815856245581E-2</v>
      </c>
      <c r="G35" s="68">
        <f t="shared" si="1"/>
        <v>0.26094915645037292</v>
      </c>
      <c r="H35" s="68">
        <v>0.2674624150643698</v>
      </c>
      <c r="I35" s="68">
        <f t="shared" si="2"/>
        <v>19.174158915064368</v>
      </c>
      <c r="J35" s="67">
        <f>分析係数表!G38</f>
        <v>0.30196369025565023</v>
      </c>
      <c r="K35" s="69">
        <f t="shared" si="3"/>
        <v>5.7898997835411112</v>
      </c>
      <c r="L35" s="70"/>
      <c r="M35" s="71"/>
      <c r="N35" s="72">
        <f>分析係数表!H38</f>
        <v>2.7486919418469202E-2</v>
      </c>
      <c r="O35" s="73">
        <f t="shared" si="4"/>
        <v>0.11498178610901388</v>
      </c>
      <c r="P35" s="67">
        <f>分析係数表!C38</f>
        <v>9.4546815856245581E-2</v>
      </c>
      <c r="Q35" s="73">
        <f t="shared" si="5"/>
        <v>1.0871161758071152E-2</v>
      </c>
      <c r="R35" s="74">
        <v>1.3708121805766625E-2</v>
      </c>
      <c r="S35" s="75">
        <f t="shared" si="6"/>
        <v>19.187867036870134</v>
      </c>
      <c r="T35" s="76">
        <f>分析係数表!F38</f>
        <v>0.6469062615783624</v>
      </c>
      <c r="U35" s="77">
        <f t="shared" si="7"/>
        <v>12.412751332484348</v>
      </c>
      <c r="V35" s="78">
        <f>分析係数表!D38</f>
        <v>7.039644312708411E-2</v>
      </c>
      <c r="W35" s="79">
        <f t="shared" si="8"/>
        <v>1</v>
      </c>
      <c r="X35" s="67">
        <f>分析係数表!E38</f>
        <v>6.7802889959244161E-2</v>
      </c>
      <c r="Y35" s="80">
        <f t="shared" si="9"/>
        <v>1</v>
      </c>
    </row>
    <row r="36" spans="1:25" x14ac:dyDescent="0.2">
      <c r="A36" s="6" t="s">
        <v>24</v>
      </c>
      <c r="B36" s="5" t="s">
        <v>39</v>
      </c>
      <c r="C36" s="81"/>
      <c r="D36" s="67">
        <f>投入係数表!AG36</f>
        <v>0</v>
      </c>
      <c r="E36" s="68">
        <f t="shared" si="0"/>
        <v>0</v>
      </c>
      <c r="F36" s="67">
        <f>分析係数表!C39</f>
        <v>1</v>
      </c>
      <c r="G36" s="68">
        <f t="shared" si="1"/>
        <v>0</v>
      </c>
      <c r="H36" s="68">
        <v>1.6910206292780239E-3</v>
      </c>
      <c r="I36" s="68">
        <f t="shared" si="2"/>
        <v>1.6910206292780239E-3</v>
      </c>
      <c r="J36" s="67">
        <f>分析係数表!G39</f>
        <v>0.38617340916407339</v>
      </c>
      <c r="K36" s="69">
        <f t="shared" si="3"/>
        <v>6.5302720137507117E-4</v>
      </c>
      <c r="L36" s="70"/>
      <c r="M36" s="71"/>
      <c r="N36" s="72">
        <f>分析係数表!H39</f>
        <v>3.6619192575764402E-3</v>
      </c>
      <c r="O36" s="73">
        <f t="shared" si="4"/>
        <v>1.5318341441355398E-2</v>
      </c>
      <c r="P36" s="67">
        <f>分析係数表!C39</f>
        <v>1</v>
      </c>
      <c r="Q36" s="73">
        <f t="shared" si="5"/>
        <v>1.5318341441355398E-2</v>
      </c>
      <c r="R36" s="74">
        <v>1.5540840668463353E-2</v>
      </c>
      <c r="S36" s="75">
        <f t="shared" si="6"/>
        <v>1.7231861297741378E-2</v>
      </c>
      <c r="T36" s="76">
        <f>分析係数表!F39</f>
        <v>0.76971778087777654</v>
      </c>
      <c r="U36" s="77">
        <f t="shared" si="7"/>
        <v>1.3263670038491136E-2</v>
      </c>
      <c r="V36" s="78">
        <f>分析係数表!D39</f>
        <v>5.3224594913617342E-2</v>
      </c>
      <c r="W36" s="79">
        <f t="shared" si="8"/>
        <v>0</v>
      </c>
      <c r="X36" s="67">
        <f>分析係数表!E39</f>
        <v>6.6664878205816069E-2</v>
      </c>
      <c r="Y36" s="80">
        <f t="shared" si="9"/>
        <v>0</v>
      </c>
    </row>
    <row r="37" spans="1:25" x14ac:dyDescent="0.2">
      <c r="A37" s="6" t="s">
        <v>25</v>
      </c>
      <c r="B37" s="5" t="s">
        <v>40</v>
      </c>
      <c r="C37" s="81"/>
      <c r="D37" s="67">
        <f>投入係数表!AG37</f>
        <v>1.8525379770285291E-3</v>
      </c>
      <c r="E37" s="68">
        <f t="shared" si="0"/>
        <v>3.5025373286402366E-2</v>
      </c>
      <c r="F37" s="67">
        <f>分析係数表!C40</f>
        <v>0.92638568129330257</v>
      </c>
      <c r="G37" s="68">
        <f t="shared" si="1"/>
        <v>3.2447004294476098E-2</v>
      </c>
      <c r="H37" s="68">
        <v>3.3089935609320879E-2</v>
      </c>
      <c r="I37" s="68">
        <f t="shared" si="2"/>
        <v>3.3089935609320879E-2</v>
      </c>
      <c r="J37" s="67">
        <f>分析係数表!G40</f>
        <v>0.56637000568074225</v>
      </c>
      <c r="K37" s="69">
        <f t="shared" si="3"/>
        <v>1.8741147019026461E-2</v>
      </c>
      <c r="L37" s="70"/>
      <c r="M37" s="71"/>
      <c r="N37" s="72">
        <f>分析係数表!H40</f>
        <v>2.7911676309506188E-2</v>
      </c>
      <c r="O37" s="73">
        <f t="shared" si="4"/>
        <v>0.11675860603015528</v>
      </c>
      <c r="P37" s="67">
        <f>分析係数表!C40</f>
        <v>0.92638568129330257</v>
      </c>
      <c r="Q37" s="73">
        <f t="shared" si="5"/>
        <v>0.10816350079410171</v>
      </c>
      <c r="R37" s="74">
        <v>0.10828490738314894</v>
      </c>
      <c r="S37" s="75">
        <f t="shared" si="6"/>
        <v>0.14137484299246983</v>
      </c>
      <c r="T37" s="76">
        <f>分析係数表!F40</f>
        <v>0.79369437606513915</v>
      </c>
      <c r="U37" s="77">
        <f t="shared" si="7"/>
        <v>0.11220841780021536</v>
      </c>
      <c r="V37" s="78">
        <f>分析係数表!D40</f>
        <v>7.4725430789623182E-2</v>
      </c>
      <c r="W37" s="79">
        <f t="shared" si="8"/>
        <v>0</v>
      </c>
      <c r="X37" s="67">
        <f>分析係数表!E40</f>
        <v>4.5398598750236697E-2</v>
      </c>
      <c r="Y37" s="80">
        <f t="shared" si="9"/>
        <v>0</v>
      </c>
    </row>
    <row r="38" spans="1:25" x14ac:dyDescent="0.2">
      <c r="A38" s="6" t="s">
        <v>26</v>
      </c>
      <c r="B38" s="5" t="s">
        <v>274</v>
      </c>
      <c r="C38" s="81"/>
      <c r="D38" s="67">
        <f>投入係数表!AG38</f>
        <v>0</v>
      </c>
      <c r="E38" s="68">
        <f t="shared" si="0"/>
        <v>0</v>
      </c>
      <c r="F38" s="67">
        <f>分析係数表!C41</f>
        <v>0.99990772353972501</v>
      </c>
      <c r="G38" s="68">
        <f t="shared" si="1"/>
        <v>0</v>
      </c>
      <c r="H38" s="68">
        <v>3.2808474250641784E-5</v>
      </c>
      <c r="I38" s="68">
        <f t="shared" si="2"/>
        <v>3.2808474250641784E-5</v>
      </c>
      <c r="J38" s="67">
        <f>分析係数表!G41</f>
        <v>0.5672735653376354</v>
      </c>
      <c r="K38" s="69">
        <f t="shared" si="3"/>
        <v>1.861138016144957E-5</v>
      </c>
      <c r="L38" s="70"/>
      <c r="M38" s="71"/>
      <c r="N38" s="72">
        <f>分析係数表!H41</f>
        <v>3.8064009576337182E-2</v>
      </c>
      <c r="O38" s="73">
        <f t="shared" si="4"/>
        <v>0.15922729429683041</v>
      </c>
      <c r="P38" s="67">
        <f>分析係数表!C41</f>
        <v>0.99990772353972501</v>
      </c>
      <c r="Q38" s="73">
        <f t="shared" si="5"/>
        <v>0.15921260136573354</v>
      </c>
      <c r="R38" s="74">
        <v>0.16145779063648047</v>
      </c>
      <c r="S38" s="75">
        <f t="shared" si="6"/>
        <v>0.1614905991107311</v>
      </c>
      <c r="T38" s="76">
        <f>分析係数表!F41</f>
        <v>0.70340324191441961</v>
      </c>
      <c r="U38" s="77">
        <f t="shared" si="7"/>
        <v>0.11359301095319015</v>
      </c>
      <c r="V38" s="78">
        <f>分析係数表!D41</f>
        <v>0.12678804640086042</v>
      </c>
      <c r="W38" s="79">
        <f t="shared" si="8"/>
        <v>0</v>
      </c>
      <c r="X38" s="67">
        <f>分析係数表!E41</f>
        <v>0.12015057232849351</v>
      </c>
      <c r="Y38" s="80">
        <f t="shared" si="9"/>
        <v>0</v>
      </c>
    </row>
    <row r="39" spans="1:25" x14ac:dyDescent="0.2">
      <c r="A39" s="6" t="s">
        <v>51</v>
      </c>
      <c r="B39" s="5" t="s">
        <v>363</v>
      </c>
      <c r="C39" s="81"/>
      <c r="D39" s="67">
        <f>投入係数表!AG39</f>
        <v>3.7050759540570581E-4</v>
      </c>
      <c r="E39" s="68">
        <f>$C$35*D39</f>
        <v>7.005074657280474E-3</v>
      </c>
      <c r="F39" s="67">
        <f>分析係数表!C42</f>
        <v>0.84220135628586335</v>
      </c>
      <c r="G39" s="68">
        <f>E39*F39</f>
        <v>5.8996833772453445E-3</v>
      </c>
      <c r="H39" s="68">
        <v>7.6071819578890547E-3</v>
      </c>
      <c r="I39" s="68">
        <f>C39+H39</f>
        <v>7.6071819578890547E-3</v>
      </c>
      <c r="J39" s="67">
        <f>分析係数表!G42</f>
        <v>0.59498317528296119</v>
      </c>
      <c r="K39" s="69">
        <f>I39*J39</f>
        <v>4.526145276260083E-3</v>
      </c>
      <c r="L39" s="70"/>
      <c r="M39" s="71"/>
      <c r="N39" s="72">
        <f>分析係数表!H42</f>
        <v>1.0390454554230514E-2</v>
      </c>
      <c r="O39" s="73">
        <f t="shared" si="4"/>
        <v>4.3464784283072565E-2</v>
      </c>
      <c r="P39" s="67">
        <f>分析係数表!C42</f>
        <v>0.84220135628586335</v>
      </c>
      <c r="Q39" s="73">
        <f>O39*P39</f>
        <v>3.6606100273876188E-2</v>
      </c>
      <c r="R39" s="74">
        <v>3.8189608233663852E-2</v>
      </c>
      <c r="S39" s="75">
        <f>I39+R39</f>
        <v>4.5796790191552909E-2</v>
      </c>
      <c r="T39" s="76">
        <f>分析係数表!F42</f>
        <v>0.68522483940042822</v>
      </c>
      <c r="U39" s="77">
        <f>S39*T39</f>
        <v>3.1381098204061951E-2</v>
      </c>
      <c r="V39" s="78">
        <f>分析係数表!D42</f>
        <v>0.3683083511777302</v>
      </c>
      <c r="W39" s="79">
        <f>ROUND(S39*V39,0)</f>
        <v>0</v>
      </c>
      <c r="X39" s="67">
        <f>分析係数表!E42</f>
        <v>0.32058733557662894</v>
      </c>
      <c r="Y39" s="80">
        <f>ROUND(S39*X39,0)</f>
        <v>0</v>
      </c>
    </row>
    <row r="40" spans="1:25" x14ac:dyDescent="0.2">
      <c r="A40" s="6" t="s">
        <v>192</v>
      </c>
      <c r="B40" s="5" t="s">
        <v>41</v>
      </c>
      <c r="C40" s="81"/>
      <c r="D40" s="67">
        <f>投入係数表!AG40</f>
        <v>0.10744720266765469</v>
      </c>
      <c r="E40" s="68">
        <f>$C$35*D40</f>
        <v>2.0314716506113375</v>
      </c>
      <c r="F40" s="67">
        <f>分析係数表!C43</f>
        <v>0.52430911701784721</v>
      </c>
      <c r="G40" s="68">
        <f>E40*F40</f>
        <v>1.0651191073788189</v>
      </c>
      <c r="H40" s="68">
        <v>1.1543019883964591</v>
      </c>
      <c r="I40" s="68">
        <f>C40+H40</f>
        <v>1.1543019883964591</v>
      </c>
      <c r="J40" s="67">
        <f>分析係数表!G43</f>
        <v>0.41766166778106789</v>
      </c>
      <c r="K40" s="69">
        <f>I40*J40</f>
        <v>0.482107693596668</v>
      </c>
      <c r="L40" s="70"/>
      <c r="M40" s="71"/>
      <c r="N40" s="72">
        <f>分析係数表!H43</f>
        <v>1.4132820192685171E-2</v>
      </c>
      <c r="O40" s="73">
        <f t="shared" si="4"/>
        <v>5.9119644648886555E-2</v>
      </c>
      <c r="P40" s="67">
        <f>分析係数表!C43</f>
        <v>0.52430911701784721</v>
      </c>
      <c r="Q40" s="73">
        <f>O40*P40</f>
        <v>3.0996968684266605E-2</v>
      </c>
      <c r="R40" s="74">
        <v>6.9164222204692372E-2</v>
      </c>
      <c r="S40" s="75">
        <f>I40+R40</f>
        <v>1.2234662106011516</v>
      </c>
      <c r="T40" s="76">
        <f>分析係数表!F43</f>
        <v>0.73416754226764736</v>
      </c>
      <c r="U40" s="77">
        <f>S40*T40</f>
        <v>0.89822918088455928</v>
      </c>
      <c r="V40" s="78">
        <f>分析係数表!D43</f>
        <v>0.15354857197440061</v>
      </c>
      <c r="W40" s="79">
        <f>ROUND(S40*V40,0)</f>
        <v>0</v>
      </c>
      <c r="X40" s="67">
        <f>分析係数表!E43</f>
        <v>0.11343012704174228</v>
      </c>
      <c r="Y40" s="80">
        <f>ROUND(S40*X40,0)</f>
        <v>0</v>
      </c>
    </row>
    <row r="41" spans="1:25" x14ac:dyDescent="0.2">
      <c r="A41" s="6" t="s">
        <v>337</v>
      </c>
      <c r="B41" s="5" t="s">
        <v>42</v>
      </c>
      <c r="C41" s="81"/>
      <c r="D41" s="67">
        <f>投入係数表!AG41</f>
        <v>1.148573545757688E-2</v>
      </c>
      <c r="E41" s="68">
        <f>$C$35*D41</f>
        <v>0.21715731437569469</v>
      </c>
      <c r="F41" s="67">
        <f>分析係数表!C44</f>
        <v>0.64452330330238461</v>
      </c>
      <c r="G41" s="68">
        <f>E41*F41</f>
        <v>0.13996294959769714</v>
      </c>
      <c r="H41" s="68">
        <v>0.143726099149042</v>
      </c>
      <c r="I41" s="68">
        <f>C41+H41</f>
        <v>0.143726099149042</v>
      </c>
      <c r="J41" s="67">
        <f>分析係数表!G44</f>
        <v>0.3824712118442698</v>
      </c>
      <c r="K41" s="69">
        <f>I41*J41</f>
        <v>5.4971095315183766E-2</v>
      </c>
      <c r="L41" s="70"/>
      <c r="M41" s="71"/>
      <c r="N41" s="72">
        <f>分析係数表!H44</f>
        <v>0.16476384160429391</v>
      </c>
      <c r="O41" s="73">
        <f t="shared" si="4"/>
        <v>0.68923113956214455</v>
      </c>
      <c r="P41" s="67">
        <f>分析係数表!C44</f>
        <v>0.64452330330238461</v>
      </c>
      <c r="Q41" s="73">
        <f>O41*P41</f>
        <v>0.44422553080946026</v>
      </c>
      <c r="R41" s="74">
        <v>0.44945960407470742</v>
      </c>
      <c r="S41" s="75">
        <f>I41+R41</f>
        <v>0.59318570322374942</v>
      </c>
      <c r="T41" s="76">
        <f>分析係数表!F44</f>
        <v>0.64581429354779751</v>
      </c>
      <c r="U41" s="77">
        <f>S41*T41</f>
        <v>0.38308780587009922</v>
      </c>
      <c r="V41" s="78">
        <f>分析係数表!D44</f>
        <v>0.16185340888320235</v>
      </c>
      <c r="W41" s="79">
        <f>ROUND(S41*V41,0)</f>
        <v>0</v>
      </c>
      <c r="X41" s="67">
        <f>分析係数表!E44</f>
        <v>0.10822214098580393</v>
      </c>
      <c r="Y41" s="80">
        <f>ROUND(S41*X41,0)</f>
        <v>0</v>
      </c>
    </row>
    <row r="42" spans="1:25" x14ac:dyDescent="0.2">
      <c r="A42" s="6" t="s">
        <v>338</v>
      </c>
      <c r="B42" s="5" t="s">
        <v>276</v>
      </c>
      <c r="C42" s="81"/>
      <c r="D42" s="67">
        <f>投入係数表!AG42</f>
        <v>1.8525379770285291E-3</v>
      </c>
      <c r="E42" s="68">
        <f>$C$35*D42</f>
        <v>3.5025373286402366E-2</v>
      </c>
      <c r="F42" s="67">
        <f>分析係数表!C45</f>
        <v>1</v>
      </c>
      <c r="G42" s="68">
        <f>E42*F42</f>
        <v>3.5025373286402366E-2</v>
      </c>
      <c r="H42" s="68">
        <v>3.7379371548771662E-2</v>
      </c>
      <c r="I42" s="68">
        <f>C42+H42</f>
        <v>3.7379371548771662E-2</v>
      </c>
      <c r="J42" s="67">
        <f>分析係数表!G45</f>
        <v>0</v>
      </c>
      <c r="K42" s="69">
        <f>I42*J42</f>
        <v>0</v>
      </c>
      <c r="L42" s="70"/>
      <c r="M42" s="71"/>
      <c r="N42" s="72">
        <f>分析係数表!H45</f>
        <v>0</v>
      </c>
      <c r="O42" s="73">
        <f t="shared" si="4"/>
        <v>0</v>
      </c>
      <c r="P42" s="67">
        <f>分析係数表!C45</f>
        <v>1</v>
      </c>
      <c r="Q42" s="73">
        <f>O42*P42</f>
        <v>0</v>
      </c>
      <c r="R42" s="74">
        <v>2.1835112973861326E-3</v>
      </c>
      <c r="S42" s="75">
        <f>I42+R42</f>
        <v>3.9562882846157797E-2</v>
      </c>
      <c r="T42" s="76">
        <f>分析係数表!F45</f>
        <v>0</v>
      </c>
      <c r="U42" s="77">
        <f>S42*T42</f>
        <v>0</v>
      </c>
      <c r="V42" s="78">
        <f>分析係数表!D45</f>
        <v>0</v>
      </c>
      <c r="W42" s="79">
        <f>ROUND(S42*V42,0)</f>
        <v>0</v>
      </c>
      <c r="X42" s="67">
        <f>分析係数表!E45</f>
        <v>0</v>
      </c>
      <c r="Y42" s="80">
        <f>ROUND(S42*X42,0)</f>
        <v>0</v>
      </c>
    </row>
    <row r="43" spans="1:25" x14ac:dyDescent="0.2">
      <c r="A43" s="6" t="s">
        <v>339</v>
      </c>
      <c r="B43" s="5" t="s">
        <v>277</v>
      </c>
      <c r="C43" s="81"/>
      <c r="D43" s="67">
        <f>投入係数表!AG43</f>
        <v>7.4101519081141163E-4</v>
      </c>
      <c r="E43" s="68">
        <f>$C$35*D43</f>
        <v>1.4010149314560948E-2</v>
      </c>
      <c r="F43" s="67">
        <f>分析係数表!C46</f>
        <v>0.94132029339853296</v>
      </c>
      <c r="G43" s="68">
        <f>E43*F43</f>
        <v>1.3188037863339767E-2</v>
      </c>
      <c r="H43" s="68">
        <v>1.5005378457501547E-2</v>
      </c>
      <c r="I43" s="68">
        <f>C43+H43</f>
        <v>1.5005378457501547E-2</v>
      </c>
      <c r="J43" s="67">
        <f>分析係数表!G46</f>
        <v>1.8134715025906734E-2</v>
      </c>
      <c r="K43" s="69">
        <f>I43*J43</f>
        <v>2.721182621826705E-4</v>
      </c>
      <c r="L43" s="70"/>
      <c r="M43" s="71"/>
      <c r="N43" s="72">
        <f>分析係数表!H46</f>
        <v>5.1485683762058915E-5</v>
      </c>
      <c r="O43" s="73">
        <f t="shared" si="4"/>
        <v>2.1537211165350296E-4</v>
      </c>
      <c r="P43" s="67">
        <f>分析係数表!C46</f>
        <v>0.94132029339853296</v>
      </c>
      <c r="Q43" s="73">
        <f>O43*P43</f>
        <v>2.0273413933153699E-4</v>
      </c>
      <c r="R43" s="74">
        <v>1.9743609577855372E-3</v>
      </c>
      <c r="S43" s="75">
        <f>I43+R43</f>
        <v>1.6979739415287083E-2</v>
      </c>
      <c r="T43" s="76">
        <f>分析係数表!F46</f>
        <v>0.59196891191709844</v>
      </c>
      <c r="U43" s="77">
        <f>S43*T43</f>
        <v>1.0051477866303364E-2</v>
      </c>
      <c r="V43" s="78">
        <f>分析係数表!D46</f>
        <v>1.4248704663212436E-2</v>
      </c>
      <c r="W43" s="79">
        <f>ROUND(S43*V43,0)</f>
        <v>0</v>
      </c>
      <c r="X43" s="67">
        <f>分析係数表!E46</f>
        <v>4.5336787564766841E-2</v>
      </c>
      <c r="Y43" s="80">
        <f>ROUND(S43*X43,0)</f>
        <v>0</v>
      </c>
    </row>
    <row r="44" spans="1:25" x14ac:dyDescent="0.2">
      <c r="A44" s="183">
        <v>40</v>
      </c>
      <c r="B44" s="12" t="s">
        <v>148</v>
      </c>
      <c r="C44" s="187">
        <f>SUM(C5:C43)</f>
        <v>18.906696499999999</v>
      </c>
      <c r="D44" s="83">
        <f>投入係数表!AG44</f>
        <v>0.32715820674323826</v>
      </c>
      <c r="E44" s="82">
        <f>SUM(E5:E43)</f>
        <v>6.185480922378658</v>
      </c>
      <c r="F44" s="83">
        <f>分析係数表!C47</f>
        <v>0.4419098025262409</v>
      </c>
      <c r="G44" s="82">
        <f>SUM(G5:G43)</f>
        <v>2.0023607456892458</v>
      </c>
      <c r="H44" s="82">
        <f>SUM(H5:H43)</f>
        <v>2.1917871633977772</v>
      </c>
      <c r="I44" s="82">
        <f>SUM(I5:I43)</f>
        <v>21.098483663397776</v>
      </c>
      <c r="J44" s="83">
        <f>分析係数表!G47</f>
        <v>0.35884105327113486</v>
      </c>
      <c r="K44" s="84">
        <f>SUM(K5:K43)</f>
        <v>6.4788006243655625</v>
      </c>
      <c r="L44" s="85">
        <f>最終需要_まとめ!$L$34</f>
        <v>0.64566666666666661</v>
      </c>
      <c r="M44" s="82">
        <f>K44*L44</f>
        <v>4.1831456031320311</v>
      </c>
      <c r="N44" s="86">
        <f>分析係数表!H47</f>
        <v>1</v>
      </c>
      <c r="O44" s="87">
        <f>SUM(O5:O43)</f>
        <v>4.1831456031320311</v>
      </c>
      <c r="P44" s="83">
        <f>分析係数表!C47</f>
        <v>0.4419098025262409</v>
      </c>
      <c r="Q44" s="87">
        <f>SUM(Q5:Q43)</f>
        <v>2.0226680974741917</v>
      </c>
      <c r="R44" s="82">
        <f>SUM(R5:R43)</f>
        <v>2.2215479978575634</v>
      </c>
      <c r="S44" s="88">
        <f>SUM(S5:S43)</f>
        <v>23.320031661255339</v>
      </c>
      <c r="T44" s="89">
        <f>分析係数表!F47</f>
        <v>0.66817976617860531</v>
      </c>
      <c r="U44" s="90">
        <f>SUM(U5:U43)</f>
        <v>15.45022243803434</v>
      </c>
      <c r="V44" s="91">
        <f>分析係数表!D47</f>
        <v>8.5096007521748923E-2</v>
      </c>
      <c r="W44" s="92">
        <f>SUM(W5:W43)</f>
        <v>1</v>
      </c>
      <c r="X44" s="83">
        <f>分析係数表!E47</f>
        <v>6.3205093246831712E-2</v>
      </c>
      <c r="Y44" s="93">
        <f>SUM(Y5:Y43)</f>
        <v>1</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52" t="s">
        <v>340</v>
      </c>
      <c r="C1" s="53"/>
      <c r="D1" s="53"/>
      <c r="E1" s="53"/>
      <c r="F1" s="54"/>
      <c r="G1" s="485" t="s">
        <v>626</v>
      </c>
      <c r="H1" s="364"/>
      <c r="I1" s="364"/>
      <c r="J1" s="364"/>
    </row>
    <row r="2" spans="1:25" x14ac:dyDescent="0.2">
      <c r="B2" s="3" t="s">
        <v>286</v>
      </c>
      <c r="S2" s="3" t="s">
        <v>150</v>
      </c>
      <c r="U2" s="55" t="s">
        <v>207</v>
      </c>
      <c r="W2" s="3" t="s">
        <v>127</v>
      </c>
      <c r="Y2" s="3" t="s">
        <v>151</v>
      </c>
    </row>
    <row r="3" spans="1:25" ht="44" x14ac:dyDescent="0.2">
      <c r="B3" s="56"/>
      <c r="C3" s="57" t="s">
        <v>225</v>
      </c>
      <c r="D3" s="57" t="s">
        <v>228</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投入係数表!AH5</f>
        <v>2.6826912758879709E-5</v>
      </c>
      <c r="E5" s="68">
        <f t="shared" ref="E5:E38" si="0">$C$36*D5</f>
        <v>0</v>
      </c>
      <c r="F5" s="67">
        <f>分析係数表!C8</f>
        <v>0.62618397816663984</v>
      </c>
      <c r="G5" s="68">
        <f t="shared" ref="G5:G38" si="1">E5*F5</f>
        <v>0</v>
      </c>
      <c r="H5" s="68">
        <f t="array" ref="H5:H43">MMULT(逆行列係数!C5:AO43,'32'!G5:G43)</f>
        <v>0</v>
      </c>
      <c r="I5" s="68">
        <f t="shared" ref="I5:I38" si="2">C5+H5</f>
        <v>0</v>
      </c>
      <c r="J5" s="67">
        <f>分析係数表!G8</f>
        <v>0.17367458866544791</v>
      </c>
      <c r="K5" s="69">
        <f t="shared" ref="K5:K38" si="3">I5*J5</f>
        <v>0</v>
      </c>
      <c r="L5" s="70" t="s">
        <v>185</v>
      </c>
      <c r="M5" s="71" t="s">
        <v>185</v>
      </c>
      <c r="N5" s="72">
        <f>分析係数表!H8</f>
        <v>9.6857442577373328E-3</v>
      </c>
      <c r="O5" s="73">
        <f t="shared" ref="O5:O43" si="4">$M$44*N5</f>
        <v>0</v>
      </c>
      <c r="P5" s="67">
        <f>分析係数表!C8</f>
        <v>0.62618397816663984</v>
      </c>
      <c r="Q5" s="73">
        <f t="shared" ref="Q5:Q38" si="5">O5*P5</f>
        <v>0</v>
      </c>
      <c r="R5" s="74">
        <f t="array" ref="R5:R43">MMULT(逆行列係数!C5:AO43,'32'!Q5:Q43)</f>
        <v>0</v>
      </c>
      <c r="S5" s="75">
        <f t="shared" ref="S5:S38" si="6">I5+R5</f>
        <v>0</v>
      </c>
      <c r="T5" s="76">
        <f>分析係数表!F8</f>
        <v>0.6565853270805182</v>
      </c>
      <c r="U5" s="77">
        <f t="shared" ref="U5:U38" si="7">S5*T5</f>
        <v>0</v>
      </c>
      <c r="V5" s="78">
        <f>分析係数表!D8</f>
        <v>0.236507431841666</v>
      </c>
      <c r="W5" s="79">
        <f t="shared" ref="W5:W38" si="8">ROUND(S5*V5,0)</f>
        <v>0</v>
      </c>
      <c r="X5" s="67">
        <f>分析係数表!E8</f>
        <v>0.13752881328988156</v>
      </c>
      <c r="Y5" s="80">
        <f t="shared" ref="Y5:Y38" si="9">ROUND(S5*X5,0)</f>
        <v>0</v>
      </c>
    </row>
    <row r="6" spans="1:25" x14ac:dyDescent="0.2">
      <c r="A6" s="6" t="s">
        <v>217</v>
      </c>
      <c r="B6" s="5" t="s">
        <v>263</v>
      </c>
      <c r="C6" s="81"/>
      <c r="D6" s="67">
        <f>投入係数表!AH6</f>
        <v>0</v>
      </c>
      <c r="E6" s="68">
        <f t="shared" si="0"/>
        <v>0</v>
      </c>
      <c r="F6" s="67">
        <f>分析係数表!C9</f>
        <v>0.44414168937329701</v>
      </c>
      <c r="G6" s="68">
        <f t="shared" si="1"/>
        <v>0</v>
      </c>
      <c r="H6" s="68">
        <v>0</v>
      </c>
      <c r="I6" s="68">
        <f t="shared" si="2"/>
        <v>0</v>
      </c>
      <c r="J6" s="67">
        <f>分析係数表!G9</f>
        <v>0.2864864864864865</v>
      </c>
      <c r="K6" s="69">
        <f t="shared" si="3"/>
        <v>0</v>
      </c>
      <c r="L6" s="70"/>
      <c r="M6" s="71"/>
      <c r="N6" s="72">
        <f>分析係数表!H9</f>
        <v>4.9876756144494577E-4</v>
      </c>
      <c r="O6" s="73">
        <f t="shared" si="4"/>
        <v>0</v>
      </c>
      <c r="P6" s="67">
        <f>分析係数表!C9</f>
        <v>0.44414168937329701</v>
      </c>
      <c r="Q6" s="73">
        <f t="shared" si="5"/>
        <v>0</v>
      </c>
      <c r="R6" s="74">
        <v>0</v>
      </c>
      <c r="S6" s="75">
        <f t="shared" si="6"/>
        <v>0</v>
      </c>
      <c r="T6" s="76">
        <f>分析係数表!F9</f>
        <v>0.8</v>
      </c>
      <c r="U6" s="77">
        <f t="shared" si="7"/>
        <v>0</v>
      </c>
      <c r="V6" s="78">
        <f>分析係数表!D9</f>
        <v>0.15675675675675677</v>
      </c>
      <c r="W6" s="79">
        <f t="shared" si="8"/>
        <v>0</v>
      </c>
      <c r="X6" s="67">
        <f>分析係数表!E9</f>
        <v>0</v>
      </c>
      <c r="Y6" s="80">
        <f t="shared" si="9"/>
        <v>0</v>
      </c>
    </row>
    <row r="7" spans="1:25" x14ac:dyDescent="0.2">
      <c r="A7" s="6" t="s">
        <v>218</v>
      </c>
      <c r="B7" s="5" t="s">
        <v>264</v>
      </c>
      <c r="C7" s="81"/>
      <c r="D7" s="67">
        <f>投入係数表!AH7</f>
        <v>0</v>
      </c>
      <c r="E7" s="68">
        <f t="shared" si="0"/>
        <v>0</v>
      </c>
      <c r="F7" s="67">
        <f>分析係数表!C10</f>
        <v>0.59922367782629793</v>
      </c>
      <c r="G7" s="68">
        <f t="shared" si="1"/>
        <v>0</v>
      </c>
      <c r="H7" s="68">
        <v>0</v>
      </c>
      <c r="I7" s="68">
        <f t="shared" si="2"/>
        <v>0</v>
      </c>
      <c r="J7" s="67">
        <f>分析係数表!G10</f>
        <v>0.23161078900932694</v>
      </c>
      <c r="K7" s="69">
        <f t="shared" si="3"/>
        <v>0</v>
      </c>
      <c r="L7" s="70"/>
      <c r="M7" s="71"/>
      <c r="N7" s="72">
        <f>分析係数表!H10</f>
        <v>1.1359028980004247E-3</v>
      </c>
      <c r="O7" s="73">
        <f t="shared" si="4"/>
        <v>0</v>
      </c>
      <c r="P7" s="67">
        <f>分析係数表!C10</f>
        <v>0.59922367782629793</v>
      </c>
      <c r="Q7" s="73">
        <f t="shared" si="5"/>
        <v>0</v>
      </c>
      <c r="R7" s="74">
        <v>0</v>
      </c>
      <c r="S7" s="75">
        <f t="shared" si="6"/>
        <v>0</v>
      </c>
      <c r="T7" s="76">
        <f>分析係数表!F10</f>
        <v>0.67411141920846984</v>
      </c>
      <c r="U7" s="77">
        <f t="shared" si="7"/>
        <v>0</v>
      </c>
      <c r="V7" s="78">
        <f>分析係数表!D10</f>
        <v>9.7403579531131837E-2</v>
      </c>
      <c r="W7" s="79">
        <f t="shared" si="8"/>
        <v>0</v>
      </c>
      <c r="X7" s="67">
        <f>分析係数表!E10</f>
        <v>7.6632215780186544E-2</v>
      </c>
      <c r="Y7" s="80">
        <f t="shared" si="9"/>
        <v>0</v>
      </c>
    </row>
    <row r="8" spans="1:25" x14ac:dyDescent="0.2">
      <c r="A8" s="6" t="s">
        <v>219</v>
      </c>
      <c r="B8" s="5" t="s">
        <v>27</v>
      </c>
      <c r="C8" s="81"/>
      <c r="D8" s="67">
        <f>投入係数表!AH8</f>
        <v>0</v>
      </c>
      <c r="E8" s="68">
        <f t="shared" si="0"/>
        <v>0</v>
      </c>
      <c r="F8" s="67">
        <f>分析係数表!C11</f>
        <v>1.1237811931912089E-2</v>
      </c>
      <c r="G8" s="68">
        <f t="shared" si="1"/>
        <v>0</v>
      </c>
      <c r="H8" s="68">
        <v>0</v>
      </c>
      <c r="I8" s="68">
        <f t="shared" si="2"/>
        <v>0</v>
      </c>
      <c r="J8" s="67">
        <f>分析係数表!G11</f>
        <v>0.45794392523364486</v>
      </c>
      <c r="K8" s="69">
        <f t="shared" si="3"/>
        <v>0</v>
      </c>
      <c r="L8" s="70"/>
      <c r="M8" s="71"/>
      <c r="N8" s="72">
        <f>分析係数表!H11</f>
        <v>-1.9307131410772092E-5</v>
      </c>
      <c r="O8" s="73">
        <f t="shared" si="4"/>
        <v>0</v>
      </c>
      <c r="P8" s="67">
        <f>分析係数表!C11</f>
        <v>1.1237811931912089E-2</v>
      </c>
      <c r="Q8" s="73">
        <f t="shared" si="5"/>
        <v>0</v>
      </c>
      <c r="R8" s="74">
        <v>0</v>
      </c>
      <c r="S8" s="75">
        <f t="shared" si="6"/>
        <v>0</v>
      </c>
      <c r="T8" s="76">
        <f>分析係数表!F11</f>
        <v>0.77570093457943923</v>
      </c>
      <c r="U8" s="77">
        <f t="shared" si="7"/>
        <v>0</v>
      </c>
      <c r="V8" s="78">
        <f>分析係数表!D11</f>
        <v>0.16822429906542055</v>
      </c>
      <c r="W8" s="79">
        <f t="shared" si="8"/>
        <v>0</v>
      </c>
      <c r="X8" s="67">
        <f>分析係数表!E11</f>
        <v>4.6728971962616821E-2</v>
      </c>
      <c r="Y8" s="80">
        <f t="shared" si="9"/>
        <v>0</v>
      </c>
    </row>
    <row r="9" spans="1:25" x14ac:dyDescent="0.2">
      <c r="A9" s="6" t="s">
        <v>220</v>
      </c>
      <c r="B9" s="5" t="s">
        <v>188</v>
      </c>
      <c r="C9" s="81"/>
      <c r="D9" s="67">
        <f>投入係数表!AH9</f>
        <v>2.4144221482991736E-4</v>
      </c>
      <c r="E9" s="68">
        <f t="shared" si="0"/>
        <v>0</v>
      </c>
      <c r="F9" s="67">
        <f>分析係数表!C12</f>
        <v>0.19220955176696397</v>
      </c>
      <c r="G9" s="68">
        <f t="shared" si="1"/>
        <v>0</v>
      </c>
      <c r="H9" s="68">
        <v>0</v>
      </c>
      <c r="I9" s="68">
        <f t="shared" si="2"/>
        <v>0</v>
      </c>
      <c r="J9" s="67">
        <f>分析係数表!G12</f>
        <v>0.28074575451743516</v>
      </c>
      <c r="K9" s="69">
        <f t="shared" si="3"/>
        <v>0</v>
      </c>
      <c r="L9" s="70"/>
      <c r="M9" s="71"/>
      <c r="N9" s="72">
        <f>分析係数表!H12</f>
        <v>8.6946448453176992E-2</v>
      </c>
      <c r="O9" s="73">
        <f t="shared" si="4"/>
        <v>0</v>
      </c>
      <c r="P9" s="67">
        <f>分析係数表!C12</f>
        <v>0.19220955176696397</v>
      </c>
      <c r="Q9" s="73">
        <f t="shared" si="5"/>
        <v>0</v>
      </c>
      <c r="R9" s="74">
        <v>0</v>
      </c>
      <c r="S9" s="75">
        <f t="shared" si="6"/>
        <v>0</v>
      </c>
      <c r="T9" s="76">
        <f>分析係数表!F12</f>
        <v>0.59388408775004531</v>
      </c>
      <c r="U9" s="77">
        <f t="shared" si="7"/>
        <v>0</v>
      </c>
      <c r="V9" s="78">
        <f>分析係数表!D12</f>
        <v>6.3636913035595571E-2</v>
      </c>
      <c r="W9" s="79">
        <f t="shared" si="8"/>
        <v>0</v>
      </c>
      <c r="X9" s="67">
        <f>分析係数表!E12</f>
        <v>5.3151628694023088E-2</v>
      </c>
      <c r="Y9" s="80">
        <f t="shared" si="9"/>
        <v>0</v>
      </c>
    </row>
    <row r="10" spans="1:25" x14ac:dyDescent="0.2">
      <c r="A10" s="6" t="s">
        <v>221</v>
      </c>
      <c r="B10" s="5" t="s">
        <v>28</v>
      </c>
      <c r="C10" s="81"/>
      <c r="D10" s="67">
        <f>投入係数表!AH10</f>
        <v>2.575383624852452E-3</v>
      </c>
      <c r="E10" s="68">
        <f t="shared" si="0"/>
        <v>0</v>
      </c>
      <c r="F10" s="67">
        <f>分析係数表!C13</f>
        <v>5.5763110557631057E-2</v>
      </c>
      <c r="G10" s="68">
        <f t="shared" si="1"/>
        <v>0</v>
      </c>
      <c r="H10" s="68">
        <v>0</v>
      </c>
      <c r="I10" s="68">
        <f t="shared" si="2"/>
        <v>0</v>
      </c>
      <c r="J10" s="67">
        <f>分析係数表!G13</f>
        <v>0.39274924471299094</v>
      </c>
      <c r="K10" s="69">
        <f t="shared" si="3"/>
        <v>0</v>
      </c>
      <c r="L10" s="70"/>
      <c r="M10" s="71"/>
      <c r="N10" s="72">
        <f>分析係数表!H13</f>
        <v>1.4850401910118868E-2</v>
      </c>
      <c r="O10" s="73">
        <f t="shared" si="4"/>
        <v>0</v>
      </c>
      <c r="P10" s="67">
        <f>分析係数表!C13</f>
        <v>5.5763110557631057E-2</v>
      </c>
      <c r="Q10" s="73">
        <f t="shared" si="5"/>
        <v>0</v>
      </c>
      <c r="R10" s="74">
        <v>0</v>
      </c>
      <c r="S10" s="75">
        <f t="shared" si="6"/>
        <v>0</v>
      </c>
      <c r="T10" s="76">
        <f>分析係数表!F13</f>
        <v>0.61581067472306139</v>
      </c>
      <c r="U10" s="77">
        <f t="shared" si="7"/>
        <v>0</v>
      </c>
      <c r="V10" s="78">
        <f>分析係数表!D13</f>
        <v>0.18177240684793555</v>
      </c>
      <c r="W10" s="79">
        <f t="shared" si="8"/>
        <v>0</v>
      </c>
      <c r="X10" s="67">
        <f>分析係数表!E13</f>
        <v>0.16666666666666666</v>
      </c>
      <c r="Y10" s="80">
        <f t="shared" si="9"/>
        <v>0</v>
      </c>
    </row>
    <row r="11" spans="1:25" x14ac:dyDescent="0.2">
      <c r="A11" s="6" t="s">
        <v>222</v>
      </c>
      <c r="B11" s="5" t="s">
        <v>265</v>
      </c>
      <c r="C11" s="81"/>
      <c r="D11" s="67">
        <f>投入係数表!AH11</f>
        <v>9.6576885931966944E-4</v>
      </c>
      <c r="E11" s="68">
        <f t="shared" si="0"/>
        <v>0</v>
      </c>
      <c r="F11" s="67">
        <f>分析係数表!C14</f>
        <v>7.9371641174038832E-2</v>
      </c>
      <c r="G11" s="68">
        <f t="shared" si="1"/>
        <v>0</v>
      </c>
      <c r="H11" s="68">
        <v>0</v>
      </c>
      <c r="I11" s="68">
        <f t="shared" si="2"/>
        <v>0</v>
      </c>
      <c r="J11" s="67">
        <f>分析係数表!G14</f>
        <v>0.31032278683285397</v>
      </c>
      <c r="K11" s="69">
        <f t="shared" si="3"/>
        <v>0</v>
      </c>
      <c r="L11" s="70"/>
      <c r="M11" s="71"/>
      <c r="N11" s="72">
        <f>分析係数表!H14</f>
        <v>9.8788155718450548E-4</v>
      </c>
      <c r="O11" s="73">
        <f t="shared" si="4"/>
        <v>0</v>
      </c>
      <c r="P11" s="67">
        <f>分析係数表!C14</f>
        <v>7.9371641174038832E-2</v>
      </c>
      <c r="Q11" s="73">
        <f t="shared" si="5"/>
        <v>0</v>
      </c>
      <c r="R11" s="74">
        <v>0</v>
      </c>
      <c r="S11" s="75">
        <f t="shared" si="6"/>
        <v>0</v>
      </c>
      <c r="T11" s="76">
        <f>分析係数表!F14</f>
        <v>0.57270693512304249</v>
      </c>
      <c r="U11" s="77">
        <f t="shared" si="7"/>
        <v>0</v>
      </c>
      <c r="V11" s="78">
        <f>分析係数表!D14</f>
        <v>7.0310003195909243E-2</v>
      </c>
      <c r="W11" s="79">
        <f t="shared" si="8"/>
        <v>0</v>
      </c>
      <c r="X11" s="67">
        <f>分析係数表!E14</f>
        <v>4.5381911153723233E-2</v>
      </c>
      <c r="Y11" s="80">
        <f t="shared" si="9"/>
        <v>0</v>
      </c>
    </row>
    <row r="12" spans="1:25" x14ac:dyDescent="0.2">
      <c r="A12" s="6" t="s">
        <v>223</v>
      </c>
      <c r="B12" s="5" t="s">
        <v>29</v>
      </c>
      <c r="C12" s="81"/>
      <c r="D12" s="67">
        <f>投入係数表!AH12</f>
        <v>7.2432664448975211E-4</v>
      </c>
      <c r="E12" s="68">
        <f t="shared" si="0"/>
        <v>0</v>
      </c>
      <c r="F12" s="67">
        <f>分析係数表!C15</f>
        <v>0</v>
      </c>
      <c r="G12" s="68">
        <f t="shared" si="1"/>
        <v>0</v>
      </c>
      <c r="H12" s="68">
        <v>0</v>
      </c>
      <c r="I12" s="68">
        <f t="shared" si="2"/>
        <v>0</v>
      </c>
      <c r="J12" s="67">
        <f>分析係数表!G15</f>
        <v>0.18293821168564495</v>
      </c>
      <c r="K12" s="69">
        <f t="shared" si="3"/>
        <v>0</v>
      </c>
      <c r="L12" s="70"/>
      <c r="M12" s="71"/>
      <c r="N12" s="72">
        <f>分析係数表!H15</f>
        <v>7.0245779782859129E-3</v>
      </c>
      <c r="O12" s="73">
        <f t="shared" si="4"/>
        <v>0</v>
      </c>
      <c r="P12" s="67">
        <f>分析係数表!C15</f>
        <v>0</v>
      </c>
      <c r="Q12" s="73">
        <f t="shared" si="5"/>
        <v>0</v>
      </c>
      <c r="R12" s="74">
        <v>0</v>
      </c>
      <c r="S12" s="75">
        <f t="shared" si="6"/>
        <v>0</v>
      </c>
      <c r="T12" s="76">
        <f>分析係数表!F15</f>
        <v>0.58334888930371476</v>
      </c>
      <c r="U12" s="77">
        <f t="shared" si="7"/>
        <v>0</v>
      </c>
      <c r="V12" s="78">
        <f>分析係数表!D15</f>
        <v>3.3414224379316779E-2</v>
      </c>
      <c r="W12" s="79">
        <f t="shared" si="8"/>
        <v>0</v>
      </c>
      <c r="X12" s="67">
        <f>分析係数表!E15</f>
        <v>2.8747433264887063E-2</v>
      </c>
      <c r="Y12" s="80">
        <f t="shared" si="9"/>
        <v>0</v>
      </c>
    </row>
    <row r="13" spans="1:25" x14ac:dyDescent="0.2">
      <c r="A13" s="6" t="s">
        <v>224</v>
      </c>
      <c r="B13" s="5" t="s">
        <v>30</v>
      </c>
      <c r="C13" s="81"/>
      <c r="D13" s="67">
        <f>投入係数表!AH13</f>
        <v>8.396823693529348E-3</v>
      </c>
      <c r="E13" s="68">
        <f t="shared" si="0"/>
        <v>0</v>
      </c>
      <c r="F13" s="67">
        <f>分析係数表!C16</f>
        <v>0.25019220208676551</v>
      </c>
      <c r="G13" s="68">
        <f t="shared" si="1"/>
        <v>0</v>
      </c>
      <c r="H13" s="68">
        <v>0</v>
      </c>
      <c r="I13" s="68">
        <f t="shared" si="2"/>
        <v>0</v>
      </c>
      <c r="J13" s="67">
        <f>分析係数表!G16</f>
        <v>6.6029003394014199E-2</v>
      </c>
      <c r="K13" s="69">
        <f t="shared" si="3"/>
        <v>0</v>
      </c>
      <c r="L13" s="70"/>
      <c r="M13" s="71"/>
      <c r="N13" s="72">
        <f>分析係数表!H16</f>
        <v>1.5056344645167103E-2</v>
      </c>
      <c r="O13" s="73">
        <f t="shared" si="4"/>
        <v>0</v>
      </c>
      <c r="P13" s="67">
        <f>分析係数表!C16</f>
        <v>0.25019220208676551</v>
      </c>
      <c r="Q13" s="73">
        <f t="shared" si="5"/>
        <v>0</v>
      </c>
      <c r="R13" s="74">
        <v>0</v>
      </c>
      <c r="S13" s="75">
        <f t="shared" si="6"/>
        <v>0</v>
      </c>
      <c r="T13" s="76">
        <f>分析係数表!F16</f>
        <v>0.57081147793890774</v>
      </c>
      <c r="U13" s="77">
        <f t="shared" si="7"/>
        <v>0</v>
      </c>
      <c r="V13" s="78">
        <f>分析係数表!D16</f>
        <v>2.776920703486578E-3</v>
      </c>
      <c r="W13" s="79">
        <f t="shared" si="8"/>
        <v>0</v>
      </c>
      <c r="X13" s="67">
        <f>分析係数表!E16</f>
        <v>1.8512804689910522E-3</v>
      </c>
      <c r="Y13" s="80">
        <f t="shared" si="9"/>
        <v>0</v>
      </c>
    </row>
    <row r="14" spans="1:25" x14ac:dyDescent="0.2">
      <c r="A14" s="6" t="s">
        <v>2</v>
      </c>
      <c r="B14" s="5" t="s">
        <v>360</v>
      </c>
      <c r="C14" s="81"/>
      <c r="D14" s="67">
        <f>投入係数表!AH14</f>
        <v>1.475480201738384E-3</v>
      </c>
      <c r="E14" s="68">
        <f t="shared" si="0"/>
        <v>0</v>
      </c>
      <c r="F14" s="67">
        <f>分析係数表!C17</f>
        <v>1.3407344150298872E-2</v>
      </c>
      <c r="G14" s="68">
        <f t="shared" si="1"/>
        <v>0</v>
      </c>
      <c r="H14" s="68">
        <v>0</v>
      </c>
      <c r="I14" s="68">
        <f t="shared" si="2"/>
        <v>0</v>
      </c>
      <c r="J14" s="67">
        <f>分析係数表!G17</f>
        <v>0.3831030818278427</v>
      </c>
      <c r="K14" s="69">
        <f t="shared" si="3"/>
        <v>0</v>
      </c>
      <c r="L14" s="70"/>
      <c r="M14" s="71"/>
      <c r="N14" s="72">
        <f>分析係数表!H17</f>
        <v>6.2973426951468308E-3</v>
      </c>
      <c r="O14" s="73">
        <f t="shared" si="4"/>
        <v>0</v>
      </c>
      <c r="P14" s="67">
        <f>分析係数表!C17</f>
        <v>1.3407344150298872E-2</v>
      </c>
      <c r="Q14" s="73">
        <f t="shared" si="5"/>
        <v>0</v>
      </c>
      <c r="R14" s="74">
        <v>0</v>
      </c>
      <c r="S14" s="75">
        <f t="shared" si="6"/>
        <v>0</v>
      </c>
      <c r="T14" s="76">
        <f>分析係数表!F17</f>
        <v>0.58501594048884165</v>
      </c>
      <c r="U14" s="77">
        <f t="shared" si="7"/>
        <v>0</v>
      </c>
      <c r="V14" s="78">
        <f>分析係数表!D17</f>
        <v>8.5547290116896921E-2</v>
      </c>
      <c r="W14" s="79">
        <f t="shared" si="8"/>
        <v>0</v>
      </c>
      <c r="X14" s="67">
        <f>分析係数表!E17</f>
        <v>7.5451647183846976E-2</v>
      </c>
      <c r="Y14" s="80">
        <f t="shared" si="9"/>
        <v>0</v>
      </c>
    </row>
    <row r="15" spans="1:25" x14ac:dyDescent="0.2">
      <c r="A15" s="6" t="s">
        <v>3</v>
      </c>
      <c r="B15" s="5" t="s">
        <v>31</v>
      </c>
      <c r="C15" s="81"/>
      <c r="D15" s="67">
        <f>投入係数表!AH15</f>
        <v>1.6096147655327825E-4</v>
      </c>
      <c r="E15" s="68">
        <f t="shared" si="0"/>
        <v>0</v>
      </c>
      <c r="F15" s="67">
        <f>分析係数表!C18</f>
        <v>0.50011828720132478</v>
      </c>
      <c r="G15" s="68">
        <f t="shared" si="1"/>
        <v>0</v>
      </c>
      <c r="H15" s="68">
        <v>0</v>
      </c>
      <c r="I15" s="68">
        <f t="shared" si="2"/>
        <v>0</v>
      </c>
      <c r="J15" s="67">
        <f>分析係数表!G18</f>
        <v>0.30389738529847066</v>
      </c>
      <c r="K15" s="69">
        <f t="shared" si="3"/>
        <v>0</v>
      </c>
      <c r="L15" s="70"/>
      <c r="M15" s="71"/>
      <c r="N15" s="72">
        <f>分析係数表!H18</f>
        <v>4.7302471956391627E-4</v>
      </c>
      <c r="O15" s="73">
        <f t="shared" si="4"/>
        <v>0</v>
      </c>
      <c r="P15" s="67">
        <f>分析係数表!C18</f>
        <v>0.50011828720132478</v>
      </c>
      <c r="Q15" s="73">
        <f t="shared" si="5"/>
        <v>0</v>
      </c>
      <c r="R15" s="74">
        <v>0</v>
      </c>
      <c r="S15" s="75">
        <f t="shared" si="6"/>
        <v>0</v>
      </c>
      <c r="T15" s="76">
        <f>分析係数表!F18</f>
        <v>0.65120868278243715</v>
      </c>
      <c r="U15" s="77">
        <f t="shared" si="7"/>
        <v>0</v>
      </c>
      <c r="V15" s="78">
        <f>分析係数表!D18</f>
        <v>0.1002466699555994</v>
      </c>
      <c r="W15" s="79">
        <f t="shared" si="8"/>
        <v>0</v>
      </c>
      <c r="X15" s="67">
        <f>分析係数表!E18</f>
        <v>8.1401085347804644E-2</v>
      </c>
      <c r="Y15" s="80">
        <f t="shared" si="9"/>
        <v>0</v>
      </c>
    </row>
    <row r="16" spans="1:25" x14ac:dyDescent="0.2">
      <c r="A16" s="6" t="s">
        <v>4</v>
      </c>
      <c r="B16" s="5" t="s">
        <v>32</v>
      </c>
      <c r="C16" s="81"/>
      <c r="D16" s="67">
        <f>投入係数表!AH16</f>
        <v>2.6826912758879709E-5</v>
      </c>
      <c r="E16" s="68">
        <f t="shared" si="0"/>
        <v>0</v>
      </c>
      <c r="F16" s="67">
        <f>分析係数表!C19</f>
        <v>2.4613726194753882E-2</v>
      </c>
      <c r="G16" s="68">
        <f t="shared" si="1"/>
        <v>0</v>
      </c>
      <c r="H16" s="68">
        <v>0</v>
      </c>
      <c r="I16" s="68">
        <f t="shared" si="2"/>
        <v>0</v>
      </c>
      <c r="J16" s="67">
        <f>分析係数表!G19</f>
        <v>0.13374002815579539</v>
      </c>
      <c r="K16" s="69">
        <f t="shared" si="3"/>
        <v>0</v>
      </c>
      <c r="L16" s="70"/>
      <c r="M16" s="71"/>
      <c r="N16" s="72">
        <f>分析係数表!H19</f>
        <v>-1.0940707799437519E-4</v>
      </c>
      <c r="O16" s="73">
        <f t="shared" si="4"/>
        <v>0</v>
      </c>
      <c r="P16" s="67">
        <f>分析係数表!C19</f>
        <v>2.4613726194753882E-2</v>
      </c>
      <c r="Q16" s="73">
        <f t="shared" si="5"/>
        <v>0</v>
      </c>
      <c r="R16" s="74">
        <v>0</v>
      </c>
      <c r="S16" s="75">
        <f t="shared" si="6"/>
        <v>0</v>
      </c>
      <c r="T16" s="76">
        <f>分析係数表!F19</f>
        <v>0.55983106522759263</v>
      </c>
      <c r="U16" s="77">
        <f t="shared" si="7"/>
        <v>0</v>
      </c>
      <c r="V16" s="78">
        <f>分析係数表!D19</f>
        <v>2.7686532144533083E-2</v>
      </c>
      <c r="W16" s="79">
        <f t="shared" si="8"/>
        <v>0</v>
      </c>
      <c r="X16" s="67">
        <f>分析係数表!E19</f>
        <v>1.9239793524167059E-2</v>
      </c>
      <c r="Y16" s="80">
        <f t="shared" si="9"/>
        <v>0</v>
      </c>
    </row>
    <row r="17" spans="1:25" x14ac:dyDescent="0.2">
      <c r="A17" s="6" t="s">
        <v>5</v>
      </c>
      <c r="B17" s="5" t="s">
        <v>33</v>
      </c>
      <c r="C17" s="81"/>
      <c r="D17" s="67">
        <f>投入係数表!AH17</f>
        <v>1.6096147655327825E-4</v>
      </c>
      <c r="E17" s="68">
        <f t="shared" si="0"/>
        <v>0</v>
      </c>
      <c r="F17" s="67">
        <f>分析係数表!C20</f>
        <v>5.0947443689667304E-3</v>
      </c>
      <c r="G17" s="68">
        <f t="shared" si="1"/>
        <v>0</v>
      </c>
      <c r="H17" s="68">
        <v>0</v>
      </c>
      <c r="I17" s="68">
        <f t="shared" si="2"/>
        <v>0</v>
      </c>
      <c r="J17" s="67">
        <f>分析係数表!G20</f>
        <v>0.2516025641025641</v>
      </c>
      <c r="K17" s="69">
        <f t="shared" si="3"/>
        <v>0</v>
      </c>
      <c r="L17" s="70"/>
      <c r="M17" s="71"/>
      <c r="N17" s="72">
        <f>分析係数表!H20</f>
        <v>5.3416396903136116E-4</v>
      </c>
      <c r="O17" s="73">
        <f t="shared" si="4"/>
        <v>0</v>
      </c>
      <c r="P17" s="67">
        <f>分析係数表!C20</f>
        <v>5.0947443689667304E-3</v>
      </c>
      <c r="Q17" s="73">
        <f t="shared" si="5"/>
        <v>0</v>
      </c>
      <c r="R17" s="74">
        <v>0</v>
      </c>
      <c r="S17" s="75">
        <f t="shared" si="6"/>
        <v>0</v>
      </c>
      <c r="T17" s="76">
        <f>分析係数表!F20</f>
        <v>0.55448717948717952</v>
      </c>
      <c r="U17" s="77">
        <f t="shared" si="7"/>
        <v>0</v>
      </c>
      <c r="V17" s="78">
        <f>分析係数表!D20</f>
        <v>1.9230769230769232E-2</v>
      </c>
      <c r="W17" s="79">
        <f t="shared" si="8"/>
        <v>0</v>
      </c>
      <c r="X17" s="67">
        <f>分析係数表!E20</f>
        <v>1.282051282051282E-2</v>
      </c>
      <c r="Y17" s="80">
        <f t="shared" si="9"/>
        <v>0</v>
      </c>
    </row>
    <row r="18" spans="1:25" x14ac:dyDescent="0.2">
      <c r="A18" s="6" t="s">
        <v>6</v>
      </c>
      <c r="B18" s="5" t="s">
        <v>34</v>
      </c>
      <c r="C18" s="81"/>
      <c r="D18" s="67">
        <f>投入係数表!AH18</f>
        <v>3.4606717458954823E-3</v>
      </c>
      <c r="E18" s="68">
        <f t="shared" si="0"/>
        <v>0</v>
      </c>
      <c r="F18" s="67">
        <f>分析係数表!C21</f>
        <v>7.706243934001944E-2</v>
      </c>
      <c r="G18" s="68">
        <f t="shared" si="1"/>
        <v>0</v>
      </c>
      <c r="H18" s="68">
        <v>0</v>
      </c>
      <c r="I18" s="68">
        <f t="shared" si="2"/>
        <v>0</v>
      </c>
      <c r="J18" s="67">
        <f>分析係数表!G21</f>
        <v>0.42185988669338126</v>
      </c>
      <c r="K18" s="69">
        <f t="shared" si="3"/>
        <v>0</v>
      </c>
      <c r="L18" s="70"/>
      <c r="M18" s="71"/>
      <c r="N18" s="72">
        <f>分析係数表!H21</f>
        <v>9.0743517630628831E-4</v>
      </c>
      <c r="O18" s="73">
        <f t="shared" si="4"/>
        <v>0</v>
      </c>
      <c r="P18" s="67">
        <f>分析係数表!C21</f>
        <v>7.706243934001944E-2</v>
      </c>
      <c r="Q18" s="73">
        <f t="shared" si="5"/>
        <v>0</v>
      </c>
      <c r="R18" s="74">
        <v>0</v>
      </c>
      <c r="S18" s="75">
        <f t="shared" si="6"/>
        <v>0</v>
      </c>
      <c r="T18" s="76">
        <f>分析係数表!F21</f>
        <v>0.63189166781815664</v>
      </c>
      <c r="U18" s="77">
        <f t="shared" si="7"/>
        <v>0</v>
      </c>
      <c r="V18" s="78">
        <f>分析係数表!D21</f>
        <v>4.7948044769932294E-2</v>
      </c>
      <c r="W18" s="79">
        <f t="shared" si="8"/>
        <v>0</v>
      </c>
      <c r="X18" s="67">
        <f>分析係数表!E21</f>
        <v>3.4821058449633825E-2</v>
      </c>
      <c r="Y18" s="80">
        <f t="shared" si="9"/>
        <v>0</v>
      </c>
    </row>
    <row r="19" spans="1:25" x14ac:dyDescent="0.2">
      <c r="A19" s="6" t="s">
        <v>7</v>
      </c>
      <c r="B19" s="5" t="s">
        <v>266</v>
      </c>
      <c r="C19" s="81"/>
      <c r="D19" s="67">
        <f>投入係数表!AH19</f>
        <v>2.4144221482991736E-4</v>
      </c>
      <c r="E19" s="68">
        <f t="shared" si="0"/>
        <v>0</v>
      </c>
      <c r="F19" s="67">
        <f>分析係数表!C22</f>
        <v>0</v>
      </c>
      <c r="G19" s="68">
        <f t="shared" si="1"/>
        <v>0</v>
      </c>
      <c r="H19" s="68">
        <v>0</v>
      </c>
      <c r="I19" s="68">
        <f t="shared" si="2"/>
        <v>0</v>
      </c>
      <c r="J19" s="67">
        <f>分析係数表!G22</f>
        <v>0.29407127089246293</v>
      </c>
      <c r="K19" s="69">
        <f t="shared" si="3"/>
        <v>0</v>
      </c>
      <c r="L19" s="70"/>
      <c r="M19" s="71"/>
      <c r="N19" s="72">
        <f>分析係数表!H22</f>
        <v>4.1832118056672865E-5</v>
      </c>
      <c r="O19" s="73">
        <f t="shared" si="4"/>
        <v>0</v>
      </c>
      <c r="P19" s="67">
        <f>分析係数表!C22</f>
        <v>0</v>
      </c>
      <c r="Q19" s="73">
        <f t="shared" si="5"/>
        <v>0</v>
      </c>
      <c r="R19" s="74">
        <v>0</v>
      </c>
      <c r="S19" s="75">
        <f t="shared" si="6"/>
        <v>0</v>
      </c>
      <c r="T19" s="76">
        <f>分析係数表!F22</f>
        <v>0.6269315673289183</v>
      </c>
      <c r="U19" s="77">
        <f t="shared" si="7"/>
        <v>0</v>
      </c>
      <c r="V19" s="78">
        <f>分析係数表!D22</f>
        <v>4.3992431409649951E-2</v>
      </c>
      <c r="W19" s="79">
        <f t="shared" si="8"/>
        <v>0</v>
      </c>
      <c r="X19" s="67">
        <f>分析係数表!E22</f>
        <v>4.13118889940082E-2</v>
      </c>
      <c r="Y19" s="80">
        <f t="shared" si="9"/>
        <v>0</v>
      </c>
    </row>
    <row r="20" spans="1:25" x14ac:dyDescent="0.2">
      <c r="A20" s="6" t="s">
        <v>8</v>
      </c>
      <c r="B20" s="5" t="s">
        <v>267</v>
      </c>
      <c r="C20" s="81"/>
      <c r="D20" s="67">
        <f>投入係数表!AH20</f>
        <v>0</v>
      </c>
      <c r="E20" s="68">
        <f t="shared" si="0"/>
        <v>0</v>
      </c>
      <c r="F20" s="67">
        <f>分析係数表!C23</f>
        <v>0</v>
      </c>
      <c r="G20" s="68">
        <f t="shared" si="1"/>
        <v>0</v>
      </c>
      <c r="H20" s="68">
        <v>0</v>
      </c>
      <c r="I20" s="68">
        <f t="shared" si="2"/>
        <v>0</v>
      </c>
      <c r="J20" s="67">
        <f>分析係数表!G23</f>
        <v>0.31237009962015339</v>
      </c>
      <c r="K20" s="69">
        <f t="shared" si="3"/>
        <v>0</v>
      </c>
      <c r="L20" s="70"/>
      <c r="M20" s="71"/>
      <c r="N20" s="72">
        <f>分析係数表!H23</f>
        <v>2.2524986645900773E-5</v>
      </c>
      <c r="O20" s="73">
        <f t="shared" si="4"/>
        <v>0</v>
      </c>
      <c r="P20" s="67">
        <f>分析係数表!C23</f>
        <v>0</v>
      </c>
      <c r="Q20" s="73">
        <f t="shared" si="5"/>
        <v>0</v>
      </c>
      <c r="R20" s="74">
        <v>0</v>
      </c>
      <c r="S20" s="75">
        <f t="shared" si="6"/>
        <v>0</v>
      </c>
      <c r="T20" s="76">
        <f>分析係数表!F23</f>
        <v>0.64104493657278006</v>
      </c>
      <c r="U20" s="77">
        <f t="shared" si="7"/>
        <v>0</v>
      </c>
      <c r="V20" s="78">
        <f>分析係数表!D23</f>
        <v>3.4114527341790296E-2</v>
      </c>
      <c r="W20" s="79">
        <f t="shared" si="8"/>
        <v>0</v>
      </c>
      <c r="X20" s="67">
        <f>分析係数表!E23</f>
        <v>3.3648677703719633E-2</v>
      </c>
      <c r="Y20" s="80">
        <f t="shared" si="9"/>
        <v>0</v>
      </c>
    </row>
    <row r="21" spans="1:25" x14ac:dyDescent="0.2">
      <c r="A21" s="6" t="s">
        <v>9</v>
      </c>
      <c r="B21" s="5" t="s">
        <v>268</v>
      </c>
      <c r="C21" s="81"/>
      <c r="D21" s="67">
        <f>投入係数表!AH21</f>
        <v>2.494902886575813E-3</v>
      </c>
      <c r="E21" s="68">
        <f t="shared" si="0"/>
        <v>0</v>
      </c>
      <c r="F21" s="67">
        <f>分析係数表!C24</f>
        <v>0.23422687152664268</v>
      </c>
      <c r="G21" s="68">
        <f t="shared" si="1"/>
        <v>0</v>
      </c>
      <c r="H21" s="68">
        <v>0</v>
      </c>
      <c r="I21" s="68">
        <f t="shared" si="2"/>
        <v>0</v>
      </c>
      <c r="J21" s="67">
        <f>分析係数表!G24</f>
        <v>0.32602845059592467</v>
      </c>
      <c r="K21" s="69">
        <f t="shared" si="3"/>
        <v>0</v>
      </c>
      <c r="L21" s="70"/>
      <c r="M21" s="71"/>
      <c r="N21" s="72">
        <f>分析係数表!H24</f>
        <v>9.8788155718450548E-4</v>
      </c>
      <c r="O21" s="73">
        <f t="shared" si="4"/>
        <v>0</v>
      </c>
      <c r="P21" s="67">
        <f>分析係数表!C24</f>
        <v>0.23422687152664268</v>
      </c>
      <c r="Q21" s="73">
        <f t="shared" si="5"/>
        <v>0</v>
      </c>
      <c r="R21" s="74">
        <v>0</v>
      </c>
      <c r="S21" s="75">
        <f t="shared" si="6"/>
        <v>0</v>
      </c>
      <c r="T21" s="76">
        <f>分析係数表!F24</f>
        <v>0.61668589004229146</v>
      </c>
      <c r="U21" s="77">
        <f t="shared" si="7"/>
        <v>0</v>
      </c>
      <c r="V21" s="78">
        <f>分析係数表!D24</f>
        <v>2.6528258362168398E-2</v>
      </c>
      <c r="W21" s="79">
        <f t="shared" si="8"/>
        <v>0</v>
      </c>
      <c r="X21" s="67">
        <f>分析係数表!E24</f>
        <v>2.691272587466359E-2</v>
      </c>
      <c r="Y21" s="80">
        <f t="shared" si="9"/>
        <v>0</v>
      </c>
    </row>
    <row r="22" spans="1:25" x14ac:dyDescent="0.2">
      <c r="A22" s="6" t="s">
        <v>10</v>
      </c>
      <c r="B22" s="5" t="s">
        <v>269</v>
      </c>
      <c r="C22" s="81"/>
      <c r="D22" s="67">
        <f>投入係数表!AH22</f>
        <v>1.7169224165683014E-3</v>
      </c>
      <c r="E22" s="68">
        <f t="shared" si="0"/>
        <v>0</v>
      </c>
      <c r="F22" s="67">
        <f>分析係数表!C25</f>
        <v>0</v>
      </c>
      <c r="G22" s="68">
        <f t="shared" si="1"/>
        <v>0</v>
      </c>
      <c r="H22" s="68">
        <v>0</v>
      </c>
      <c r="I22" s="68">
        <f t="shared" si="2"/>
        <v>0</v>
      </c>
      <c r="J22" s="67">
        <f>分析係数表!G25</f>
        <v>0.33808231569425601</v>
      </c>
      <c r="K22" s="69">
        <f t="shared" si="3"/>
        <v>0</v>
      </c>
      <c r="L22" s="70"/>
      <c r="M22" s="71"/>
      <c r="N22" s="72">
        <f>分析係数表!H25</f>
        <v>3.5718193109928369E-3</v>
      </c>
      <c r="O22" s="73">
        <f t="shared" si="4"/>
        <v>0</v>
      </c>
      <c r="P22" s="67">
        <f>分析係数表!C25</f>
        <v>0</v>
      </c>
      <c r="Q22" s="73">
        <f t="shared" si="5"/>
        <v>0</v>
      </c>
      <c r="R22" s="74">
        <v>0</v>
      </c>
      <c r="S22" s="75">
        <f t="shared" si="6"/>
        <v>0</v>
      </c>
      <c r="T22" s="76">
        <f>分析係数表!F25</f>
        <v>0.60040705563093621</v>
      </c>
      <c r="U22" s="77">
        <f t="shared" si="7"/>
        <v>0</v>
      </c>
      <c r="V22" s="78">
        <f>分析係数表!D25</f>
        <v>1.1533242876526458E-2</v>
      </c>
      <c r="W22" s="79">
        <f t="shared" si="8"/>
        <v>0</v>
      </c>
      <c r="X22" s="67">
        <f>分析係数表!E25</f>
        <v>4.2966983265490732E-3</v>
      </c>
      <c r="Y22" s="80">
        <f t="shared" si="9"/>
        <v>0</v>
      </c>
    </row>
    <row r="23" spans="1:25" x14ac:dyDescent="0.2">
      <c r="A23" s="6" t="s">
        <v>11</v>
      </c>
      <c r="B23" s="5" t="s">
        <v>35</v>
      </c>
      <c r="C23" s="81"/>
      <c r="D23" s="67">
        <f>投入係数表!AH23</f>
        <v>1.4486532889795042E-3</v>
      </c>
      <c r="E23" s="68">
        <f t="shared" si="0"/>
        <v>0</v>
      </c>
      <c r="F23" s="67">
        <f>分析係数表!C26</f>
        <v>0</v>
      </c>
      <c r="G23" s="68">
        <f t="shared" si="1"/>
        <v>0</v>
      </c>
      <c r="H23" s="68">
        <v>0</v>
      </c>
      <c r="I23" s="68">
        <f t="shared" si="2"/>
        <v>0</v>
      </c>
      <c r="J23" s="67">
        <f>分析係数表!G26</f>
        <v>0.34482683139318532</v>
      </c>
      <c r="K23" s="69">
        <f t="shared" si="3"/>
        <v>0</v>
      </c>
      <c r="L23" s="70"/>
      <c r="M23" s="71"/>
      <c r="N23" s="72">
        <f>分析係数表!H26</f>
        <v>9.437969404632424E-3</v>
      </c>
      <c r="O23" s="73">
        <f t="shared" si="4"/>
        <v>0</v>
      </c>
      <c r="P23" s="67">
        <f>分析係数表!C26</f>
        <v>0</v>
      </c>
      <c r="Q23" s="73">
        <f t="shared" si="5"/>
        <v>0</v>
      </c>
      <c r="R23" s="74">
        <v>0</v>
      </c>
      <c r="S23" s="75">
        <f t="shared" si="6"/>
        <v>0</v>
      </c>
      <c r="T23" s="76">
        <f>分析係数表!F26</f>
        <v>0.58875137357225105</v>
      </c>
      <c r="U23" s="77">
        <f t="shared" si="7"/>
        <v>0</v>
      </c>
      <c r="V23" s="78">
        <f>分析係数表!D26</f>
        <v>1.0949176732233308E-2</v>
      </c>
      <c r="W23" s="79">
        <f t="shared" si="8"/>
        <v>0</v>
      </c>
      <c r="X23" s="67">
        <f>分析係数表!E26</f>
        <v>1.1816004798199799E-2</v>
      </c>
      <c r="Y23" s="80">
        <f t="shared" si="9"/>
        <v>0</v>
      </c>
    </row>
    <row r="24" spans="1:25" x14ac:dyDescent="0.2">
      <c r="A24" s="6" t="s">
        <v>12</v>
      </c>
      <c r="B24" s="5" t="s">
        <v>361</v>
      </c>
      <c r="C24" s="81"/>
      <c r="D24" s="67">
        <f>投入係数表!AH24</f>
        <v>1.3145187251851057E-3</v>
      </c>
      <c r="E24" s="68">
        <f t="shared" si="0"/>
        <v>0</v>
      </c>
      <c r="F24" s="67">
        <f>分析係数表!C27</f>
        <v>0</v>
      </c>
      <c r="G24" s="68">
        <f t="shared" si="1"/>
        <v>0</v>
      </c>
      <c r="H24" s="68">
        <v>0</v>
      </c>
      <c r="I24" s="68">
        <f t="shared" si="2"/>
        <v>0</v>
      </c>
      <c r="J24" s="67">
        <f>分析係数表!G27</f>
        <v>0.30901287553648071</v>
      </c>
      <c r="K24" s="69">
        <f t="shared" si="3"/>
        <v>0</v>
      </c>
      <c r="L24" s="70"/>
      <c r="M24" s="71"/>
      <c r="N24" s="72">
        <f>分析係数表!H27</f>
        <v>8.81370548901746E-3</v>
      </c>
      <c r="O24" s="73">
        <f t="shared" si="4"/>
        <v>0</v>
      </c>
      <c r="P24" s="67">
        <f>分析係数表!C27</f>
        <v>0</v>
      </c>
      <c r="Q24" s="73">
        <f t="shared" si="5"/>
        <v>0</v>
      </c>
      <c r="R24" s="74">
        <v>0</v>
      </c>
      <c r="S24" s="75">
        <f t="shared" si="6"/>
        <v>0</v>
      </c>
      <c r="T24" s="76">
        <f>分析係数表!F27</f>
        <v>0.58082975679542204</v>
      </c>
      <c r="U24" s="77">
        <f t="shared" si="7"/>
        <v>0</v>
      </c>
      <c r="V24" s="78">
        <f>分析係数表!D27</f>
        <v>6.3662374821173109E-2</v>
      </c>
      <c r="W24" s="79">
        <f t="shared" si="8"/>
        <v>0</v>
      </c>
      <c r="X24" s="67">
        <f>分析係数表!E27</f>
        <v>7.2246065808297566E-2</v>
      </c>
      <c r="Y24" s="80">
        <f t="shared" si="9"/>
        <v>0</v>
      </c>
    </row>
    <row r="25" spans="1:25" x14ac:dyDescent="0.2">
      <c r="A25" s="6" t="s">
        <v>13</v>
      </c>
      <c r="B25" s="5" t="s">
        <v>189</v>
      </c>
      <c r="C25" s="81"/>
      <c r="D25" s="67">
        <f>投入係数表!AH25</f>
        <v>4.2386522159029941E-3</v>
      </c>
      <c r="E25" s="68">
        <f t="shared" si="0"/>
        <v>0</v>
      </c>
      <c r="F25" s="67">
        <f>分析係数表!C28</f>
        <v>0</v>
      </c>
      <c r="G25" s="68">
        <f t="shared" si="1"/>
        <v>0</v>
      </c>
      <c r="H25" s="68">
        <v>0</v>
      </c>
      <c r="I25" s="68">
        <f t="shared" si="2"/>
        <v>0</v>
      </c>
      <c r="J25" s="67">
        <f>分析係数表!G28</f>
        <v>0.32384497481935626</v>
      </c>
      <c r="K25" s="69">
        <f t="shared" si="3"/>
        <v>0</v>
      </c>
      <c r="L25" s="70"/>
      <c r="M25" s="71"/>
      <c r="N25" s="72">
        <f>分析係数表!H28</f>
        <v>1.3009788715625262E-2</v>
      </c>
      <c r="O25" s="73">
        <f t="shared" si="4"/>
        <v>0</v>
      </c>
      <c r="P25" s="67">
        <f>分析係数表!C28</f>
        <v>0</v>
      </c>
      <c r="Q25" s="73">
        <f t="shared" si="5"/>
        <v>0</v>
      </c>
      <c r="R25" s="74">
        <v>0</v>
      </c>
      <c r="S25" s="75">
        <f t="shared" si="6"/>
        <v>0</v>
      </c>
      <c r="T25" s="76">
        <f>分析係数表!F28</f>
        <v>0.55452156776877604</v>
      </c>
      <c r="U25" s="77">
        <f t="shared" si="7"/>
        <v>0</v>
      </c>
      <c r="V25" s="78">
        <f>分析係数表!D28</f>
        <v>4.8609590540836432E-2</v>
      </c>
      <c r="W25" s="79">
        <f t="shared" si="8"/>
        <v>0</v>
      </c>
      <c r="X25" s="67">
        <f>分析係数表!E28</f>
        <v>4.2040726954236919E-2</v>
      </c>
      <c r="Y25" s="80">
        <f t="shared" si="9"/>
        <v>0</v>
      </c>
    </row>
    <row r="26" spans="1:25" x14ac:dyDescent="0.2">
      <c r="A26" s="6" t="s">
        <v>14</v>
      </c>
      <c r="B26" s="5" t="s">
        <v>50</v>
      </c>
      <c r="C26" s="81"/>
      <c r="D26" s="67">
        <f>投入係数表!AH26</f>
        <v>6.9213434917909647E-3</v>
      </c>
      <c r="E26" s="68">
        <f t="shared" si="0"/>
        <v>0</v>
      </c>
      <c r="F26" s="67">
        <f>分析係数表!C29</f>
        <v>9.5730027548209362E-2</v>
      </c>
      <c r="G26" s="68">
        <f t="shared" si="1"/>
        <v>0</v>
      </c>
      <c r="H26" s="68">
        <v>0</v>
      </c>
      <c r="I26" s="68">
        <f t="shared" si="2"/>
        <v>0</v>
      </c>
      <c r="J26" s="67">
        <f>分析係数表!G29</f>
        <v>0.41725313393446228</v>
      </c>
      <c r="K26" s="69">
        <f t="shared" si="3"/>
        <v>0</v>
      </c>
      <c r="L26" s="70"/>
      <c r="M26" s="71"/>
      <c r="N26" s="72">
        <f>分析係数表!H29</f>
        <v>1.1001847048904964E-2</v>
      </c>
      <c r="O26" s="73">
        <f t="shared" si="4"/>
        <v>0</v>
      </c>
      <c r="P26" s="67">
        <f>分析係数表!C29</f>
        <v>9.5730027548209362E-2</v>
      </c>
      <c r="Q26" s="73">
        <f t="shared" si="5"/>
        <v>0</v>
      </c>
      <c r="R26" s="74">
        <v>0</v>
      </c>
      <c r="S26" s="75">
        <f t="shared" si="6"/>
        <v>0</v>
      </c>
      <c r="T26" s="76">
        <f>分析係数表!F29</f>
        <v>0.61183197712777659</v>
      </c>
      <c r="U26" s="77">
        <f t="shared" si="7"/>
        <v>0</v>
      </c>
      <c r="V26" s="78">
        <f>分析係数表!D29</f>
        <v>6.9331427314712993E-2</v>
      </c>
      <c r="W26" s="79">
        <f t="shared" si="8"/>
        <v>0</v>
      </c>
      <c r="X26" s="67">
        <f>分析係数表!E29</f>
        <v>4.6349241257972289E-2</v>
      </c>
      <c r="Y26" s="80">
        <f t="shared" si="9"/>
        <v>0</v>
      </c>
    </row>
    <row r="27" spans="1:25" x14ac:dyDescent="0.2">
      <c r="A27" s="6" t="s">
        <v>15</v>
      </c>
      <c r="B27" s="5" t="s">
        <v>36</v>
      </c>
      <c r="C27" s="81"/>
      <c r="D27" s="67">
        <f>投入係数表!AH27</f>
        <v>6.3848052366133707E-3</v>
      </c>
      <c r="E27" s="68">
        <f t="shared" si="0"/>
        <v>0</v>
      </c>
      <c r="F27" s="67">
        <f>分析係数表!C30</f>
        <v>1</v>
      </c>
      <c r="G27" s="68">
        <f t="shared" si="1"/>
        <v>0</v>
      </c>
      <c r="H27" s="68">
        <v>0</v>
      </c>
      <c r="I27" s="68">
        <f t="shared" si="2"/>
        <v>0</v>
      </c>
      <c r="J27" s="67">
        <f>分析係数表!G30</f>
        <v>0.49552534931824899</v>
      </c>
      <c r="K27" s="69">
        <f t="shared" si="3"/>
        <v>0</v>
      </c>
      <c r="L27" s="70"/>
      <c r="M27" s="71"/>
      <c r="N27" s="72">
        <f>分析係数表!H30</f>
        <v>0</v>
      </c>
      <c r="O27" s="73">
        <f t="shared" si="4"/>
        <v>0</v>
      </c>
      <c r="P27" s="67">
        <f>分析係数表!C30</f>
        <v>1</v>
      </c>
      <c r="Q27" s="73">
        <f t="shared" si="5"/>
        <v>0</v>
      </c>
      <c r="R27" s="74">
        <v>0</v>
      </c>
      <c r="S27" s="75">
        <f t="shared" si="6"/>
        <v>0</v>
      </c>
      <c r="T27" s="76">
        <f>分析係数表!F30</f>
        <v>0.64042382540419607</v>
      </c>
      <c r="U27" s="77">
        <f t="shared" si="7"/>
        <v>0</v>
      </c>
      <c r="V27" s="78">
        <f>分析係数表!D30</f>
        <v>0.10939676643167714</v>
      </c>
      <c r="W27" s="79">
        <f t="shared" si="8"/>
        <v>0</v>
      </c>
      <c r="X27" s="67">
        <f>分析係数表!E30</f>
        <v>7.4296086791337757E-2</v>
      </c>
      <c r="Y27" s="80">
        <f t="shared" si="9"/>
        <v>0</v>
      </c>
    </row>
    <row r="28" spans="1:25" x14ac:dyDescent="0.2">
      <c r="A28" s="6" t="s">
        <v>16</v>
      </c>
      <c r="B28" s="5" t="s">
        <v>190</v>
      </c>
      <c r="C28" s="81"/>
      <c r="D28" s="67">
        <f>投入係数表!AH28</f>
        <v>9.3625925528490177E-3</v>
      </c>
      <c r="E28" s="68">
        <f t="shared" si="0"/>
        <v>0</v>
      </c>
      <c r="F28" s="67">
        <f>分析係数表!C31</f>
        <v>0.68487081196793942</v>
      </c>
      <c r="G28" s="68">
        <f t="shared" si="1"/>
        <v>0</v>
      </c>
      <c r="H28" s="68">
        <v>0</v>
      </c>
      <c r="I28" s="68">
        <f t="shared" si="2"/>
        <v>0</v>
      </c>
      <c r="J28" s="67">
        <f>分析係数表!G31</f>
        <v>0.16454642729758651</v>
      </c>
      <c r="K28" s="69">
        <f t="shared" si="3"/>
        <v>0</v>
      </c>
      <c r="L28" s="70"/>
      <c r="M28" s="71"/>
      <c r="N28" s="72">
        <f>分析係数表!H31</f>
        <v>3.7433309950251958E-2</v>
      </c>
      <c r="O28" s="73">
        <f t="shared" si="4"/>
        <v>0</v>
      </c>
      <c r="P28" s="67">
        <f>分析係数表!C31</f>
        <v>0.68487081196793942</v>
      </c>
      <c r="Q28" s="73">
        <f t="shared" si="5"/>
        <v>0</v>
      </c>
      <c r="R28" s="74">
        <v>0</v>
      </c>
      <c r="S28" s="75">
        <f t="shared" si="6"/>
        <v>0</v>
      </c>
      <c r="T28" s="76">
        <f>分析係数表!F31</f>
        <v>0.58346213292117466</v>
      </c>
      <c r="U28" s="77">
        <f t="shared" si="7"/>
        <v>0</v>
      </c>
      <c r="V28" s="78">
        <f>分析係数表!D31</f>
        <v>1.2424206396385685E-2</v>
      </c>
      <c r="W28" s="79">
        <f t="shared" si="8"/>
        <v>0</v>
      </c>
      <c r="X28" s="67">
        <f>分析係数表!E31</f>
        <v>1.0462489596956366E-2</v>
      </c>
      <c r="Y28" s="80">
        <f t="shared" si="9"/>
        <v>0</v>
      </c>
    </row>
    <row r="29" spans="1:25" x14ac:dyDescent="0.2">
      <c r="A29" s="6" t="s">
        <v>17</v>
      </c>
      <c r="B29" s="5" t="s">
        <v>270</v>
      </c>
      <c r="C29" s="81"/>
      <c r="D29" s="67">
        <f>投入係数表!AH29</f>
        <v>3.1387487927889259E-3</v>
      </c>
      <c r="E29" s="68">
        <f t="shared" si="0"/>
        <v>0</v>
      </c>
      <c r="F29" s="67">
        <f>分析係数表!C32</f>
        <v>0.99951183793019283</v>
      </c>
      <c r="G29" s="68">
        <f t="shared" si="1"/>
        <v>0</v>
      </c>
      <c r="H29" s="68">
        <v>0</v>
      </c>
      <c r="I29" s="68">
        <f t="shared" si="2"/>
        <v>0</v>
      </c>
      <c r="J29" s="67">
        <f>分析係数表!G32</f>
        <v>0.19001687967205208</v>
      </c>
      <c r="K29" s="69">
        <f t="shared" si="3"/>
        <v>0</v>
      </c>
      <c r="L29" s="70"/>
      <c r="M29" s="71"/>
      <c r="N29" s="72">
        <f>分析係数表!H32</f>
        <v>7.9094881679463002E-3</v>
      </c>
      <c r="O29" s="73">
        <f t="shared" si="4"/>
        <v>0</v>
      </c>
      <c r="P29" s="67">
        <f>分析係数表!C32</f>
        <v>0.99951183793019283</v>
      </c>
      <c r="Q29" s="73">
        <f t="shared" si="5"/>
        <v>0</v>
      </c>
      <c r="R29" s="74">
        <v>0</v>
      </c>
      <c r="S29" s="75">
        <f t="shared" si="6"/>
        <v>0</v>
      </c>
      <c r="T29" s="76">
        <f>分析係数表!F32</f>
        <v>0.65686038099831201</v>
      </c>
      <c r="U29" s="77">
        <f t="shared" si="7"/>
        <v>0</v>
      </c>
      <c r="V29" s="78">
        <f>分析係数表!D32</f>
        <v>1.6156257535567882E-2</v>
      </c>
      <c r="W29" s="79">
        <f t="shared" si="8"/>
        <v>0</v>
      </c>
      <c r="X29" s="67">
        <f>分析係数表!E32</f>
        <v>2.4596093561610802E-2</v>
      </c>
      <c r="Y29" s="80">
        <f t="shared" si="9"/>
        <v>0</v>
      </c>
    </row>
    <row r="30" spans="1:25" x14ac:dyDescent="0.2">
      <c r="A30" s="6" t="s">
        <v>18</v>
      </c>
      <c r="B30" s="5" t="s">
        <v>271</v>
      </c>
      <c r="C30" s="81"/>
      <c r="D30" s="67">
        <f>投入係数表!AH30</f>
        <v>2.1300568730550487E-2</v>
      </c>
      <c r="E30" s="68">
        <f t="shared" si="0"/>
        <v>0</v>
      </c>
      <c r="F30" s="67">
        <f>分析係数表!C33</f>
        <v>0.77438340807174888</v>
      </c>
      <c r="G30" s="68">
        <f t="shared" si="1"/>
        <v>0</v>
      </c>
      <c r="H30" s="68">
        <v>0</v>
      </c>
      <c r="I30" s="68">
        <f t="shared" si="2"/>
        <v>0</v>
      </c>
      <c r="J30" s="67">
        <f>分析係数表!G33</f>
        <v>0.576631806707537</v>
      </c>
      <c r="K30" s="69">
        <f t="shared" si="3"/>
        <v>0</v>
      </c>
      <c r="L30" s="70"/>
      <c r="M30" s="71"/>
      <c r="N30" s="72">
        <f>分析係数表!H33</f>
        <v>9.4283158389270381E-4</v>
      </c>
      <c r="O30" s="73">
        <f t="shared" si="4"/>
        <v>0</v>
      </c>
      <c r="P30" s="67">
        <f>分析係数表!C33</f>
        <v>0.77438340807174888</v>
      </c>
      <c r="Q30" s="73">
        <f t="shared" si="5"/>
        <v>0</v>
      </c>
      <c r="R30" s="74">
        <v>0</v>
      </c>
      <c r="S30" s="75">
        <f t="shared" si="6"/>
        <v>0</v>
      </c>
      <c r="T30" s="76">
        <f>分析係数表!F33</f>
        <v>0.7461233321312658</v>
      </c>
      <c r="U30" s="77">
        <f t="shared" si="7"/>
        <v>0</v>
      </c>
      <c r="V30" s="78">
        <f>分析係数表!D33</f>
        <v>0.11179228272628922</v>
      </c>
      <c r="W30" s="79">
        <f t="shared" si="8"/>
        <v>0</v>
      </c>
      <c r="X30" s="67">
        <f>分析係数表!E33</f>
        <v>0.10385863685539128</v>
      </c>
      <c r="Y30" s="80">
        <f t="shared" si="9"/>
        <v>0</v>
      </c>
    </row>
    <row r="31" spans="1:25" x14ac:dyDescent="0.2">
      <c r="A31" s="6" t="s">
        <v>19</v>
      </c>
      <c r="B31" s="5" t="s">
        <v>272</v>
      </c>
      <c r="C31" s="81"/>
      <c r="D31" s="67">
        <f>投入係数表!AH31</f>
        <v>7.699323961798476E-3</v>
      </c>
      <c r="E31" s="68">
        <f t="shared" si="0"/>
        <v>0</v>
      </c>
      <c r="F31" s="67">
        <f>分析係数表!C34</f>
        <v>0.30551441128621037</v>
      </c>
      <c r="G31" s="68">
        <f t="shared" si="1"/>
        <v>0</v>
      </c>
      <c r="H31" s="68">
        <v>0</v>
      </c>
      <c r="I31" s="68">
        <f t="shared" si="2"/>
        <v>0</v>
      </c>
      <c r="J31" s="67">
        <f>分析係数表!G34</f>
        <v>0.46684090860797689</v>
      </c>
      <c r="K31" s="69">
        <f t="shared" si="3"/>
        <v>0</v>
      </c>
      <c r="L31" s="70"/>
      <c r="M31" s="71"/>
      <c r="N31" s="72">
        <f>分析係数表!H34</f>
        <v>0.15249094173751312</v>
      </c>
      <c r="O31" s="73">
        <f t="shared" si="4"/>
        <v>0</v>
      </c>
      <c r="P31" s="67">
        <f>分析係数表!C34</f>
        <v>0.30551441128621037</v>
      </c>
      <c r="Q31" s="73">
        <f t="shared" si="5"/>
        <v>0</v>
      </c>
      <c r="R31" s="74">
        <v>0</v>
      </c>
      <c r="S31" s="75">
        <f t="shared" si="6"/>
        <v>0</v>
      </c>
      <c r="T31" s="76">
        <f>分析係数表!F34</f>
        <v>0.77261426659017018</v>
      </c>
      <c r="U31" s="77">
        <f t="shared" si="7"/>
        <v>0</v>
      </c>
      <c r="V31" s="78">
        <f>分析係数表!D34</f>
        <v>0.26310533137842373</v>
      </c>
      <c r="W31" s="79">
        <f t="shared" si="8"/>
        <v>0</v>
      </c>
      <c r="X31" s="67">
        <f>分析係数表!E34</f>
        <v>0.16618856377892521</v>
      </c>
      <c r="Y31" s="80">
        <f t="shared" si="9"/>
        <v>0</v>
      </c>
    </row>
    <row r="32" spans="1:25" x14ac:dyDescent="0.2">
      <c r="A32" s="6" t="s">
        <v>20</v>
      </c>
      <c r="B32" s="5" t="s">
        <v>37</v>
      </c>
      <c r="C32" s="81"/>
      <c r="D32" s="67">
        <f>投入係数表!AH32</f>
        <v>1.6444897521193262E-2</v>
      </c>
      <c r="E32" s="68">
        <f t="shared" si="0"/>
        <v>0</v>
      </c>
      <c r="F32" s="67">
        <f>分析係数表!C35</f>
        <v>0.55170107459758322</v>
      </c>
      <c r="G32" s="68">
        <f t="shared" si="1"/>
        <v>0</v>
      </c>
      <c r="H32" s="68">
        <v>0</v>
      </c>
      <c r="I32" s="68">
        <f t="shared" si="2"/>
        <v>0</v>
      </c>
      <c r="J32" s="67">
        <f>分析係数表!G35</f>
        <v>0.35798960138648178</v>
      </c>
      <c r="K32" s="69">
        <f t="shared" si="3"/>
        <v>0</v>
      </c>
      <c r="L32" s="70"/>
      <c r="M32" s="71"/>
      <c r="N32" s="72">
        <f>分析係数表!H35</f>
        <v>4.4091052431733203E-2</v>
      </c>
      <c r="O32" s="73">
        <f t="shared" si="4"/>
        <v>0</v>
      </c>
      <c r="P32" s="67">
        <f>分析係数表!C35</f>
        <v>0.55170107459758322</v>
      </c>
      <c r="Q32" s="73">
        <f t="shared" si="5"/>
        <v>0</v>
      </c>
      <c r="R32" s="74">
        <v>0</v>
      </c>
      <c r="S32" s="75">
        <f t="shared" si="6"/>
        <v>0</v>
      </c>
      <c r="T32" s="76">
        <f>分析係数表!F35</f>
        <v>0.73705372616984399</v>
      </c>
      <c r="U32" s="77">
        <f t="shared" si="7"/>
        <v>0</v>
      </c>
      <c r="V32" s="78">
        <f>分析係数表!D35</f>
        <v>9.9133448873483535E-2</v>
      </c>
      <c r="W32" s="79">
        <f t="shared" si="8"/>
        <v>0</v>
      </c>
      <c r="X32" s="67">
        <f>分析係数表!E35</f>
        <v>9.0190641247833617E-2</v>
      </c>
      <c r="Y32" s="80">
        <f t="shared" si="9"/>
        <v>0</v>
      </c>
    </row>
    <row r="33" spans="1:25" x14ac:dyDescent="0.2">
      <c r="A33" s="6" t="s">
        <v>21</v>
      </c>
      <c r="B33" s="5" t="s">
        <v>38</v>
      </c>
      <c r="C33" s="81"/>
      <c r="D33" s="67">
        <f>投入係数表!AH33</f>
        <v>1.2608648996673463E-3</v>
      </c>
      <c r="E33" s="68">
        <f t="shared" si="0"/>
        <v>0</v>
      </c>
      <c r="F33" s="67">
        <f>分析係数表!C36</f>
        <v>0.78706433438155132</v>
      </c>
      <c r="G33" s="68">
        <f t="shared" si="1"/>
        <v>0</v>
      </c>
      <c r="H33" s="68">
        <v>0</v>
      </c>
      <c r="I33" s="68">
        <f t="shared" si="2"/>
        <v>0</v>
      </c>
      <c r="J33" s="67">
        <f>分析係数表!G36</f>
        <v>2.3082187519442545E-2</v>
      </c>
      <c r="K33" s="69">
        <f t="shared" si="3"/>
        <v>0</v>
      </c>
      <c r="L33" s="70"/>
      <c r="M33" s="71"/>
      <c r="N33" s="72">
        <f>分析係数表!H36</f>
        <v>0.17399265041864295</v>
      </c>
      <c r="O33" s="73">
        <f t="shared" si="4"/>
        <v>0</v>
      </c>
      <c r="P33" s="67">
        <f>分析係数表!C36</f>
        <v>0.78706433438155132</v>
      </c>
      <c r="Q33" s="73">
        <f t="shared" si="5"/>
        <v>0</v>
      </c>
      <c r="R33" s="74">
        <v>0</v>
      </c>
      <c r="S33" s="75">
        <f t="shared" si="6"/>
        <v>0</v>
      </c>
      <c r="T33" s="76">
        <f>分析係数表!F36</f>
        <v>0.89591239967647607</v>
      </c>
      <c r="U33" s="77">
        <f t="shared" si="7"/>
        <v>0</v>
      </c>
      <c r="V33" s="78">
        <f>分析係数表!D36</f>
        <v>1.2733569754661027E-2</v>
      </c>
      <c r="W33" s="79">
        <f t="shared" si="8"/>
        <v>0</v>
      </c>
      <c r="X33" s="67">
        <f>分析係数表!E36</f>
        <v>3.4218876376532073E-3</v>
      </c>
      <c r="Y33" s="80">
        <f t="shared" si="9"/>
        <v>0</v>
      </c>
    </row>
    <row r="34" spans="1:25" x14ac:dyDescent="0.2">
      <c r="A34" s="6" t="s">
        <v>22</v>
      </c>
      <c r="B34" s="5" t="s">
        <v>373</v>
      </c>
      <c r="C34" s="81"/>
      <c r="D34" s="67">
        <f>投入係数表!AH34</f>
        <v>1.8188646850520442E-2</v>
      </c>
      <c r="E34" s="68">
        <f t="shared" si="0"/>
        <v>0</v>
      </c>
      <c r="F34" s="67">
        <f>分析係数表!C37</f>
        <v>0.17806118330777299</v>
      </c>
      <c r="G34" s="68">
        <f t="shared" si="1"/>
        <v>0</v>
      </c>
      <c r="H34" s="68">
        <v>0</v>
      </c>
      <c r="I34" s="68">
        <f t="shared" si="2"/>
        <v>0</v>
      </c>
      <c r="J34" s="67">
        <f>分析係数表!G37</f>
        <v>0.48063241106719368</v>
      </c>
      <c r="K34" s="69">
        <f t="shared" si="3"/>
        <v>0</v>
      </c>
      <c r="L34" s="70"/>
      <c r="M34" s="71"/>
      <c r="N34" s="72">
        <f>分析係数表!H37</f>
        <v>0.10551990887033974</v>
      </c>
      <c r="O34" s="73">
        <f t="shared" si="4"/>
        <v>0</v>
      </c>
      <c r="P34" s="67">
        <f>分析係数表!C37</f>
        <v>0.17806118330777299</v>
      </c>
      <c r="Q34" s="73">
        <f t="shared" si="5"/>
        <v>0</v>
      </c>
      <c r="R34" s="74">
        <v>0</v>
      </c>
      <c r="S34" s="75">
        <f t="shared" si="6"/>
        <v>0</v>
      </c>
      <c r="T34" s="76">
        <f>分析係数表!F37</f>
        <v>0.73363448146056842</v>
      </c>
      <c r="U34" s="77">
        <f t="shared" si="7"/>
        <v>0</v>
      </c>
      <c r="V34" s="78">
        <f>分析係数表!D37</f>
        <v>8.9591567852437423E-2</v>
      </c>
      <c r="W34" s="79">
        <f t="shared" si="8"/>
        <v>0</v>
      </c>
      <c r="X34" s="67">
        <f>分析係数表!E37</f>
        <v>7.8976096367400717E-2</v>
      </c>
      <c r="Y34" s="80">
        <f t="shared" si="9"/>
        <v>0</v>
      </c>
    </row>
    <row r="35" spans="1:25" x14ac:dyDescent="0.2">
      <c r="A35" s="6" t="s">
        <v>23</v>
      </c>
      <c r="B35" s="5" t="s">
        <v>191</v>
      </c>
      <c r="C35" s="81"/>
      <c r="D35" s="67">
        <f>投入係数表!AH35</f>
        <v>2.3714990878849661E-2</v>
      </c>
      <c r="E35" s="68">
        <f t="shared" si="0"/>
        <v>0</v>
      </c>
      <c r="F35" s="67">
        <f>分析係数表!C38</f>
        <v>9.4546815856245581E-2</v>
      </c>
      <c r="G35" s="68">
        <f t="shared" si="1"/>
        <v>0</v>
      </c>
      <c r="H35" s="68">
        <v>0</v>
      </c>
      <c r="I35" s="68">
        <f t="shared" si="2"/>
        <v>0</v>
      </c>
      <c r="J35" s="67">
        <f>分析係数表!G38</f>
        <v>0.30196369025565023</v>
      </c>
      <c r="K35" s="69">
        <f t="shared" si="3"/>
        <v>0</v>
      </c>
      <c r="L35" s="70"/>
      <c r="M35" s="71"/>
      <c r="N35" s="72">
        <f>分析係数表!H38</f>
        <v>2.7486919418469202E-2</v>
      </c>
      <c r="O35" s="73">
        <f t="shared" si="4"/>
        <v>0</v>
      </c>
      <c r="P35" s="67">
        <f>分析係数表!C38</f>
        <v>9.4546815856245581E-2</v>
      </c>
      <c r="Q35" s="73">
        <f t="shared" si="5"/>
        <v>0</v>
      </c>
      <c r="R35" s="74">
        <v>0</v>
      </c>
      <c r="S35" s="75">
        <f t="shared" si="6"/>
        <v>0</v>
      </c>
      <c r="T35" s="76">
        <f>分析係数表!F38</f>
        <v>0.6469062615783624</v>
      </c>
      <c r="U35" s="77">
        <f t="shared" si="7"/>
        <v>0</v>
      </c>
      <c r="V35" s="78">
        <f>分析係数表!D38</f>
        <v>7.039644312708411E-2</v>
      </c>
      <c r="W35" s="79">
        <f t="shared" si="8"/>
        <v>0</v>
      </c>
      <c r="X35" s="67">
        <f>分析係数表!E38</f>
        <v>6.7802889959244161E-2</v>
      </c>
      <c r="Y35" s="80">
        <f t="shared" si="9"/>
        <v>0</v>
      </c>
    </row>
    <row r="36" spans="1:25" x14ac:dyDescent="0.2">
      <c r="A36" s="6" t="s">
        <v>24</v>
      </c>
      <c r="B36" s="5" t="s">
        <v>39</v>
      </c>
      <c r="C36" s="66">
        <f>最終需要_まとめ!C37</f>
        <v>0</v>
      </c>
      <c r="D36" s="67">
        <f>投入係数表!AH36</f>
        <v>0</v>
      </c>
      <c r="E36" s="68">
        <f t="shared" si="0"/>
        <v>0</v>
      </c>
      <c r="F36" s="67">
        <f>分析係数表!C39</f>
        <v>1</v>
      </c>
      <c r="G36" s="68">
        <f t="shared" si="1"/>
        <v>0</v>
      </c>
      <c r="H36" s="68">
        <v>0</v>
      </c>
      <c r="I36" s="68">
        <f t="shared" si="2"/>
        <v>0</v>
      </c>
      <c r="J36" s="67">
        <f>分析係数表!G39</f>
        <v>0.38617340916407339</v>
      </c>
      <c r="K36" s="69">
        <f t="shared" si="3"/>
        <v>0</v>
      </c>
      <c r="L36" s="70"/>
      <c r="M36" s="71"/>
      <c r="N36" s="72">
        <f>分析係数表!H39</f>
        <v>3.6619192575764402E-3</v>
      </c>
      <c r="O36" s="73">
        <f t="shared" si="4"/>
        <v>0</v>
      </c>
      <c r="P36" s="67">
        <f>分析係数表!C39</f>
        <v>1</v>
      </c>
      <c r="Q36" s="73">
        <f t="shared" si="5"/>
        <v>0</v>
      </c>
      <c r="R36" s="74">
        <v>0</v>
      </c>
      <c r="S36" s="75">
        <f t="shared" si="6"/>
        <v>0</v>
      </c>
      <c r="T36" s="76">
        <f>分析係数表!F39</f>
        <v>0.76971778087777654</v>
      </c>
      <c r="U36" s="77">
        <f t="shared" si="7"/>
        <v>0</v>
      </c>
      <c r="V36" s="78">
        <f>分析係数表!D39</f>
        <v>5.3224594913617342E-2</v>
      </c>
      <c r="W36" s="79">
        <f t="shared" si="8"/>
        <v>0</v>
      </c>
      <c r="X36" s="67">
        <f>分析係数表!E39</f>
        <v>6.6664878205816069E-2</v>
      </c>
      <c r="Y36" s="80">
        <f t="shared" si="9"/>
        <v>0</v>
      </c>
    </row>
    <row r="37" spans="1:25" x14ac:dyDescent="0.2">
      <c r="A37" s="6" t="s">
        <v>25</v>
      </c>
      <c r="B37" s="5" t="s">
        <v>40</v>
      </c>
      <c r="C37" s="81"/>
      <c r="D37" s="67">
        <f>投入係数表!AH37</f>
        <v>1.0730765103551884E-4</v>
      </c>
      <c r="E37" s="68">
        <f t="shared" si="0"/>
        <v>0</v>
      </c>
      <c r="F37" s="67">
        <f>分析係数表!C40</f>
        <v>0.92638568129330257</v>
      </c>
      <c r="G37" s="68">
        <f t="shared" si="1"/>
        <v>0</v>
      </c>
      <c r="H37" s="68">
        <v>0</v>
      </c>
      <c r="I37" s="68">
        <f t="shared" si="2"/>
        <v>0</v>
      </c>
      <c r="J37" s="67">
        <f>分析係数表!G40</f>
        <v>0.56637000568074225</v>
      </c>
      <c r="K37" s="69">
        <f t="shared" si="3"/>
        <v>0</v>
      </c>
      <c r="L37" s="70"/>
      <c r="M37" s="71"/>
      <c r="N37" s="72">
        <f>分析係数表!H40</f>
        <v>2.7911676309506188E-2</v>
      </c>
      <c r="O37" s="73">
        <f t="shared" si="4"/>
        <v>0</v>
      </c>
      <c r="P37" s="67">
        <f>分析係数表!C40</f>
        <v>0.92638568129330257</v>
      </c>
      <c r="Q37" s="73">
        <f t="shared" si="5"/>
        <v>0</v>
      </c>
      <c r="R37" s="74">
        <v>0</v>
      </c>
      <c r="S37" s="75">
        <f t="shared" si="6"/>
        <v>0</v>
      </c>
      <c r="T37" s="76">
        <f>分析係数表!F40</f>
        <v>0.79369437606513915</v>
      </c>
      <c r="U37" s="77">
        <f t="shared" si="7"/>
        <v>0</v>
      </c>
      <c r="V37" s="78">
        <f>分析係数表!D40</f>
        <v>7.4725430789623182E-2</v>
      </c>
      <c r="W37" s="79">
        <f t="shared" si="8"/>
        <v>0</v>
      </c>
      <c r="X37" s="67">
        <f>分析係数表!E40</f>
        <v>4.5398598750236697E-2</v>
      </c>
      <c r="Y37" s="80">
        <f t="shared" si="9"/>
        <v>0</v>
      </c>
    </row>
    <row r="38" spans="1:25" x14ac:dyDescent="0.2">
      <c r="A38" s="6" t="s">
        <v>26</v>
      </c>
      <c r="B38" s="5" t="s">
        <v>274</v>
      </c>
      <c r="C38" s="81"/>
      <c r="D38" s="67">
        <f>投入係数表!AH38</f>
        <v>0</v>
      </c>
      <c r="E38" s="68">
        <f t="shared" si="0"/>
        <v>0</v>
      </c>
      <c r="F38" s="67">
        <f>分析係数表!C41</f>
        <v>0.99990772353972501</v>
      </c>
      <c r="G38" s="68">
        <f t="shared" si="1"/>
        <v>0</v>
      </c>
      <c r="H38" s="68">
        <v>0</v>
      </c>
      <c r="I38" s="68">
        <f t="shared" si="2"/>
        <v>0</v>
      </c>
      <c r="J38" s="67">
        <f>分析係数表!G41</f>
        <v>0.5672735653376354</v>
      </c>
      <c r="K38" s="69">
        <f t="shared" si="3"/>
        <v>0</v>
      </c>
      <c r="L38" s="70"/>
      <c r="M38" s="71"/>
      <c r="N38" s="72">
        <f>分析係数表!H41</f>
        <v>3.8064009576337182E-2</v>
      </c>
      <c r="O38" s="73">
        <f t="shared" si="4"/>
        <v>0</v>
      </c>
      <c r="P38" s="67">
        <f>分析係数表!C41</f>
        <v>0.99990772353972501</v>
      </c>
      <c r="Q38" s="73">
        <f t="shared" si="5"/>
        <v>0</v>
      </c>
      <c r="R38" s="74">
        <v>0</v>
      </c>
      <c r="S38" s="75">
        <f t="shared" si="6"/>
        <v>0</v>
      </c>
      <c r="T38" s="76">
        <f>分析係数表!F41</f>
        <v>0.70340324191441961</v>
      </c>
      <c r="U38" s="77">
        <f t="shared" si="7"/>
        <v>0</v>
      </c>
      <c r="V38" s="78">
        <f>分析係数表!D41</f>
        <v>0.12678804640086042</v>
      </c>
      <c r="W38" s="79">
        <f t="shared" si="8"/>
        <v>0</v>
      </c>
      <c r="X38" s="67">
        <f>分析係数表!E41</f>
        <v>0.12015057232849351</v>
      </c>
      <c r="Y38" s="80">
        <f t="shared" si="9"/>
        <v>0</v>
      </c>
    </row>
    <row r="39" spans="1:25" x14ac:dyDescent="0.2">
      <c r="A39" s="6" t="s">
        <v>51</v>
      </c>
      <c r="B39" s="5" t="s">
        <v>363</v>
      </c>
      <c r="C39" s="81"/>
      <c r="D39" s="67">
        <f>投入係数表!AH39</f>
        <v>0</v>
      </c>
      <c r="E39" s="68">
        <f>$C$36*D39</f>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4"/>
        <v>0</v>
      </c>
      <c r="P39" s="67">
        <f>分析係数表!C42</f>
        <v>0.84220135628586335</v>
      </c>
      <c r="Q39" s="73">
        <f>O39*P39</f>
        <v>0</v>
      </c>
      <c r="R39" s="74">
        <v>0</v>
      </c>
      <c r="S39" s="75">
        <f>I39+R39</f>
        <v>0</v>
      </c>
      <c r="T39" s="76">
        <f>分析係数表!F42</f>
        <v>0.68522483940042822</v>
      </c>
      <c r="U39" s="77">
        <f>S39*T39</f>
        <v>0</v>
      </c>
      <c r="V39" s="78">
        <f>分析係数表!D42</f>
        <v>0.3683083511777302</v>
      </c>
      <c r="W39" s="79">
        <f>ROUND(S39*V39,0)</f>
        <v>0</v>
      </c>
      <c r="X39" s="67">
        <f>分析係数表!E42</f>
        <v>0.32058733557662894</v>
      </c>
      <c r="Y39" s="80">
        <f>ROUND(S39*X39,0)</f>
        <v>0</v>
      </c>
    </row>
    <row r="40" spans="1:25" x14ac:dyDescent="0.2">
      <c r="A40" s="6" t="s">
        <v>192</v>
      </c>
      <c r="B40" s="5" t="s">
        <v>41</v>
      </c>
      <c r="C40" s="81"/>
      <c r="D40" s="67">
        <f>投入係数表!AH40</f>
        <v>7.1440068676896659E-2</v>
      </c>
      <c r="E40" s="68">
        <f>$C$36*D40</f>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4"/>
        <v>0</v>
      </c>
      <c r="P40" s="67">
        <f>分析係数表!C43</f>
        <v>0.52430911701784721</v>
      </c>
      <c r="Q40" s="73">
        <f>O40*P40</f>
        <v>0</v>
      </c>
      <c r="R40" s="74">
        <v>0</v>
      </c>
      <c r="S40" s="75">
        <f>I40+R40</f>
        <v>0</v>
      </c>
      <c r="T40" s="76">
        <f>分析係数表!F43</f>
        <v>0.73416754226764736</v>
      </c>
      <c r="U40" s="77">
        <f>S40*T40</f>
        <v>0</v>
      </c>
      <c r="V40" s="78">
        <f>分析係数表!D43</f>
        <v>0.15354857197440061</v>
      </c>
      <c r="W40" s="79">
        <f>ROUND(S40*V40,0)</f>
        <v>0</v>
      </c>
      <c r="X40" s="67">
        <f>分析係数表!E43</f>
        <v>0.11343012704174228</v>
      </c>
      <c r="Y40" s="80">
        <f>ROUND(S40*X40,0)</f>
        <v>0</v>
      </c>
    </row>
    <row r="41" spans="1:25" x14ac:dyDescent="0.2">
      <c r="A41" s="6" t="s">
        <v>337</v>
      </c>
      <c r="B41" s="5" t="s">
        <v>42</v>
      </c>
      <c r="C41" s="81"/>
      <c r="D41" s="67">
        <f>投入係数表!AH41</f>
        <v>4.0240369138319561E-4</v>
      </c>
      <c r="E41" s="68">
        <f>$C$36*D41</f>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4"/>
        <v>0</v>
      </c>
      <c r="P41" s="67">
        <f>分析係数表!C44</f>
        <v>0.64452330330238461</v>
      </c>
      <c r="Q41" s="73">
        <f>O41*P41</f>
        <v>0</v>
      </c>
      <c r="R41" s="74">
        <v>0</v>
      </c>
      <c r="S41" s="75">
        <f>I41+R41</f>
        <v>0</v>
      </c>
      <c r="T41" s="76">
        <f>分析係数表!F44</f>
        <v>0.64581429354779751</v>
      </c>
      <c r="U41" s="77">
        <f>S41*T41</f>
        <v>0</v>
      </c>
      <c r="V41" s="78">
        <f>分析係数表!D44</f>
        <v>0.16185340888320235</v>
      </c>
      <c r="W41" s="79">
        <f>ROUND(S41*V41,0)</f>
        <v>0</v>
      </c>
      <c r="X41" s="67">
        <f>分析係数表!E44</f>
        <v>0.10822214098580393</v>
      </c>
      <c r="Y41" s="80">
        <f>ROUND(S41*X41,0)</f>
        <v>0</v>
      </c>
    </row>
    <row r="42" spans="1:25" x14ac:dyDescent="0.2">
      <c r="A42" s="6" t="s">
        <v>338</v>
      </c>
      <c r="B42" s="5" t="s">
        <v>276</v>
      </c>
      <c r="C42" s="81"/>
      <c r="D42" s="67">
        <f>投入係数表!AH42</f>
        <v>2.0120184569159781E-3</v>
      </c>
      <c r="E42" s="68">
        <f>$C$36*D42</f>
        <v>0</v>
      </c>
      <c r="F42" s="67">
        <f>分析係数表!C45</f>
        <v>1</v>
      </c>
      <c r="G42" s="68">
        <f>E42*F42</f>
        <v>0</v>
      </c>
      <c r="H42" s="68">
        <v>0</v>
      </c>
      <c r="I42" s="68">
        <f>C42+H42</f>
        <v>0</v>
      </c>
      <c r="J42" s="67">
        <f>分析係数表!G45</f>
        <v>0</v>
      </c>
      <c r="K42" s="69">
        <f>I42*J42</f>
        <v>0</v>
      </c>
      <c r="L42" s="70"/>
      <c r="M42" s="71"/>
      <c r="N42" s="72">
        <f>分析係数表!H45</f>
        <v>0</v>
      </c>
      <c r="O42" s="73">
        <f t="shared" si="4"/>
        <v>0</v>
      </c>
      <c r="P42" s="67">
        <f>分析係数表!C45</f>
        <v>1</v>
      </c>
      <c r="Q42" s="73">
        <f>O42*P42</f>
        <v>0</v>
      </c>
      <c r="R42" s="74">
        <v>0</v>
      </c>
      <c r="S42" s="75">
        <f>I42+R42</f>
        <v>0</v>
      </c>
      <c r="T42" s="76">
        <f>分析係数表!F45</f>
        <v>0</v>
      </c>
      <c r="U42" s="77">
        <f>S42*T42</f>
        <v>0</v>
      </c>
      <c r="V42" s="78">
        <f>分析係数表!D45</f>
        <v>0</v>
      </c>
      <c r="W42" s="79">
        <f>ROUND(S42*V42,0)</f>
        <v>0</v>
      </c>
      <c r="X42" s="67">
        <f>分析係数表!E45</f>
        <v>0</v>
      </c>
      <c r="Y42" s="80">
        <f>ROUND(S42*X42,0)</f>
        <v>0</v>
      </c>
    </row>
    <row r="43" spans="1:25" x14ac:dyDescent="0.2">
      <c r="A43" s="6" t="s">
        <v>339</v>
      </c>
      <c r="B43" s="5" t="s">
        <v>277</v>
      </c>
      <c r="C43" s="81"/>
      <c r="D43" s="67">
        <f>投入係数表!AH43</f>
        <v>6.9749973173087237E-4</v>
      </c>
      <c r="E43" s="68">
        <f>$C$36*D43</f>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4"/>
        <v>0</v>
      </c>
      <c r="P43" s="67">
        <f>分析係数表!C46</f>
        <v>0.94132029339853296</v>
      </c>
      <c r="Q43" s="73">
        <f>O43*P43</f>
        <v>0</v>
      </c>
      <c r="R43" s="74">
        <v>0</v>
      </c>
      <c r="S43" s="75">
        <f>I43+R43</f>
        <v>0</v>
      </c>
      <c r="T43" s="76">
        <f>分析係数表!F46</f>
        <v>0.59196891191709844</v>
      </c>
      <c r="U43" s="77">
        <f>S43*T43</f>
        <v>0</v>
      </c>
      <c r="V43" s="78">
        <f>分析係数表!D46</f>
        <v>1.4248704663212436E-2</v>
      </c>
      <c r="W43" s="79">
        <f>ROUND(S43*V43,0)</f>
        <v>0</v>
      </c>
      <c r="X43" s="67">
        <f>分析係数表!E46</f>
        <v>4.5336787564766841E-2</v>
      </c>
      <c r="Y43" s="80">
        <f>ROUND(S43*X43,0)</f>
        <v>0</v>
      </c>
    </row>
    <row r="44" spans="1:25" x14ac:dyDescent="0.2">
      <c r="A44" s="183">
        <v>40</v>
      </c>
      <c r="B44" s="12" t="s">
        <v>148</v>
      </c>
      <c r="C44" s="187">
        <f>SUM(C5:C43)</f>
        <v>0</v>
      </c>
      <c r="D44" s="83">
        <f>投入係数表!AH44</f>
        <v>0.21874664663590515</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92">
        <f>SUM(W5:W43)</f>
        <v>0</v>
      </c>
      <c r="X44" s="83">
        <f>分析係数表!E47</f>
        <v>6.3205093246831712E-2</v>
      </c>
      <c r="Y44" s="93">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52" t="s">
        <v>340</v>
      </c>
      <c r="C1" s="53"/>
      <c r="D1" s="53"/>
      <c r="E1" s="53"/>
      <c r="F1" s="54"/>
      <c r="G1" s="485" t="s">
        <v>626</v>
      </c>
      <c r="H1" s="364"/>
      <c r="I1" s="364"/>
      <c r="J1" s="364"/>
    </row>
    <row r="2" spans="1:25" x14ac:dyDescent="0.2">
      <c r="B2" s="3" t="s">
        <v>285</v>
      </c>
      <c r="S2" s="3" t="s">
        <v>150</v>
      </c>
      <c r="U2" s="55" t="s">
        <v>207</v>
      </c>
      <c r="W2" s="3" t="s">
        <v>127</v>
      </c>
      <c r="Y2" s="3" t="s">
        <v>151</v>
      </c>
    </row>
    <row r="3" spans="1:25" ht="44" x14ac:dyDescent="0.2">
      <c r="B3" s="56"/>
      <c r="C3" s="57" t="s">
        <v>225</v>
      </c>
      <c r="D3" s="57" t="s">
        <v>227</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67">
        <f>投入係数表!AI5</f>
        <v>1.6332134065517895E-3</v>
      </c>
      <c r="E5" s="68">
        <f>$C$37*D5</f>
        <v>0</v>
      </c>
      <c r="F5" s="67">
        <f>分析係数表!C8</f>
        <v>0.62618397816663984</v>
      </c>
      <c r="G5" s="68">
        <f t="shared" ref="G5:G38" si="0">E5*F5</f>
        <v>0</v>
      </c>
      <c r="H5" s="68">
        <f t="array" ref="H5:H43">MMULT(逆行列係数!C5:AO43,'33'!G5:G43)</f>
        <v>0</v>
      </c>
      <c r="I5" s="68">
        <f t="shared" ref="I5:I38" si="1">C5+H5</f>
        <v>0</v>
      </c>
      <c r="J5" s="67">
        <f>分析係数表!G8</f>
        <v>0.17367458866544791</v>
      </c>
      <c r="K5" s="69">
        <f t="shared" ref="K5:K38" si="2">I5*J5</f>
        <v>0</v>
      </c>
      <c r="L5" s="70" t="s">
        <v>185</v>
      </c>
      <c r="M5" s="71" t="s">
        <v>185</v>
      </c>
      <c r="N5" s="72">
        <f>分析係数表!H8</f>
        <v>9.6857442577373328E-3</v>
      </c>
      <c r="O5" s="73">
        <f t="shared" ref="O5:O43" si="3">$M$44*N5</f>
        <v>0</v>
      </c>
      <c r="P5" s="67">
        <f>分析係数表!C8</f>
        <v>0.62618397816663984</v>
      </c>
      <c r="Q5" s="73">
        <f t="shared" ref="Q5:Q38" si="4">O5*P5</f>
        <v>0</v>
      </c>
      <c r="R5" s="74">
        <f t="array" ref="R5:R43">MMULT(逆行列係数!C5:AO43,'33'!Q5:Q43)</f>
        <v>0</v>
      </c>
      <c r="S5" s="75">
        <f t="shared" ref="S5:S38" si="5">I5+R5</f>
        <v>0</v>
      </c>
      <c r="T5" s="76">
        <f>分析係数表!F8</f>
        <v>0.6565853270805182</v>
      </c>
      <c r="U5" s="77">
        <f t="shared" ref="U5:U38" si="6">S5*T5</f>
        <v>0</v>
      </c>
      <c r="V5" s="78">
        <f>分析係数表!D8</f>
        <v>0.236507431841666</v>
      </c>
      <c r="W5" s="79">
        <f t="shared" ref="W5:W38" si="7">ROUND(S5*V5,0)</f>
        <v>0</v>
      </c>
      <c r="X5" s="67">
        <f>分析係数表!E8</f>
        <v>0.13752881328988156</v>
      </c>
      <c r="Y5" s="80">
        <f t="shared" ref="Y5:Y38" si="8">ROUND(S5*X5,0)</f>
        <v>0</v>
      </c>
    </row>
    <row r="6" spans="1:25" x14ac:dyDescent="0.2">
      <c r="A6" s="6" t="s">
        <v>217</v>
      </c>
      <c r="B6" s="5" t="s">
        <v>263</v>
      </c>
      <c r="C6" s="81"/>
      <c r="D6" s="67">
        <f>投入係数表!AI6</f>
        <v>4.7339519030486649E-5</v>
      </c>
      <c r="E6" s="68">
        <f t="shared" ref="E6:E43" si="9">$C$37*D6</f>
        <v>0</v>
      </c>
      <c r="F6" s="67">
        <f>分析係数表!C9</f>
        <v>0.44414168937329701</v>
      </c>
      <c r="G6" s="68">
        <f t="shared" si="0"/>
        <v>0</v>
      </c>
      <c r="H6" s="68">
        <v>0</v>
      </c>
      <c r="I6" s="68">
        <f t="shared" si="1"/>
        <v>0</v>
      </c>
      <c r="J6" s="67">
        <f>分析係数表!G9</f>
        <v>0.2864864864864865</v>
      </c>
      <c r="K6" s="69">
        <f t="shared" si="2"/>
        <v>0</v>
      </c>
      <c r="L6" s="70"/>
      <c r="M6" s="71"/>
      <c r="N6" s="72">
        <f>分析係数表!H9</f>
        <v>4.9876756144494577E-4</v>
      </c>
      <c r="O6" s="73">
        <f t="shared" si="3"/>
        <v>0</v>
      </c>
      <c r="P6" s="67">
        <f>分析係数表!C9</f>
        <v>0.44414168937329701</v>
      </c>
      <c r="Q6" s="73">
        <f t="shared" si="4"/>
        <v>0</v>
      </c>
      <c r="R6" s="74">
        <v>0</v>
      </c>
      <c r="S6" s="75">
        <f t="shared" si="5"/>
        <v>0</v>
      </c>
      <c r="T6" s="76">
        <f>分析係数表!F9</f>
        <v>0.8</v>
      </c>
      <c r="U6" s="77">
        <f t="shared" si="6"/>
        <v>0</v>
      </c>
      <c r="V6" s="78">
        <f>分析係数表!D9</f>
        <v>0.15675675675675677</v>
      </c>
      <c r="W6" s="79">
        <f t="shared" si="7"/>
        <v>0</v>
      </c>
      <c r="X6" s="67">
        <f>分析係数表!E9</f>
        <v>0</v>
      </c>
      <c r="Y6" s="80">
        <f t="shared" si="8"/>
        <v>0</v>
      </c>
    </row>
    <row r="7" spans="1:25" x14ac:dyDescent="0.2">
      <c r="A7" s="6" t="s">
        <v>218</v>
      </c>
      <c r="B7" s="5" t="s">
        <v>264</v>
      </c>
      <c r="C7" s="81"/>
      <c r="D7" s="67">
        <f>投入係数表!AI7</f>
        <v>7.1009278545729976E-5</v>
      </c>
      <c r="E7" s="68">
        <f t="shared" si="9"/>
        <v>0</v>
      </c>
      <c r="F7" s="67">
        <f>分析係数表!C10</f>
        <v>0.59922367782629793</v>
      </c>
      <c r="G7" s="68">
        <f t="shared" si="0"/>
        <v>0</v>
      </c>
      <c r="H7" s="68">
        <v>0</v>
      </c>
      <c r="I7" s="68">
        <f t="shared" si="1"/>
        <v>0</v>
      </c>
      <c r="J7" s="67">
        <f>分析係数表!G10</f>
        <v>0.23161078900932694</v>
      </c>
      <c r="K7" s="69">
        <f t="shared" si="2"/>
        <v>0</v>
      </c>
      <c r="L7" s="70"/>
      <c r="M7" s="71"/>
      <c r="N7" s="72">
        <f>分析係数表!H10</f>
        <v>1.1359028980004247E-3</v>
      </c>
      <c r="O7" s="73">
        <f t="shared" si="3"/>
        <v>0</v>
      </c>
      <c r="P7" s="67">
        <f>分析係数表!C10</f>
        <v>0.59922367782629793</v>
      </c>
      <c r="Q7" s="73">
        <f t="shared" si="4"/>
        <v>0</v>
      </c>
      <c r="R7" s="74">
        <v>0</v>
      </c>
      <c r="S7" s="75">
        <f t="shared" si="5"/>
        <v>0</v>
      </c>
      <c r="T7" s="76">
        <f>分析係数表!F10</f>
        <v>0.67411141920846984</v>
      </c>
      <c r="U7" s="77">
        <f t="shared" si="6"/>
        <v>0</v>
      </c>
      <c r="V7" s="78">
        <f>分析係数表!D10</f>
        <v>9.7403579531131837E-2</v>
      </c>
      <c r="W7" s="79">
        <f t="shared" si="7"/>
        <v>0</v>
      </c>
      <c r="X7" s="67">
        <f>分析係数表!E10</f>
        <v>7.6632215780186544E-2</v>
      </c>
      <c r="Y7" s="80">
        <f t="shared" si="8"/>
        <v>0</v>
      </c>
    </row>
    <row r="8" spans="1:25" x14ac:dyDescent="0.2">
      <c r="A8" s="6" t="s">
        <v>219</v>
      </c>
      <c r="B8" s="5" t="s">
        <v>27</v>
      </c>
      <c r="C8" s="81"/>
      <c r="D8" s="67">
        <f>投入係数表!AI8</f>
        <v>4.7339519030486649E-5</v>
      </c>
      <c r="E8" s="68">
        <f t="shared" si="9"/>
        <v>0</v>
      </c>
      <c r="F8" s="67">
        <f>分析係数表!C11</f>
        <v>1.1237811931912089E-2</v>
      </c>
      <c r="G8" s="68">
        <f t="shared" si="0"/>
        <v>0</v>
      </c>
      <c r="H8" s="68">
        <v>0</v>
      </c>
      <c r="I8" s="68">
        <f t="shared" si="1"/>
        <v>0</v>
      </c>
      <c r="J8" s="67">
        <f>分析係数表!G11</f>
        <v>0.45794392523364486</v>
      </c>
      <c r="K8" s="69">
        <f t="shared" si="2"/>
        <v>0</v>
      </c>
      <c r="L8" s="70"/>
      <c r="M8" s="71"/>
      <c r="N8" s="72">
        <f>分析係数表!H11</f>
        <v>-1.9307131410772092E-5</v>
      </c>
      <c r="O8" s="73">
        <f t="shared" si="3"/>
        <v>0</v>
      </c>
      <c r="P8" s="67">
        <f>分析係数表!C11</f>
        <v>1.1237811931912089E-2</v>
      </c>
      <c r="Q8" s="73">
        <f t="shared" si="4"/>
        <v>0</v>
      </c>
      <c r="R8" s="74">
        <v>0</v>
      </c>
      <c r="S8" s="75">
        <f t="shared" si="5"/>
        <v>0</v>
      </c>
      <c r="T8" s="76">
        <f>分析係数表!F11</f>
        <v>0.77570093457943923</v>
      </c>
      <c r="U8" s="77">
        <f t="shared" si="6"/>
        <v>0</v>
      </c>
      <c r="V8" s="78">
        <f>分析係数表!D11</f>
        <v>0.16822429906542055</v>
      </c>
      <c r="W8" s="79">
        <f t="shared" si="7"/>
        <v>0</v>
      </c>
      <c r="X8" s="67">
        <f>分析係数表!E11</f>
        <v>4.6728971962616821E-2</v>
      </c>
      <c r="Y8" s="80">
        <f t="shared" si="8"/>
        <v>0</v>
      </c>
    </row>
    <row r="9" spans="1:25" x14ac:dyDescent="0.2">
      <c r="A9" s="6" t="s">
        <v>220</v>
      </c>
      <c r="B9" s="5" t="s">
        <v>188</v>
      </c>
      <c r="C9" s="81"/>
      <c r="D9" s="67">
        <f>投入係数表!AI9</f>
        <v>4.4735845483809883E-3</v>
      </c>
      <c r="E9" s="68">
        <f t="shared" si="9"/>
        <v>0</v>
      </c>
      <c r="F9" s="67">
        <f>分析係数表!C12</f>
        <v>0.19220955176696397</v>
      </c>
      <c r="G9" s="68">
        <f t="shared" si="0"/>
        <v>0</v>
      </c>
      <c r="H9" s="68">
        <v>0</v>
      </c>
      <c r="I9" s="68">
        <f t="shared" si="1"/>
        <v>0</v>
      </c>
      <c r="J9" s="67">
        <f>分析係数表!G12</f>
        <v>0.28074575451743516</v>
      </c>
      <c r="K9" s="69">
        <f t="shared" si="2"/>
        <v>0</v>
      </c>
      <c r="L9" s="70"/>
      <c r="M9" s="71"/>
      <c r="N9" s="72">
        <f>分析係数表!H12</f>
        <v>8.6946448453176992E-2</v>
      </c>
      <c r="O9" s="73">
        <f t="shared" si="3"/>
        <v>0</v>
      </c>
      <c r="P9" s="67">
        <f>分析係数表!C12</f>
        <v>0.19220955176696397</v>
      </c>
      <c r="Q9" s="73">
        <f t="shared" si="4"/>
        <v>0</v>
      </c>
      <c r="R9" s="74">
        <v>0</v>
      </c>
      <c r="S9" s="75">
        <f t="shared" si="5"/>
        <v>0</v>
      </c>
      <c r="T9" s="76">
        <f>分析係数表!F12</f>
        <v>0.59388408775004531</v>
      </c>
      <c r="U9" s="77">
        <f t="shared" si="6"/>
        <v>0</v>
      </c>
      <c r="V9" s="78">
        <f>分析係数表!D12</f>
        <v>6.3636913035595571E-2</v>
      </c>
      <c r="W9" s="79">
        <f t="shared" si="7"/>
        <v>0</v>
      </c>
      <c r="X9" s="67">
        <f>分析係数表!E12</f>
        <v>5.3151628694023088E-2</v>
      </c>
      <c r="Y9" s="80">
        <f t="shared" si="8"/>
        <v>0</v>
      </c>
    </row>
    <row r="10" spans="1:25" x14ac:dyDescent="0.2">
      <c r="A10" s="6" t="s">
        <v>221</v>
      </c>
      <c r="B10" s="5" t="s">
        <v>28</v>
      </c>
      <c r="C10" s="81"/>
      <c r="D10" s="67">
        <f>投入係数表!AI10</f>
        <v>4.4972543078962315E-4</v>
      </c>
      <c r="E10" s="68">
        <f t="shared" si="9"/>
        <v>0</v>
      </c>
      <c r="F10" s="67">
        <f>分析係数表!C13</f>
        <v>5.5763110557631057E-2</v>
      </c>
      <c r="G10" s="68">
        <f t="shared" si="0"/>
        <v>0</v>
      </c>
      <c r="H10" s="68">
        <v>0</v>
      </c>
      <c r="I10" s="68">
        <f t="shared" si="1"/>
        <v>0</v>
      </c>
      <c r="J10" s="67">
        <f>分析係数表!G13</f>
        <v>0.39274924471299094</v>
      </c>
      <c r="K10" s="69">
        <f t="shared" si="2"/>
        <v>0</v>
      </c>
      <c r="L10" s="70"/>
      <c r="M10" s="71"/>
      <c r="N10" s="72">
        <f>分析係数表!H13</f>
        <v>1.4850401910118868E-2</v>
      </c>
      <c r="O10" s="73">
        <f t="shared" si="3"/>
        <v>0</v>
      </c>
      <c r="P10" s="67">
        <f>分析係数表!C13</f>
        <v>5.5763110557631057E-2</v>
      </c>
      <c r="Q10" s="73">
        <f t="shared" si="4"/>
        <v>0</v>
      </c>
      <c r="R10" s="74">
        <v>0</v>
      </c>
      <c r="S10" s="75">
        <f t="shared" si="5"/>
        <v>0</v>
      </c>
      <c r="T10" s="76">
        <f>分析係数表!F13</f>
        <v>0.61581067472306139</v>
      </c>
      <c r="U10" s="77">
        <f t="shared" si="6"/>
        <v>0</v>
      </c>
      <c r="V10" s="78">
        <f>分析係数表!D13</f>
        <v>0.18177240684793555</v>
      </c>
      <c r="W10" s="79">
        <f t="shared" si="7"/>
        <v>0</v>
      </c>
      <c r="X10" s="67">
        <f>分析係数表!E13</f>
        <v>0.16666666666666666</v>
      </c>
      <c r="Y10" s="80">
        <f t="shared" si="8"/>
        <v>0</v>
      </c>
    </row>
    <row r="11" spans="1:25" x14ac:dyDescent="0.2">
      <c r="A11" s="6" t="s">
        <v>222</v>
      </c>
      <c r="B11" s="5" t="s">
        <v>265</v>
      </c>
      <c r="C11" s="81"/>
      <c r="D11" s="67">
        <f>投入係数表!AI11</f>
        <v>5.3020261314145048E-3</v>
      </c>
      <c r="E11" s="68">
        <f t="shared" si="9"/>
        <v>0</v>
      </c>
      <c r="F11" s="67">
        <f>分析係数表!C14</f>
        <v>7.9371641174038832E-2</v>
      </c>
      <c r="G11" s="68">
        <f t="shared" si="0"/>
        <v>0</v>
      </c>
      <c r="H11" s="68">
        <v>0</v>
      </c>
      <c r="I11" s="68">
        <f t="shared" si="1"/>
        <v>0</v>
      </c>
      <c r="J11" s="67">
        <f>分析係数表!G14</f>
        <v>0.31032278683285397</v>
      </c>
      <c r="K11" s="69">
        <f t="shared" si="2"/>
        <v>0</v>
      </c>
      <c r="L11" s="70"/>
      <c r="M11" s="71"/>
      <c r="N11" s="72">
        <f>分析係数表!H14</f>
        <v>9.8788155718450548E-4</v>
      </c>
      <c r="O11" s="73">
        <f t="shared" si="3"/>
        <v>0</v>
      </c>
      <c r="P11" s="67">
        <f>分析係数表!C14</f>
        <v>7.9371641174038832E-2</v>
      </c>
      <c r="Q11" s="73">
        <f t="shared" si="4"/>
        <v>0</v>
      </c>
      <c r="R11" s="74">
        <v>0</v>
      </c>
      <c r="S11" s="75">
        <f t="shared" si="5"/>
        <v>0</v>
      </c>
      <c r="T11" s="76">
        <f>分析係数表!F14</f>
        <v>0.57270693512304249</v>
      </c>
      <c r="U11" s="77">
        <f t="shared" si="6"/>
        <v>0</v>
      </c>
      <c r="V11" s="78">
        <f>分析係数表!D14</f>
        <v>7.0310003195909243E-2</v>
      </c>
      <c r="W11" s="79">
        <f t="shared" si="7"/>
        <v>0</v>
      </c>
      <c r="X11" s="67">
        <f>分析係数表!E14</f>
        <v>4.5381911153723233E-2</v>
      </c>
      <c r="Y11" s="80">
        <f t="shared" si="8"/>
        <v>0</v>
      </c>
    </row>
    <row r="12" spans="1:25" x14ac:dyDescent="0.2">
      <c r="A12" s="6" t="s">
        <v>223</v>
      </c>
      <c r="B12" s="5" t="s">
        <v>29</v>
      </c>
      <c r="C12" s="81"/>
      <c r="D12" s="67">
        <f>投入係数表!AI12</f>
        <v>6.4145048286309413E-3</v>
      </c>
      <c r="E12" s="68">
        <f t="shared" si="9"/>
        <v>0</v>
      </c>
      <c r="F12" s="67">
        <f>分析係数表!C15</f>
        <v>0</v>
      </c>
      <c r="G12" s="68">
        <f t="shared" si="0"/>
        <v>0</v>
      </c>
      <c r="H12" s="68">
        <v>0</v>
      </c>
      <c r="I12" s="68">
        <f t="shared" si="1"/>
        <v>0</v>
      </c>
      <c r="J12" s="67">
        <f>分析係数表!G15</f>
        <v>0.18293821168564495</v>
      </c>
      <c r="K12" s="69">
        <f t="shared" si="2"/>
        <v>0</v>
      </c>
      <c r="L12" s="70"/>
      <c r="M12" s="71"/>
      <c r="N12" s="72">
        <f>分析係数表!H15</f>
        <v>7.0245779782859129E-3</v>
      </c>
      <c r="O12" s="73">
        <f t="shared" si="3"/>
        <v>0</v>
      </c>
      <c r="P12" s="67">
        <f>分析係数表!C15</f>
        <v>0</v>
      </c>
      <c r="Q12" s="73">
        <f t="shared" si="4"/>
        <v>0</v>
      </c>
      <c r="R12" s="74">
        <v>0</v>
      </c>
      <c r="S12" s="75">
        <f t="shared" si="5"/>
        <v>0</v>
      </c>
      <c r="T12" s="76">
        <f>分析係数表!F15</f>
        <v>0.58334888930371476</v>
      </c>
      <c r="U12" s="77">
        <f t="shared" si="6"/>
        <v>0</v>
      </c>
      <c r="V12" s="78">
        <f>分析係数表!D15</f>
        <v>3.3414224379316779E-2</v>
      </c>
      <c r="W12" s="79">
        <f t="shared" si="7"/>
        <v>0</v>
      </c>
      <c r="X12" s="67">
        <f>分析係数表!E15</f>
        <v>2.8747433264887063E-2</v>
      </c>
      <c r="Y12" s="80">
        <f t="shared" si="8"/>
        <v>0</v>
      </c>
    </row>
    <row r="13" spans="1:25" x14ac:dyDescent="0.2">
      <c r="A13" s="6" t="s">
        <v>224</v>
      </c>
      <c r="B13" s="5" t="s">
        <v>30</v>
      </c>
      <c r="C13" s="81"/>
      <c r="D13" s="67">
        <f>投入係数表!AI13</f>
        <v>2.7456921037682259E-3</v>
      </c>
      <c r="E13" s="68">
        <f t="shared" si="9"/>
        <v>0</v>
      </c>
      <c r="F13" s="67">
        <f>分析係数表!C16</f>
        <v>0.25019220208676551</v>
      </c>
      <c r="G13" s="68">
        <f t="shared" si="0"/>
        <v>0</v>
      </c>
      <c r="H13" s="68">
        <v>0</v>
      </c>
      <c r="I13" s="68">
        <f t="shared" si="1"/>
        <v>0</v>
      </c>
      <c r="J13" s="67">
        <f>分析係数表!G16</f>
        <v>6.6029003394014199E-2</v>
      </c>
      <c r="K13" s="69">
        <f t="shared" si="2"/>
        <v>0</v>
      </c>
      <c r="L13" s="70"/>
      <c r="M13" s="71"/>
      <c r="N13" s="72">
        <f>分析係数表!H16</f>
        <v>1.5056344645167103E-2</v>
      </c>
      <c r="O13" s="73">
        <f t="shared" si="3"/>
        <v>0</v>
      </c>
      <c r="P13" s="67">
        <f>分析係数表!C16</f>
        <v>0.25019220208676551</v>
      </c>
      <c r="Q13" s="73">
        <f t="shared" si="4"/>
        <v>0</v>
      </c>
      <c r="R13" s="74">
        <v>0</v>
      </c>
      <c r="S13" s="75">
        <f t="shared" si="5"/>
        <v>0</v>
      </c>
      <c r="T13" s="76">
        <f>分析係数表!F16</f>
        <v>0.57081147793890774</v>
      </c>
      <c r="U13" s="77">
        <f t="shared" si="6"/>
        <v>0</v>
      </c>
      <c r="V13" s="78">
        <f>分析係数表!D16</f>
        <v>2.776920703486578E-3</v>
      </c>
      <c r="W13" s="79">
        <f t="shared" si="7"/>
        <v>0</v>
      </c>
      <c r="X13" s="67">
        <f>分析係数表!E16</f>
        <v>1.8512804689910522E-3</v>
      </c>
      <c r="Y13" s="80">
        <f t="shared" si="8"/>
        <v>0</v>
      </c>
    </row>
    <row r="14" spans="1:25" x14ac:dyDescent="0.2">
      <c r="A14" s="6" t="s">
        <v>2</v>
      </c>
      <c r="B14" s="5" t="s">
        <v>360</v>
      </c>
      <c r="C14" s="81"/>
      <c r="D14" s="67">
        <f>投入係数表!AI14</f>
        <v>3.0770687369816325E-3</v>
      </c>
      <c r="E14" s="68">
        <f t="shared" si="9"/>
        <v>0</v>
      </c>
      <c r="F14" s="67">
        <f>分析係数表!C17</f>
        <v>1.3407344150298872E-2</v>
      </c>
      <c r="G14" s="68">
        <f t="shared" si="0"/>
        <v>0</v>
      </c>
      <c r="H14" s="68">
        <v>0</v>
      </c>
      <c r="I14" s="68">
        <f t="shared" si="1"/>
        <v>0</v>
      </c>
      <c r="J14" s="67">
        <f>分析係数表!G17</f>
        <v>0.3831030818278427</v>
      </c>
      <c r="K14" s="69">
        <f t="shared" si="2"/>
        <v>0</v>
      </c>
      <c r="L14" s="70"/>
      <c r="M14" s="71"/>
      <c r="N14" s="72">
        <f>分析係数表!H17</f>
        <v>6.2973426951468308E-3</v>
      </c>
      <c r="O14" s="73">
        <f t="shared" si="3"/>
        <v>0</v>
      </c>
      <c r="P14" s="67">
        <f>分析係数表!C17</f>
        <v>1.3407344150298872E-2</v>
      </c>
      <c r="Q14" s="73">
        <f t="shared" si="4"/>
        <v>0</v>
      </c>
      <c r="R14" s="74">
        <v>0</v>
      </c>
      <c r="S14" s="75">
        <f t="shared" si="5"/>
        <v>0</v>
      </c>
      <c r="T14" s="76">
        <f>分析係数表!F17</f>
        <v>0.58501594048884165</v>
      </c>
      <c r="U14" s="77">
        <f t="shared" si="6"/>
        <v>0</v>
      </c>
      <c r="V14" s="78">
        <f>分析係数表!D17</f>
        <v>8.5547290116896921E-2</v>
      </c>
      <c r="W14" s="79">
        <f t="shared" si="7"/>
        <v>0</v>
      </c>
      <c r="X14" s="67">
        <f>分析係数表!E17</f>
        <v>7.5451647183846976E-2</v>
      </c>
      <c r="Y14" s="80">
        <f t="shared" si="8"/>
        <v>0</v>
      </c>
    </row>
    <row r="15" spans="1:25" x14ac:dyDescent="0.2">
      <c r="A15" s="6" t="s">
        <v>3</v>
      </c>
      <c r="B15" s="5" t="s">
        <v>31</v>
      </c>
      <c r="C15" s="81"/>
      <c r="D15" s="67">
        <f>投入係数表!AI15</f>
        <v>1.4675250899450862E-3</v>
      </c>
      <c r="E15" s="68">
        <f t="shared" si="9"/>
        <v>0</v>
      </c>
      <c r="F15" s="67">
        <f>分析係数表!C18</f>
        <v>0.50011828720132478</v>
      </c>
      <c r="G15" s="68">
        <f t="shared" si="0"/>
        <v>0</v>
      </c>
      <c r="H15" s="68">
        <v>0</v>
      </c>
      <c r="I15" s="68">
        <f t="shared" si="1"/>
        <v>0</v>
      </c>
      <c r="J15" s="67">
        <f>分析係数表!G18</f>
        <v>0.30389738529847066</v>
      </c>
      <c r="K15" s="69">
        <f t="shared" si="2"/>
        <v>0</v>
      </c>
      <c r="L15" s="70"/>
      <c r="M15" s="71"/>
      <c r="N15" s="72">
        <f>分析係数表!H18</f>
        <v>4.7302471956391627E-4</v>
      </c>
      <c r="O15" s="73">
        <f t="shared" si="3"/>
        <v>0</v>
      </c>
      <c r="P15" s="67">
        <f>分析係数表!C18</f>
        <v>0.50011828720132478</v>
      </c>
      <c r="Q15" s="73">
        <f t="shared" si="4"/>
        <v>0</v>
      </c>
      <c r="R15" s="74">
        <v>0</v>
      </c>
      <c r="S15" s="75">
        <f t="shared" si="5"/>
        <v>0</v>
      </c>
      <c r="T15" s="76">
        <f>分析係数表!F18</f>
        <v>0.65120868278243715</v>
      </c>
      <c r="U15" s="77">
        <f t="shared" si="6"/>
        <v>0</v>
      </c>
      <c r="V15" s="78">
        <f>分析係数表!D18</f>
        <v>0.1002466699555994</v>
      </c>
      <c r="W15" s="79">
        <f t="shared" si="7"/>
        <v>0</v>
      </c>
      <c r="X15" s="67">
        <f>分析係数表!E18</f>
        <v>8.1401085347804644E-2</v>
      </c>
      <c r="Y15" s="80">
        <f t="shared" si="8"/>
        <v>0</v>
      </c>
    </row>
    <row r="16" spans="1:25" x14ac:dyDescent="0.2">
      <c r="A16" s="6" t="s">
        <v>4</v>
      </c>
      <c r="B16" s="5" t="s">
        <v>32</v>
      </c>
      <c r="C16" s="81"/>
      <c r="D16" s="67">
        <f>投入係数表!AI16</f>
        <v>0</v>
      </c>
      <c r="E16" s="68">
        <f t="shared" si="9"/>
        <v>0</v>
      </c>
      <c r="F16" s="67">
        <f>分析係数表!C19</f>
        <v>2.4613726194753882E-2</v>
      </c>
      <c r="G16" s="68">
        <f t="shared" si="0"/>
        <v>0</v>
      </c>
      <c r="H16" s="68">
        <v>0</v>
      </c>
      <c r="I16" s="68">
        <f t="shared" si="1"/>
        <v>0</v>
      </c>
      <c r="J16" s="67">
        <f>分析係数表!G19</f>
        <v>0.13374002815579539</v>
      </c>
      <c r="K16" s="69">
        <f t="shared" si="2"/>
        <v>0</v>
      </c>
      <c r="L16" s="70"/>
      <c r="M16" s="71"/>
      <c r="N16" s="72">
        <f>分析係数表!H19</f>
        <v>-1.0940707799437519E-4</v>
      </c>
      <c r="O16" s="73">
        <f t="shared" si="3"/>
        <v>0</v>
      </c>
      <c r="P16" s="67">
        <f>分析係数表!C19</f>
        <v>2.4613726194753882E-2</v>
      </c>
      <c r="Q16" s="73">
        <f t="shared" si="4"/>
        <v>0</v>
      </c>
      <c r="R16" s="74">
        <v>0</v>
      </c>
      <c r="S16" s="75">
        <f t="shared" si="5"/>
        <v>0</v>
      </c>
      <c r="T16" s="76">
        <f>分析係数表!F19</f>
        <v>0.55983106522759263</v>
      </c>
      <c r="U16" s="77">
        <f t="shared" si="6"/>
        <v>0</v>
      </c>
      <c r="V16" s="78">
        <f>分析係数表!D19</f>
        <v>2.7686532144533083E-2</v>
      </c>
      <c r="W16" s="79">
        <f t="shared" si="7"/>
        <v>0</v>
      </c>
      <c r="X16" s="67">
        <f>分析係数表!E19</f>
        <v>1.9239793524167059E-2</v>
      </c>
      <c r="Y16" s="80">
        <f t="shared" si="8"/>
        <v>0</v>
      </c>
    </row>
    <row r="17" spans="1:25" x14ac:dyDescent="0.2">
      <c r="A17" s="6" t="s">
        <v>5</v>
      </c>
      <c r="B17" s="5" t="s">
        <v>33</v>
      </c>
      <c r="C17" s="81"/>
      <c r="D17" s="67">
        <f>投入係数表!AI17</f>
        <v>7.1009278545729976E-5</v>
      </c>
      <c r="E17" s="68">
        <f t="shared" si="9"/>
        <v>0</v>
      </c>
      <c r="F17" s="67">
        <f>分析係数表!C20</f>
        <v>5.0947443689667304E-3</v>
      </c>
      <c r="G17" s="68">
        <f t="shared" si="0"/>
        <v>0</v>
      </c>
      <c r="H17" s="68">
        <v>0</v>
      </c>
      <c r="I17" s="68">
        <f t="shared" si="1"/>
        <v>0</v>
      </c>
      <c r="J17" s="67">
        <f>分析係数表!G20</f>
        <v>0.2516025641025641</v>
      </c>
      <c r="K17" s="69">
        <f t="shared" si="2"/>
        <v>0</v>
      </c>
      <c r="L17" s="70"/>
      <c r="M17" s="71"/>
      <c r="N17" s="72">
        <f>分析係数表!H20</f>
        <v>5.3416396903136116E-4</v>
      </c>
      <c r="O17" s="73">
        <f t="shared" si="3"/>
        <v>0</v>
      </c>
      <c r="P17" s="67">
        <f>分析係数表!C20</f>
        <v>5.0947443689667304E-3</v>
      </c>
      <c r="Q17" s="73">
        <f t="shared" si="4"/>
        <v>0</v>
      </c>
      <c r="R17" s="74">
        <v>0</v>
      </c>
      <c r="S17" s="75">
        <f t="shared" si="5"/>
        <v>0</v>
      </c>
      <c r="T17" s="76">
        <f>分析係数表!F20</f>
        <v>0.55448717948717952</v>
      </c>
      <c r="U17" s="77">
        <f t="shared" si="6"/>
        <v>0</v>
      </c>
      <c r="V17" s="78">
        <f>分析係数表!D20</f>
        <v>1.9230769230769232E-2</v>
      </c>
      <c r="W17" s="79">
        <f t="shared" si="7"/>
        <v>0</v>
      </c>
      <c r="X17" s="67">
        <f>分析係数表!E20</f>
        <v>1.282051282051282E-2</v>
      </c>
      <c r="Y17" s="80">
        <f t="shared" si="8"/>
        <v>0</v>
      </c>
    </row>
    <row r="18" spans="1:25" x14ac:dyDescent="0.2">
      <c r="A18" s="6" t="s">
        <v>6</v>
      </c>
      <c r="B18" s="5" t="s">
        <v>34</v>
      </c>
      <c r="C18" s="81"/>
      <c r="D18" s="67">
        <f>投入係数表!AI18</f>
        <v>1.4201855709145995E-4</v>
      </c>
      <c r="E18" s="68">
        <f t="shared" si="9"/>
        <v>0</v>
      </c>
      <c r="F18" s="67">
        <f>分析係数表!C21</f>
        <v>7.706243934001944E-2</v>
      </c>
      <c r="G18" s="68">
        <f t="shared" si="0"/>
        <v>0</v>
      </c>
      <c r="H18" s="68">
        <v>0</v>
      </c>
      <c r="I18" s="68">
        <f t="shared" si="1"/>
        <v>0</v>
      </c>
      <c r="J18" s="67">
        <f>分析係数表!G21</f>
        <v>0.42185988669338126</v>
      </c>
      <c r="K18" s="69">
        <f t="shared" si="2"/>
        <v>0</v>
      </c>
      <c r="L18" s="70"/>
      <c r="M18" s="71"/>
      <c r="N18" s="72">
        <f>分析係数表!H21</f>
        <v>9.0743517630628831E-4</v>
      </c>
      <c r="O18" s="73">
        <f t="shared" si="3"/>
        <v>0</v>
      </c>
      <c r="P18" s="67">
        <f>分析係数表!C21</f>
        <v>7.706243934001944E-2</v>
      </c>
      <c r="Q18" s="73">
        <f t="shared" si="4"/>
        <v>0</v>
      </c>
      <c r="R18" s="74">
        <v>0</v>
      </c>
      <c r="S18" s="75">
        <f t="shared" si="5"/>
        <v>0</v>
      </c>
      <c r="T18" s="76">
        <f>分析係数表!F21</f>
        <v>0.63189166781815664</v>
      </c>
      <c r="U18" s="77">
        <f t="shared" si="6"/>
        <v>0</v>
      </c>
      <c r="V18" s="78">
        <f>分析係数表!D21</f>
        <v>4.7948044769932294E-2</v>
      </c>
      <c r="W18" s="79">
        <f t="shared" si="7"/>
        <v>0</v>
      </c>
      <c r="X18" s="67">
        <f>分析係数表!E21</f>
        <v>3.4821058449633825E-2</v>
      </c>
      <c r="Y18" s="80">
        <f t="shared" si="8"/>
        <v>0</v>
      </c>
    </row>
    <row r="19" spans="1:25" x14ac:dyDescent="0.2">
      <c r="A19" s="6" t="s">
        <v>7</v>
      </c>
      <c r="B19" s="5" t="s">
        <v>266</v>
      </c>
      <c r="C19" s="81"/>
      <c r="D19" s="67">
        <f>投入係数表!AI19</f>
        <v>0</v>
      </c>
      <c r="E19" s="68">
        <f t="shared" si="9"/>
        <v>0</v>
      </c>
      <c r="F19" s="67">
        <f>分析係数表!C22</f>
        <v>0</v>
      </c>
      <c r="G19" s="68">
        <f t="shared" si="0"/>
        <v>0</v>
      </c>
      <c r="H19" s="68">
        <v>0</v>
      </c>
      <c r="I19" s="68">
        <f t="shared" si="1"/>
        <v>0</v>
      </c>
      <c r="J19" s="67">
        <f>分析係数表!G22</f>
        <v>0.29407127089246293</v>
      </c>
      <c r="K19" s="69">
        <f t="shared" si="2"/>
        <v>0</v>
      </c>
      <c r="L19" s="70"/>
      <c r="M19" s="71"/>
      <c r="N19" s="72">
        <f>分析係数表!H22</f>
        <v>4.1832118056672865E-5</v>
      </c>
      <c r="O19" s="73">
        <f t="shared" si="3"/>
        <v>0</v>
      </c>
      <c r="P19" s="67">
        <f>分析係数表!C22</f>
        <v>0</v>
      </c>
      <c r="Q19" s="73">
        <f t="shared" si="4"/>
        <v>0</v>
      </c>
      <c r="R19" s="74">
        <v>0</v>
      </c>
      <c r="S19" s="75">
        <f t="shared" si="5"/>
        <v>0</v>
      </c>
      <c r="T19" s="76">
        <f>分析係数表!F22</f>
        <v>0.6269315673289183</v>
      </c>
      <c r="U19" s="77">
        <f t="shared" si="6"/>
        <v>0</v>
      </c>
      <c r="V19" s="78">
        <f>分析係数表!D22</f>
        <v>4.3992431409649951E-2</v>
      </c>
      <c r="W19" s="79">
        <f t="shared" si="7"/>
        <v>0</v>
      </c>
      <c r="X19" s="67">
        <f>分析係数表!E22</f>
        <v>4.13118889940082E-2</v>
      </c>
      <c r="Y19" s="80">
        <f t="shared" si="8"/>
        <v>0</v>
      </c>
    </row>
    <row r="20" spans="1:25" x14ac:dyDescent="0.2">
      <c r="A20" s="6" t="s">
        <v>8</v>
      </c>
      <c r="B20" s="5" t="s">
        <v>267</v>
      </c>
      <c r="C20" s="81"/>
      <c r="D20" s="67">
        <f>投入係数表!AI20</f>
        <v>0</v>
      </c>
      <c r="E20" s="68">
        <f t="shared" si="9"/>
        <v>0</v>
      </c>
      <c r="F20" s="67">
        <f>分析係数表!C23</f>
        <v>0</v>
      </c>
      <c r="G20" s="68">
        <f t="shared" si="0"/>
        <v>0</v>
      </c>
      <c r="H20" s="68">
        <v>0</v>
      </c>
      <c r="I20" s="68">
        <f t="shared" si="1"/>
        <v>0</v>
      </c>
      <c r="J20" s="67">
        <f>分析係数表!G23</f>
        <v>0.31237009962015339</v>
      </c>
      <c r="K20" s="69">
        <f t="shared" si="2"/>
        <v>0</v>
      </c>
      <c r="L20" s="70"/>
      <c r="M20" s="71"/>
      <c r="N20" s="72">
        <f>分析係数表!H23</f>
        <v>2.2524986645900773E-5</v>
      </c>
      <c r="O20" s="73">
        <f t="shared" si="3"/>
        <v>0</v>
      </c>
      <c r="P20" s="67">
        <f>分析係数表!C23</f>
        <v>0</v>
      </c>
      <c r="Q20" s="73">
        <f t="shared" si="4"/>
        <v>0</v>
      </c>
      <c r="R20" s="74">
        <v>0</v>
      </c>
      <c r="S20" s="75">
        <f t="shared" si="5"/>
        <v>0</v>
      </c>
      <c r="T20" s="76">
        <f>分析係数表!F23</f>
        <v>0.64104493657278006</v>
      </c>
      <c r="U20" s="77">
        <f t="shared" si="6"/>
        <v>0</v>
      </c>
      <c r="V20" s="78">
        <f>分析係数表!D23</f>
        <v>3.4114527341790296E-2</v>
      </c>
      <c r="W20" s="79">
        <f t="shared" si="7"/>
        <v>0</v>
      </c>
      <c r="X20" s="67">
        <f>分析係数表!E23</f>
        <v>3.3648677703719633E-2</v>
      </c>
      <c r="Y20" s="80">
        <f t="shared" si="8"/>
        <v>0</v>
      </c>
    </row>
    <row r="21" spans="1:25" x14ac:dyDescent="0.2">
      <c r="A21" s="6" t="s">
        <v>9</v>
      </c>
      <c r="B21" s="5" t="s">
        <v>268</v>
      </c>
      <c r="C21" s="81"/>
      <c r="D21" s="67">
        <f>投入係数表!AI21</f>
        <v>0</v>
      </c>
      <c r="E21" s="68">
        <f t="shared" si="9"/>
        <v>0</v>
      </c>
      <c r="F21" s="67">
        <f>分析係数表!C24</f>
        <v>0.23422687152664268</v>
      </c>
      <c r="G21" s="68">
        <f t="shared" si="0"/>
        <v>0</v>
      </c>
      <c r="H21" s="68">
        <v>0</v>
      </c>
      <c r="I21" s="68">
        <f t="shared" si="1"/>
        <v>0</v>
      </c>
      <c r="J21" s="67">
        <f>分析係数表!G24</f>
        <v>0.32602845059592467</v>
      </c>
      <c r="K21" s="69">
        <f t="shared" si="2"/>
        <v>0</v>
      </c>
      <c r="L21" s="70"/>
      <c r="M21" s="71"/>
      <c r="N21" s="72">
        <f>分析係数表!H24</f>
        <v>9.8788155718450548E-4</v>
      </c>
      <c r="O21" s="73">
        <f t="shared" si="3"/>
        <v>0</v>
      </c>
      <c r="P21" s="67">
        <f>分析係数表!C24</f>
        <v>0.23422687152664268</v>
      </c>
      <c r="Q21" s="73">
        <f t="shared" si="4"/>
        <v>0</v>
      </c>
      <c r="R21" s="74">
        <v>0</v>
      </c>
      <c r="S21" s="75">
        <f t="shared" si="5"/>
        <v>0</v>
      </c>
      <c r="T21" s="76">
        <f>分析係数表!F24</f>
        <v>0.61668589004229146</v>
      </c>
      <c r="U21" s="77">
        <f t="shared" si="6"/>
        <v>0</v>
      </c>
      <c r="V21" s="78">
        <f>分析係数表!D24</f>
        <v>2.6528258362168398E-2</v>
      </c>
      <c r="W21" s="79">
        <f t="shared" si="7"/>
        <v>0</v>
      </c>
      <c r="X21" s="67">
        <f>分析係数表!E24</f>
        <v>2.691272587466359E-2</v>
      </c>
      <c r="Y21" s="80">
        <f t="shared" si="8"/>
        <v>0</v>
      </c>
    </row>
    <row r="22" spans="1:25" x14ac:dyDescent="0.2">
      <c r="A22" s="6" t="s">
        <v>10</v>
      </c>
      <c r="B22" s="5" t="s">
        <v>269</v>
      </c>
      <c r="C22" s="81"/>
      <c r="D22" s="67">
        <f>投入係数表!AI22</f>
        <v>1.2071577352774096E-3</v>
      </c>
      <c r="E22" s="68">
        <f t="shared" si="9"/>
        <v>0</v>
      </c>
      <c r="F22" s="67">
        <f>分析係数表!C25</f>
        <v>0</v>
      </c>
      <c r="G22" s="68">
        <f t="shared" si="0"/>
        <v>0</v>
      </c>
      <c r="H22" s="68">
        <v>0</v>
      </c>
      <c r="I22" s="68">
        <f t="shared" si="1"/>
        <v>0</v>
      </c>
      <c r="J22" s="67">
        <f>分析係数表!G25</f>
        <v>0.33808231569425601</v>
      </c>
      <c r="K22" s="69">
        <f t="shared" si="2"/>
        <v>0</v>
      </c>
      <c r="L22" s="70"/>
      <c r="M22" s="71"/>
      <c r="N22" s="72">
        <f>分析係数表!H25</f>
        <v>3.5718193109928369E-3</v>
      </c>
      <c r="O22" s="73">
        <f t="shared" si="3"/>
        <v>0</v>
      </c>
      <c r="P22" s="67">
        <f>分析係数表!C25</f>
        <v>0</v>
      </c>
      <c r="Q22" s="73">
        <f t="shared" si="4"/>
        <v>0</v>
      </c>
      <c r="R22" s="74">
        <v>0</v>
      </c>
      <c r="S22" s="75">
        <f t="shared" si="5"/>
        <v>0</v>
      </c>
      <c r="T22" s="76">
        <f>分析係数表!F25</f>
        <v>0.60040705563093621</v>
      </c>
      <c r="U22" s="77">
        <f t="shared" si="6"/>
        <v>0</v>
      </c>
      <c r="V22" s="78">
        <f>分析係数表!D25</f>
        <v>1.1533242876526458E-2</v>
      </c>
      <c r="W22" s="79">
        <f t="shared" si="7"/>
        <v>0</v>
      </c>
      <c r="X22" s="67">
        <f>分析係数表!E25</f>
        <v>4.2966983265490732E-3</v>
      </c>
      <c r="Y22" s="80">
        <f t="shared" si="8"/>
        <v>0</v>
      </c>
    </row>
    <row r="23" spans="1:25" x14ac:dyDescent="0.2">
      <c r="A23" s="6" t="s">
        <v>11</v>
      </c>
      <c r="B23" s="5" t="s">
        <v>35</v>
      </c>
      <c r="C23" s="81"/>
      <c r="D23" s="67">
        <f>投入係数表!AI23</f>
        <v>3.3137663321340655E-4</v>
      </c>
      <c r="E23" s="68">
        <f t="shared" si="9"/>
        <v>0</v>
      </c>
      <c r="F23" s="67">
        <f>分析係数表!C26</f>
        <v>0</v>
      </c>
      <c r="G23" s="68">
        <f t="shared" si="0"/>
        <v>0</v>
      </c>
      <c r="H23" s="68">
        <v>0</v>
      </c>
      <c r="I23" s="68">
        <f t="shared" si="1"/>
        <v>0</v>
      </c>
      <c r="J23" s="67">
        <f>分析係数表!G26</f>
        <v>0.34482683139318532</v>
      </c>
      <c r="K23" s="69">
        <f t="shared" si="2"/>
        <v>0</v>
      </c>
      <c r="L23" s="70"/>
      <c r="M23" s="71"/>
      <c r="N23" s="72">
        <f>分析係数表!H26</f>
        <v>9.437969404632424E-3</v>
      </c>
      <c r="O23" s="73">
        <f t="shared" si="3"/>
        <v>0</v>
      </c>
      <c r="P23" s="67">
        <f>分析係数表!C26</f>
        <v>0</v>
      </c>
      <c r="Q23" s="73">
        <f t="shared" si="4"/>
        <v>0</v>
      </c>
      <c r="R23" s="74">
        <v>0</v>
      </c>
      <c r="S23" s="75">
        <f t="shared" si="5"/>
        <v>0</v>
      </c>
      <c r="T23" s="76">
        <f>分析係数表!F26</f>
        <v>0.58875137357225105</v>
      </c>
      <c r="U23" s="77">
        <f t="shared" si="6"/>
        <v>0</v>
      </c>
      <c r="V23" s="78">
        <f>分析係数表!D26</f>
        <v>1.0949176732233308E-2</v>
      </c>
      <c r="W23" s="79">
        <f t="shared" si="7"/>
        <v>0</v>
      </c>
      <c r="X23" s="67">
        <f>分析係数表!E26</f>
        <v>1.1816004798199799E-2</v>
      </c>
      <c r="Y23" s="80">
        <f t="shared" si="8"/>
        <v>0</v>
      </c>
    </row>
    <row r="24" spans="1:25" x14ac:dyDescent="0.2">
      <c r="A24" s="6" t="s">
        <v>12</v>
      </c>
      <c r="B24" s="5" t="s">
        <v>361</v>
      </c>
      <c r="C24" s="81"/>
      <c r="D24" s="67">
        <f>投入係数表!AI24</f>
        <v>7.1009278545729976E-5</v>
      </c>
      <c r="E24" s="68">
        <f t="shared" si="9"/>
        <v>0</v>
      </c>
      <c r="F24" s="67">
        <f>分析係数表!C27</f>
        <v>0</v>
      </c>
      <c r="G24" s="68">
        <f t="shared" si="0"/>
        <v>0</v>
      </c>
      <c r="H24" s="68">
        <v>0</v>
      </c>
      <c r="I24" s="68">
        <f t="shared" si="1"/>
        <v>0</v>
      </c>
      <c r="J24" s="67">
        <f>分析係数表!G27</f>
        <v>0.30901287553648071</v>
      </c>
      <c r="K24" s="69">
        <f t="shared" si="2"/>
        <v>0</v>
      </c>
      <c r="L24" s="70"/>
      <c r="M24" s="71"/>
      <c r="N24" s="72">
        <f>分析係数表!H27</f>
        <v>8.81370548901746E-3</v>
      </c>
      <c r="O24" s="73">
        <f t="shared" si="3"/>
        <v>0</v>
      </c>
      <c r="P24" s="67">
        <f>分析係数表!C27</f>
        <v>0</v>
      </c>
      <c r="Q24" s="73">
        <f t="shared" si="4"/>
        <v>0</v>
      </c>
      <c r="R24" s="74">
        <v>0</v>
      </c>
      <c r="S24" s="75">
        <f t="shared" si="5"/>
        <v>0</v>
      </c>
      <c r="T24" s="76">
        <f>分析係数表!F27</f>
        <v>0.58082975679542204</v>
      </c>
      <c r="U24" s="77">
        <f t="shared" si="6"/>
        <v>0</v>
      </c>
      <c r="V24" s="78">
        <f>分析係数表!D27</f>
        <v>6.3662374821173109E-2</v>
      </c>
      <c r="W24" s="79">
        <f t="shared" si="7"/>
        <v>0</v>
      </c>
      <c r="X24" s="67">
        <f>分析係数表!E27</f>
        <v>7.2246065808297566E-2</v>
      </c>
      <c r="Y24" s="80">
        <f t="shared" si="8"/>
        <v>0</v>
      </c>
    </row>
    <row r="25" spans="1:25" x14ac:dyDescent="0.2">
      <c r="A25" s="6" t="s">
        <v>13</v>
      </c>
      <c r="B25" s="5" t="s">
        <v>189</v>
      </c>
      <c r="C25" s="81"/>
      <c r="D25" s="67">
        <f>投入係数表!AI25</f>
        <v>7.1009278545729976E-5</v>
      </c>
      <c r="E25" s="68">
        <f t="shared" si="9"/>
        <v>0</v>
      </c>
      <c r="F25" s="67">
        <f>分析係数表!C28</f>
        <v>0</v>
      </c>
      <c r="G25" s="68">
        <f t="shared" si="0"/>
        <v>0</v>
      </c>
      <c r="H25" s="68">
        <v>0</v>
      </c>
      <c r="I25" s="68">
        <f t="shared" si="1"/>
        <v>0</v>
      </c>
      <c r="J25" s="67">
        <f>分析係数表!G28</f>
        <v>0.32384497481935626</v>
      </c>
      <c r="K25" s="69">
        <f t="shared" si="2"/>
        <v>0</v>
      </c>
      <c r="L25" s="70"/>
      <c r="M25" s="71"/>
      <c r="N25" s="72">
        <f>分析係数表!H28</f>
        <v>1.3009788715625262E-2</v>
      </c>
      <c r="O25" s="73">
        <f t="shared" si="3"/>
        <v>0</v>
      </c>
      <c r="P25" s="67">
        <f>分析係数表!C28</f>
        <v>0</v>
      </c>
      <c r="Q25" s="73">
        <f t="shared" si="4"/>
        <v>0</v>
      </c>
      <c r="R25" s="74">
        <v>0</v>
      </c>
      <c r="S25" s="75">
        <f t="shared" si="5"/>
        <v>0</v>
      </c>
      <c r="T25" s="76">
        <f>分析係数表!F28</f>
        <v>0.55452156776877604</v>
      </c>
      <c r="U25" s="77">
        <f t="shared" si="6"/>
        <v>0</v>
      </c>
      <c r="V25" s="78">
        <f>分析係数表!D28</f>
        <v>4.8609590540836432E-2</v>
      </c>
      <c r="W25" s="79">
        <f t="shared" si="7"/>
        <v>0</v>
      </c>
      <c r="X25" s="67">
        <f>分析係数表!E28</f>
        <v>4.2040726954236919E-2</v>
      </c>
      <c r="Y25" s="80">
        <f t="shared" si="8"/>
        <v>0</v>
      </c>
    </row>
    <row r="26" spans="1:25" x14ac:dyDescent="0.2">
      <c r="A26" s="6" t="s">
        <v>14</v>
      </c>
      <c r="B26" s="5" t="s">
        <v>50</v>
      </c>
      <c r="C26" s="81"/>
      <c r="D26" s="67">
        <f>投入係数表!AI26</f>
        <v>1.3704790759325885E-2</v>
      </c>
      <c r="E26" s="68">
        <f t="shared" si="9"/>
        <v>0</v>
      </c>
      <c r="F26" s="67">
        <f>分析係数表!C29</f>
        <v>9.5730027548209362E-2</v>
      </c>
      <c r="G26" s="68">
        <f t="shared" si="0"/>
        <v>0</v>
      </c>
      <c r="H26" s="68">
        <v>0</v>
      </c>
      <c r="I26" s="68">
        <f t="shared" si="1"/>
        <v>0</v>
      </c>
      <c r="J26" s="67">
        <f>分析係数表!G29</f>
        <v>0.41725313393446228</v>
      </c>
      <c r="K26" s="69">
        <f t="shared" si="2"/>
        <v>0</v>
      </c>
      <c r="L26" s="70"/>
      <c r="M26" s="71"/>
      <c r="N26" s="72">
        <f>分析係数表!H29</f>
        <v>1.1001847048904964E-2</v>
      </c>
      <c r="O26" s="73">
        <f t="shared" si="3"/>
        <v>0</v>
      </c>
      <c r="P26" s="67">
        <f>分析係数表!C29</f>
        <v>9.5730027548209362E-2</v>
      </c>
      <c r="Q26" s="73">
        <f t="shared" si="4"/>
        <v>0</v>
      </c>
      <c r="R26" s="74">
        <v>0</v>
      </c>
      <c r="S26" s="75">
        <f t="shared" si="5"/>
        <v>0</v>
      </c>
      <c r="T26" s="76">
        <f>分析係数表!F29</f>
        <v>0.61183197712777659</v>
      </c>
      <c r="U26" s="77">
        <f t="shared" si="6"/>
        <v>0</v>
      </c>
      <c r="V26" s="78">
        <f>分析係数表!D29</f>
        <v>6.9331427314712993E-2</v>
      </c>
      <c r="W26" s="79">
        <f t="shared" si="7"/>
        <v>0</v>
      </c>
      <c r="X26" s="67">
        <f>分析係数表!E29</f>
        <v>4.6349241257972289E-2</v>
      </c>
      <c r="Y26" s="80">
        <f t="shared" si="8"/>
        <v>0</v>
      </c>
    </row>
    <row r="27" spans="1:25" x14ac:dyDescent="0.2">
      <c r="A27" s="6" t="s">
        <v>15</v>
      </c>
      <c r="B27" s="5" t="s">
        <v>36</v>
      </c>
      <c r="C27" s="81"/>
      <c r="D27" s="67">
        <f>投入係数表!AI27</f>
        <v>4.1895474341980682E-3</v>
      </c>
      <c r="E27" s="68">
        <f t="shared" si="9"/>
        <v>0</v>
      </c>
      <c r="F27" s="67">
        <f>分析係数表!C30</f>
        <v>1</v>
      </c>
      <c r="G27" s="68">
        <f t="shared" si="0"/>
        <v>0</v>
      </c>
      <c r="H27" s="68">
        <v>0</v>
      </c>
      <c r="I27" s="68">
        <f t="shared" si="1"/>
        <v>0</v>
      </c>
      <c r="J27" s="67">
        <f>分析係数表!G30</f>
        <v>0.49552534931824899</v>
      </c>
      <c r="K27" s="69">
        <f t="shared" si="2"/>
        <v>0</v>
      </c>
      <c r="L27" s="70"/>
      <c r="M27" s="71"/>
      <c r="N27" s="72">
        <f>分析係数表!H30</f>
        <v>0</v>
      </c>
      <c r="O27" s="73">
        <f t="shared" si="3"/>
        <v>0</v>
      </c>
      <c r="P27" s="67">
        <f>分析係数表!C30</f>
        <v>1</v>
      </c>
      <c r="Q27" s="73">
        <f t="shared" si="4"/>
        <v>0</v>
      </c>
      <c r="R27" s="74">
        <v>0</v>
      </c>
      <c r="S27" s="75">
        <f t="shared" si="5"/>
        <v>0</v>
      </c>
      <c r="T27" s="76">
        <f>分析係数表!F30</f>
        <v>0.64042382540419607</v>
      </c>
      <c r="U27" s="77">
        <f t="shared" si="6"/>
        <v>0</v>
      </c>
      <c r="V27" s="78">
        <f>分析係数表!D30</f>
        <v>0.10939676643167714</v>
      </c>
      <c r="W27" s="79">
        <f t="shared" si="7"/>
        <v>0</v>
      </c>
      <c r="X27" s="67">
        <f>分析係数表!E30</f>
        <v>7.4296086791337757E-2</v>
      </c>
      <c r="Y27" s="80">
        <f t="shared" si="8"/>
        <v>0</v>
      </c>
    </row>
    <row r="28" spans="1:25" x14ac:dyDescent="0.2">
      <c r="A28" s="6" t="s">
        <v>16</v>
      </c>
      <c r="B28" s="5" t="s">
        <v>190</v>
      </c>
      <c r="C28" s="81"/>
      <c r="D28" s="67">
        <f>投入係数表!AI28</f>
        <v>1.4675250899450862E-2</v>
      </c>
      <c r="E28" s="68">
        <f t="shared" si="9"/>
        <v>0</v>
      </c>
      <c r="F28" s="67">
        <f>分析係数表!C31</f>
        <v>0.68487081196793942</v>
      </c>
      <c r="G28" s="68">
        <f t="shared" si="0"/>
        <v>0</v>
      </c>
      <c r="H28" s="68">
        <v>0</v>
      </c>
      <c r="I28" s="68">
        <f t="shared" si="1"/>
        <v>0</v>
      </c>
      <c r="J28" s="67">
        <f>分析係数表!G31</f>
        <v>0.16454642729758651</v>
      </c>
      <c r="K28" s="69">
        <f t="shared" si="2"/>
        <v>0</v>
      </c>
      <c r="L28" s="70"/>
      <c r="M28" s="71"/>
      <c r="N28" s="72">
        <f>分析係数表!H31</f>
        <v>3.7433309950251958E-2</v>
      </c>
      <c r="O28" s="73">
        <f t="shared" si="3"/>
        <v>0</v>
      </c>
      <c r="P28" s="67">
        <f>分析係数表!C31</f>
        <v>0.68487081196793942</v>
      </c>
      <c r="Q28" s="73">
        <f t="shared" si="4"/>
        <v>0</v>
      </c>
      <c r="R28" s="74">
        <v>0</v>
      </c>
      <c r="S28" s="75">
        <f t="shared" si="5"/>
        <v>0</v>
      </c>
      <c r="T28" s="76">
        <f>分析係数表!F31</f>
        <v>0.58346213292117466</v>
      </c>
      <c r="U28" s="77">
        <f t="shared" si="6"/>
        <v>0</v>
      </c>
      <c r="V28" s="78">
        <f>分析係数表!D31</f>
        <v>1.2424206396385685E-2</v>
      </c>
      <c r="W28" s="79">
        <f t="shared" si="7"/>
        <v>0</v>
      </c>
      <c r="X28" s="67">
        <f>分析係数表!E31</f>
        <v>1.0462489596956366E-2</v>
      </c>
      <c r="Y28" s="80">
        <f t="shared" si="8"/>
        <v>0</v>
      </c>
    </row>
    <row r="29" spans="1:25" x14ac:dyDescent="0.2">
      <c r="A29" s="6" t="s">
        <v>17</v>
      </c>
      <c r="B29" s="5" t="s">
        <v>270</v>
      </c>
      <c r="C29" s="81"/>
      <c r="D29" s="67">
        <f>投入係数表!AI29</f>
        <v>6.9825790569967806E-3</v>
      </c>
      <c r="E29" s="68">
        <f t="shared" si="9"/>
        <v>0</v>
      </c>
      <c r="F29" s="67">
        <f>分析係数表!C32</f>
        <v>0.99951183793019283</v>
      </c>
      <c r="G29" s="68">
        <f t="shared" si="0"/>
        <v>0</v>
      </c>
      <c r="H29" s="68">
        <v>0</v>
      </c>
      <c r="I29" s="68">
        <f t="shared" si="1"/>
        <v>0</v>
      </c>
      <c r="J29" s="67">
        <f>分析係数表!G32</f>
        <v>0.19001687967205208</v>
      </c>
      <c r="K29" s="69">
        <f t="shared" si="2"/>
        <v>0</v>
      </c>
      <c r="L29" s="70"/>
      <c r="M29" s="71"/>
      <c r="N29" s="72">
        <f>分析係数表!H32</f>
        <v>7.9094881679463002E-3</v>
      </c>
      <c r="O29" s="73">
        <f t="shared" si="3"/>
        <v>0</v>
      </c>
      <c r="P29" s="67">
        <f>分析係数表!C32</f>
        <v>0.99951183793019283</v>
      </c>
      <c r="Q29" s="73">
        <f t="shared" si="4"/>
        <v>0</v>
      </c>
      <c r="R29" s="74">
        <v>0</v>
      </c>
      <c r="S29" s="75">
        <f t="shared" si="5"/>
        <v>0</v>
      </c>
      <c r="T29" s="76">
        <f>分析係数表!F32</f>
        <v>0.65686038099831201</v>
      </c>
      <c r="U29" s="77">
        <f t="shared" si="6"/>
        <v>0</v>
      </c>
      <c r="V29" s="78">
        <f>分析係数表!D32</f>
        <v>1.6156257535567882E-2</v>
      </c>
      <c r="W29" s="79">
        <f t="shared" si="7"/>
        <v>0</v>
      </c>
      <c r="X29" s="67">
        <f>分析係数表!E32</f>
        <v>2.4596093561610802E-2</v>
      </c>
      <c r="Y29" s="80">
        <f t="shared" si="8"/>
        <v>0</v>
      </c>
    </row>
    <row r="30" spans="1:25" x14ac:dyDescent="0.2">
      <c r="A30" s="6" t="s">
        <v>18</v>
      </c>
      <c r="B30" s="5" t="s">
        <v>271</v>
      </c>
      <c r="C30" s="81"/>
      <c r="D30" s="67">
        <f>投入係数表!AI30</f>
        <v>3.6214732058322289E-3</v>
      </c>
      <c r="E30" s="68">
        <f t="shared" si="9"/>
        <v>0</v>
      </c>
      <c r="F30" s="67">
        <f>分析係数表!C33</f>
        <v>0.77438340807174888</v>
      </c>
      <c r="G30" s="68">
        <f t="shared" si="0"/>
        <v>0</v>
      </c>
      <c r="H30" s="68">
        <v>0</v>
      </c>
      <c r="I30" s="68">
        <f t="shared" si="1"/>
        <v>0</v>
      </c>
      <c r="J30" s="67">
        <f>分析係数表!G33</f>
        <v>0.576631806707537</v>
      </c>
      <c r="K30" s="69">
        <f t="shared" si="2"/>
        <v>0</v>
      </c>
      <c r="L30" s="70"/>
      <c r="M30" s="71"/>
      <c r="N30" s="72">
        <f>分析係数表!H33</f>
        <v>9.4283158389270381E-4</v>
      </c>
      <c r="O30" s="73">
        <f t="shared" si="3"/>
        <v>0</v>
      </c>
      <c r="P30" s="67">
        <f>分析係数表!C33</f>
        <v>0.77438340807174888</v>
      </c>
      <c r="Q30" s="73">
        <f t="shared" si="4"/>
        <v>0</v>
      </c>
      <c r="R30" s="74">
        <v>0</v>
      </c>
      <c r="S30" s="75">
        <f t="shared" si="5"/>
        <v>0</v>
      </c>
      <c r="T30" s="76">
        <f>分析係数表!F33</f>
        <v>0.7461233321312658</v>
      </c>
      <c r="U30" s="77">
        <f t="shared" si="6"/>
        <v>0</v>
      </c>
      <c r="V30" s="78">
        <f>分析係数表!D33</f>
        <v>0.11179228272628922</v>
      </c>
      <c r="W30" s="79">
        <f t="shared" si="7"/>
        <v>0</v>
      </c>
      <c r="X30" s="67">
        <f>分析係数表!E33</f>
        <v>0.10385863685539128</v>
      </c>
      <c r="Y30" s="80">
        <f t="shared" si="8"/>
        <v>0</v>
      </c>
    </row>
    <row r="31" spans="1:25" x14ac:dyDescent="0.2">
      <c r="A31" s="6" t="s">
        <v>19</v>
      </c>
      <c r="B31" s="5" t="s">
        <v>272</v>
      </c>
      <c r="C31" s="81"/>
      <c r="D31" s="67">
        <f>投入係数表!AI31</f>
        <v>1.5195985608786215E-2</v>
      </c>
      <c r="E31" s="68">
        <f t="shared" si="9"/>
        <v>0</v>
      </c>
      <c r="F31" s="67">
        <f>分析係数表!C34</f>
        <v>0.30551441128621037</v>
      </c>
      <c r="G31" s="68">
        <f t="shared" si="0"/>
        <v>0</v>
      </c>
      <c r="H31" s="68">
        <v>0</v>
      </c>
      <c r="I31" s="68">
        <f t="shared" si="1"/>
        <v>0</v>
      </c>
      <c r="J31" s="67">
        <f>分析係数表!G34</f>
        <v>0.46684090860797689</v>
      </c>
      <c r="K31" s="69">
        <f t="shared" si="2"/>
        <v>0</v>
      </c>
      <c r="L31" s="70"/>
      <c r="M31" s="71"/>
      <c r="N31" s="72">
        <f>分析係数表!H34</f>
        <v>0.15249094173751312</v>
      </c>
      <c r="O31" s="73">
        <f t="shared" si="3"/>
        <v>0</v>
      </c>
      <c r="P31" s="67">
        <f>分析係数表!C34</f>
        <v>0.30551441128621037</v>
      </c>
      <c r="Q31" s="73">
        <f t="shared" si="4"/>
        <v>0</v>
      </c>
      <c r="R31" s="74">
        <v>0</v>
      </c>
      <c r="S31" s="75">
        <f t="shared" si="5"/>
        <v>0</v>
      </c>
      <c r="T31" s="76">
        <f>分析係数表!F34</f>
        <v>0.77261426659017018</v>
      </c>
      <c r="U31" s="77">
        <f t="shared" si="6"/>
        <v>0</v>
      </c>
      <c r="V31" s="78">
        <f>分析係数表!D34</f>
        <v>0.26310533137842373</v>
      </c>
      <c r="W31" s="79">
        <f t="shared" si="7"/>
        <v>0</v>
      </c>
      <c r="X31" s="67">
        <f>分析係数表!E34</f>
        <v>0.16618856377892521</v>
      </c>
      <c r="Y31" s="80">
        <f t="shared" si="8"/>
        <v>0</v>
      </c>
    </row>
    <row r="32" spans="1:25" x14ac:dyDescent="0.2">
      <c r="A32" s="6" t="s">
        <v>20</v>
      </c>
      <c r="B32" s="5" t="s">
        <v>37</v>
      </c>
      <c r="C32" s="81"/>
      <c r="D32" s="67">
        <f>投入係数表!AI32</f>
        <v>5.3493656504449913E-3</v>
      </c>
      <c r="E32" s="68">
        <f t="shared" si="9"/>
        <v>0</v>
      </c>
      <c r="F32" s="67">
        <f>分析係数表!C35</f>
        <v>0.55170107459758322</v>
      </c>
      <c r="G32" s="68">
        <f t="shared" si="0"/>
        <v>0</v>
      </c>
      <c r="H32" s="68">
        <v>0</v>
      </c>
      <c r="I32" s="68">
        <f t="shared" si="1"/>
        <v>0</v>
      </c>
      <c r="J32" s="67">
        <f>分析係数表!G35</f>
        <v>0.35798960138648178</v>
      </c>
      <c r="K32" s="69">
        <f t="shared" si="2"/>
        <v>0</v>
      </c>
      <c r="L32" s="70"/>
      <c r="M32" s="71"/>
      <c r="N32" s="72">
        <f>分析係数表!H35</f>
        <v>4.4091052431733203E-2</v>
      </c>
      <c r="O32" s="73">
        <f t="shared" si="3"/>
        <v>0</v>
      </c>
      <c r="P32" s="67">
        <f>分析係数表!C35</f>
        <v>0.55170107459758322</v>
      </c>
      <c r="Q32" s="73">
        <f t="shared" si="4"/>
        <v>0</v>
      </c>
      <c r="R32" s="74">
        <v>0</v>
      </c>
      <c r="S32" s="75">
        <f t="shared" si="5"/>
        <v>0</v>
      </c>
      <c r="T32" s="76">
        <f>分析係数表!F35</f>
        <v>0.73705372616984399</v>
      </c>
      <c r="U32" s="77">
        <f t="shared" si="6"/>
        <v>0</v>
      </c>
      <c r="V32" s="78">
        <f>分析係数表!D35</f>
        <v>9.9133448873483535E-2</v>
      </c>
      <c r="W32" s="79">
        <f t="shared" si="7"/>
        <v>0</v>
      </c>
      <c r="X32" s="67">
        <f>分析係数表!E35</f>
        <v>9.0190641247833617E-2</v>
      </c>
      <c r="Y32" s="80">
        <f t="shared" si="8"/>
        <v>0</v>
      </c>
    </row>
    <row r="33" spans="1:25" x14ac:dyDescent="0.2">
      <c r="A33" s="6" t="s">
        <v>21</v>
      </c>
      <c r="B33" s="5" t="s">
        <v>38</v>
      </c>
      <c r="C33" s="81"/>
      <c r="D33" s="67">
        <f>投入係数表!AI33</f>
        <v>4.8759704601401251E-3</v>
      </c>
      <c r="E33" s="68">
        <f t="shared" si="9"/>
        <v>0</v>
      </c>
      <c r="F33" s="67">
        <f>分析係数表!C36</f>
        <v>0.78706433438155132</v>
      </c>
      <c r="G33" s="68">
        <f t="shared" si="0"/>
        <v>0</v>
      </c>
      <c r="H33" s="68">
        <v>0</v>
      </c>
      <c r="I33" s="68">
        <f t="shared" si="1"/>
        <v>0</v>
      </c>
      <c r="J33" s="67">
        <f>分析係数表!G36</f>
        <v>2.3082187519442545E-2</v>
      </c>
      <c r="K33" s="69">
        <f t="shared" si="2"/>
        <v>0</v>
      </c>
      <c r="L33" s="70"/>
      <c r="M33" s="71"/>
      <c r="N33" s="72">
        <f>分析係数表!H36</f>
        <v>0.17399265041864295</v>
      </c>
      <c r="O33" s="73">
        <f t="shared" si="3"/>
        <v>0</v>
      </c>
      <c r="P33" s="67">
        <f>分析係数表!C36</f>
        <v>0.78706433438155132</v>
      </c>
      <c r="Q33" s="73">
        <f t="shared" si="4"/>
        <v>0</v>
      </c>
      <c r="R33" s="74">
        <v>0</v>
      </c>
      <c r="S33" s="75">
        <f t="shared" si="5"/>
        <v>0</v>
      </c>
      <c r="T33" s="76">
        <f>分析係数表!F36</f>
        <v>0.89591239967647607</v>
      </c>
      <c r="U33" s="77">
        <f t="shared" si="6"/>
        <v>0</v>
      </c>
      <c r="V33" s="78">
        <f>分析係数表!D36</f>
        <v>1.2733569754661027E-2</v>
      </c>
      <c r="W33" s="79">
        <f t="shared" si="7"/>
        <v>0</v>
      </c>
      <c r="X33" s="67">
        <f>分析係数表!E36</f>
        <v>3.4218876376532073E-3</v>
      </c>
      <c r="Y33" s="80">
        <f t="shared" si="8"/>
        <v>0</v>
      </c>
    </row>
    <row r="34" spans="1:25" x14ac:dyDescent="0.2">
      <c r="A34" s="6" t="s">
        <v>22</v>
      </c>
      <c r="B34" s="5" t="s">
        <v>373</v>
      </c>
      <c r="C34" s="81"/>
      <c r="D34" s="67">
        <f>投入係数表!AI34</f>
        <v>1.4107176671085022E-2</v>
      </c>
      <c r="E34" s="68">
        <f t="shared" si="9"/>
        <v>0</v>
      </c>
      <c r="F34" s="67">
        <f>分析係数表!C37</f>
        <v>0.17806118330777299</v>
      </c>
      <c r="G34" s="68">
        <f t="shared" si="0"/>
        <v>0</v>
      </c>
      <c r="H34" s="68">
        <v>0</v>
      </c>
      <c r="I34" s="68">
        <f t="shared" si="1"/>
        <v>0</v>
      </c>
      <c r="J34" s="67">
        <f>分析係数表!G37</f>
        <v>0.48063241106719368</v>
      </c>
      <c r="K34" s="69">
        <f t="shared" si="2"/>
        <v>0</v>
      </c>
      <c r="L34" s="70"/>
      <c r="M34" s="71"/>
      <c r="N34" s="72">
        <f>分析係数表!H37</f>
        <v>0.10551990887033974</v>
      </c>
      <c r="O34" s="73">
        <f t="shared" si="3"/>
        <v>0</v>
      </c>
      <c r="P34" s="67">
        <f>分析係数表!C37</f>
        <v>0.17806118330777299</v>
      </c>
      <c r="Q34" s="73">
        <f t="shared" si="4"/>
        <v>0</v>
      </c>
      <c r="R34" s="74">
        <v>0</v>
      </c>
      <c r="S34" s="75">
        <f t="shared" si="5"/>
        <v>0</v>
      </c>
      <c r="T34" s="76">
        <f>分析係数表!F37</f>
        <v>0.73363448146056842</v>
      </c>
      <c r="U34" s="77">
        <f t="shared" si="6"/>
        <v>0</v>
      </c>
      <c r="V34" s="78">
        <f>分析係数表!D37</f>
        <v>8.9591567852437423E-2</v>
      </c>
      <c r="W34" s="79">
        <f t="shared" si="7"/>
        <v>0</v>
      </c>
      <c r="X34" s="67">
        <f>分析係数表!E37</f>
        <v>7.8976096367400717E-2</v>
      </c>
      <c r="Y34" s="80">
        <f t="shared" si="8"/>
        <v>0</v>
      </c>
    </row>
    <row r="35" spans="1:25" x14ac:dyDescent="0.2">
      <c r="A35" s="6" t="s">
        <v>23</v>
      </c>
      <c r="B35" s="5" t="s">
        <v>191</v>
      </c>
      <c r="C35" s="81"/>
      <c r="D35" s="67">
        <f>投入係数表!AI35</f>
        <v>2.2154894906267753E-2</v>
      </c>
      <c r="E35" s="68">
        <f t="shared" si="9"/>
        <v>0</v>
      </c>
      <c r="F35" s="67">
        <f>分析係数表!C38</f>
        <v>9.4546815856245581E-2</v>
      </c>
      <c r="G35" s="68">
        <f t="shared" si="0"/>
        <v>0</v>
      </c>
      <c r="H35" s="68">
        <v>0</v>
      </c>
      <c r="I35" s="68">
        <f t="shared" si="1"/>
        <v>0</v>
      </c>
      <c r="J35" s="67">
        <f>分析係数表!G38</f>
        <v>0.30196369025565023</v>
      </c>
      <c r="K35" s="69">
        <f t="shared" si="2"/>
        <v>0</v>
      </c>
      <c r="L35" s="70"/>
      <c r="M35" s="71"/>
      <c r="N35" s="72">
        <f>分析係数表!H38</f>
        <v>2.7486919418469202E-2</v>
      </c>
      <c r="O35" s="73">
        <f t="shared" si="3"/>
        <v>0</v>
      </c>
      <c r="P35" s="67">
        <f>分析係数表!C38</f>
        <v>9.4546815856245581E-2</v>
      </c>
      <c r="Q35" s="73">
        <f t="shared" si="4"/>
        <v>0</v>
      </c>
      <c r="R35" s="74">
        <v>0</v>
      </c>
      <c r="S35" s="75">
        <f t="shared" si="5"/>
        <v>0</v>
      </c>
      <c r="T35" s="76">
        <f>分析係数表!F38</f>
        <v>0.6469062615783624</v>
      </c>
      <c r="U35" s="77">
        <f t="shared" si="6"/>
        <v>0</v>
      </c>
      <c r="V35" s="78">
        <f>分析係数表!D38</f>
        <v>7.039644312708411E-2</v>
      </c>
      <c r="W35" s="79">
        <f t="shared" si="7"/>
        <v>0</v>
      </c>
      <c r="X35" s="67">
        <f>分析係数表!E38</f>
        <v>6.7802889959244161E-2</v>
      </c>
      <c r="Y35" s="80">
        <f t="shared" si="8"/>
        <v>0</v>
      </c>
    </row>
    <row r="36" spans="1:25" x14ac:dyDescent="0.2">
      <c r="A36" s="6" t="s">
        <v>24</v>
      </c>
      <c r="B36" s="5" t="s">
        <v>39</v>
      </c>
      <c r="C36" s="81"/>
      <c r="D36" s="67">
        <f>投入係数表!AI36</f>
        <v>0</v>
      </c>
      <c r="E36" s="68">
        <f t="shared" si="9"/>
        <v>0</v>
      </c>
      <c r="F36" s="67">
        <f>分析係数表!C39</f>
        <v>1</v>
      </c>
      <c r="G36" s="68">
        <f t="shared" si="0"/>
        <v>0</v>
      </c>
      <c r="H36" s="68">
        <v>0</v>
      </c>
      <c r="I36" s="68">
        <f t="shared" si="1"/>
        <v>0</v>
      </c>
      <c r="J36" s="67">
        <f>分析係数表!G39</f>
        <v>0.38617340916407339</v>
      </c>
      <c r="K36" s="69">
        <f t="shared" si="2"/>
        <v>0</v>
      </c>
      <c r="L36" s="70"/>
      <c r="M36" s="71"/>
      <c r="N36" s="72">
        <f>分析係数表!H39</f>
        <v>3.6619192575764402E-3</v>
      </c>
      <c r="O36" s="73">
        <f t="shared" si="3"/>
        <v>0</v>
      </c>
      <c r="P36" s="67">
        <f>分析係数表!C39</f>
        <v>1</v>
      </c>
      <c r="Q36" s="73">
        <f t="shared" si="4"/>
        <v>0</v>
      </c>
      <c r="R36" s="74">
        <v>0</v>
      </c>
      <c r="S36" s="75">
        <f t="shared" si="5"/>
        <v>0</v>
      </c>
      <c r="T36" s="76">
        <f>分析係数表!F39</f>
        <v>0.76971778087777654</v>
      </c>
      <c r="U36" s="77">
        <f t="shared" si="6"/>
        <v>0</v>
      </c>
      <c r="V36" s="78">
        <f>分析係数表!D39</f>
        <v>5.3224594913617342E-2</v>
      </c>
      <c r="W36" s="79">
        <f t="shared" si="7"/>
        <v>0</v>
      </c>
      <c r="X36" s="67">
        <f>分析係数表!E39</f>
        <v>6.6664878205816069E-2</v>
      </c>
      <c r="Y36" s="80">
        <f t="shared" si="8"/>
        <v>0</v>
      </c>
    </row>
    <row r="37" spans="1:25" x14ac:dyDescent="0.2">
      <c r="A37" s="6" t="s">
        <v>25</v>
      </c>
      <c r="B37" s="5" t="s">
        <v>40</v>
      </c>
      <c r="C37" s="66">
        <f>最終需要_まとめ!C38</f>
        <v>0</v>
      </c>
      <c r="D37" s="67">
        <f>投入係数表!AI37</f>
        <v>0</v>
      </c>
      <c r="E37" s="68">
        <f t="shared" si="9"/>
        <v>0</v>
      </c>
      <c r="F37" s="67">
        <f>分析係数表!C40</f>
        <v>0.92638568129330257</v>
      </c>
      <c r="G37" s="68">
        <f t="shared" si="0"/>
        <v>0</v>
      </c>
      <c r="H37" s="68">
        <v>0</v>
      </c>
      <c r="I37" s="68">
        <f t="shared" si="1"/>
        <v>0</v>
      </c>
      <c r="J37" s="67">
        <f>分析係数表!G40</f>
        <v>0.56637000568074225</v>
      </c>
      <c r="K37" s="69">
        <f t="shared" si="2"/>
        <v>0</v>
      </c>
      <c r="L37" s="70"/>
      <c r="M37" s="71"/>
      <c r="N37" s="72">
        <f>分析係数表!H40</f>
        <v>2.7911676309506188E-2</v>
      </c>
      <c r="O37" s="73">
        <f t="shared" si="3"/>
        <v>0</v>
      </c>
      <c r="P37" s="67">
        <f>分析係数表!C40</f>
        <v>0.92638568129330257</v>
      </c>
      <c r="Q37" s="73">
        <f t="shared" si="4"/>
        <v>0</v>
      </c>
      <c r="R37" s="74">
        <v>0</v>
      </c>
      <c r="S37" s="75">
        <f t="shared" si="5"/>
        <v>0</v>
      </c>
      <c r="T37" s="76">
        <f>分析係数表!F40</f>
        <v>0.79369437606513915</v>
      </c>
      <c r="U37" s="77">
        <f t="shared" si="6"/>
        <v>0</v>
      </c>
      <c r="V37" s="78">
        <f>分析係数表!D40</f>
        <v>7.4725430789623182E-2</v>
      </c>
      <c r="W37" s="79">
        <f t="shared" si="7"/>
        <v>0</v>
      </c>
      <c r="X37" s="67">
        <f>分析係数表!E40</f>
        <v>4.5398598750236697E-2</v>
      </c>
      <c r="Y37" s="80">
        <f t="shared" si="8"/>
        <v>0</v>
      </c>
    </row>
    <row r="38" spans="1:25" x14ac:dyDescent="0.2">
      <c r="A38" s="6" t="s">
        <v>26</v>
      </c>
      <c r="B38" s="5" t="s">
        <v>274</v>
      </c>
      <c r="C38" s="81"/>
      <c r="D38" s="67">
        <f>投入係数表!AI38</f>
        <v>0</v>
      </c>
      <c r="E38" s="68">
        <f t="shared" si="9"/>
        <v>0</v>
      </c>
      <c r="F38" s="67">
        <f>分析係数表!C41</f>
        <v>0.99990772353972501</v>
      </c>
      <c r="G38" s="68">
        <f t="shared" si="0"/>
        <v>0</v>
      </c>
      <c r="H38" s="68">
        <v>0</v>
      </c>
      <c r="I38" s="68">
        <f t="shared" si="1"/>
        <v>0</v>
      </c>
      <c r="J38" s="67">
        <f>分析係数表!G41</f>
        <v>0.5672735653376354</v>
      </c>
      <c r="K38" s="69">
        <f t="shared" si="2"/>
        <v>0</v>
      </c>
      <c r="L38" s="70"/>
      <c r="M38" s="71"/>
      <c r="N38" s="72">
        <f>分析係数表!H41</f>
        <v>3.8064009576337182E-2</v>
      </c>
      <c r="O38" s="73">
        <f t="shared" si="3"/>
        <v>0</v>
      </c>
      <c r="P38" s="67">
        <f>分析係数表!C41</f>
        <v>0.99990772353972501</v>
      </c>
      <c r="Q38" s="73">
        <f t="shared" si="4"/>
        <v>0</v>
      </c>
      <c r="R38" s="74">
        <v>0</v>
      </c>
      <c r="S38" s="75">
        <f t="shared" si="5"/>
        <v>0</v>
      </c>
      <c r="T38" s="76">
        <f>分析係数表!F41</f>
        <v>0.70340324191441961</v>
      </c>
      <c r="U38" s="77">
        <f t="shared" si="6"/>
        <v>0</v>
      </c>
      <c r="V38" s="78">
        <f>分析係数表!D41</f>
        <v>0.12678804640086042</v>
      </c>
      <c r="W38" s="79">
        <f t="shared" si="7"/>
        <v>0</v>
      </c>
      <c r="X38" s="67">
        <f>分析係数表!E41</f>
        <v>0.12015057232849351</v>
      </c>
      <c r="Y38" s="80">
        <f t="shared" si="8"/>
        <v>0</v>
      </c>
    </row>
    <row r="39" spans="1:25" x14ac:dyDescent="0.2">
      <c r="A39" s="6" t="s">
        <v>51</v>
      </c>
      <c r="B39" s="5" t="s">
        <v>363</v>
      </c>
      <c r="C39" s="81"/>
      <c r="D39" s="67">
        <f>投入係数表!AI39</f>
        <v>1.5148646089755728E-3</v>
      </c>
      <c r="E39" s="68">
        <f t="shared" si="9"/>
        <v>0</v>
      </c>
      <c r="F39" s="67">
        <f>分析係数表!C42</f>
        <v>0.84220135628586335</v>
      </c>
      <c r="G39" s="68">
        <f>E39*F39</f>
        <v>0</v>
      </c>
      <c r="H39" s="68">
        <v>0</v>
      </c>
      <c r="I39" s="68">
        <f>C39+H39</f>
        <v>0</v>
      </c>
      <c r="J39" s="67">
        <f>分析係数表!G42</f>
        <v>0.59498317528296119</v>
      </c>
      <c r="K39" s="69">
        <f>I39*J39</f>
        <v>0</v>
      </c>
      <c r="L39" s="70"/>
      <c r="M39" s="71"/>
      <c r="N39" s="72">
        <f>分析係数表!H42</f>
        <v>1.0390454554230514E-2</v>
      </c>
      <c r="O39" s="73">
        <f t="shared" si="3"/>
        <v>0</v>
      </c>
      <c r="P39" s="67">
        <f>分析係数表!C42</f>
        <v>0.84220135628586335</v>
      </c>
      <c r="Q39" s="73">
        <f>O39*P39</f>
        <v>0</v>
      </c>
      <c r="R39" s="74">
        <v>0</v>
      </c>
      <c r="S39" s="75">
        <f>I39+R39</f>
        <v>0</v>
      </c>
      <c r="T39" s="76">
        <f>分析係数表!F42</f>
        <v>0.68522483940042822</v>
      </c>
      <c r="U39" s="77">
        <f>S39*T39</f>
        <v>0</v>
      </c>
      <c r="V39" s="78">
        <f>分析係数表!D42</f>
        <v>0.3683083511777302</v>
      </c>
      <c r="W39" s="79">
        <f>ROUND(S39*V39,0)</f>
        <v>0</v>
      </c>
      <c r="X39" s="67">
        <f>分析係数表!E42</f>
        <v>0.32058733557662894</v>
      </c>
      <c r="Y39" s="80">
        <f>ROUND(S39*X39,0)</f>
        <v>0</v>
      </c>
    </row>
    <row r="40" spans="1:25" x14ac:dyDescent="0.2">
      <c r="A40" s="6" t="s">
        <v>192</v>
      </c>
      <c r="B40" s="5" t="s">
        <v>41</v>
      </c>
      <c r="C40" s="81"/>
      <c r="D40" s="67">
        <f>投入係数表!AI40</f>
        <v>5.2925582276084078E-2</v>
      </c>
      <c r="E40" s="68">
        <f t="shared" si="9"/>
        <v>0</v>
      </c>
      <c r="F40" s="67">
        <f>分析係数表!C43</f>
        <v>0.52430911701784721</v>
      </c>
      <c r="G40" s="68">
        <f>E40*F40</f>
        <v>0</v>
      </c>
      <c r="H40" s="68">
        <v>0</v>
      </c>
      <c r="I40" s="68">
        <f>C40+H40</f>
        <v>0</v>
      </c>
      <c r="J40" s="67">
        <f>分析係数表!G43</f>
        <v>0.41766166778106789</v>
      </c>
      <c r="K40" s="69">
        <f>I40*J40</f>
        <v>0</v>
      </c>
      <c r="L40" s="70"/>
      <c r="M40" s="71"/>
      <c r="N40" s="72">
        <f>分析係数表!H43</f>
        <v>1.4132820192685171E-2</v>
      </c>
      <c r="O40" s="73">
        <f t="shared" si="3"/>
        <v>0</v>
      </c>
      <c r="P40" s="67">
        <f>分析係数表!C43</f>
        <v>0.52430911701784721</v>
      </c>
      <c r="Q40" s="73">
        <f>O40*P40</f>
        <v>0</v>
      </c>
      <c r="R40" s="74">
        <v>0</v>
      </c>
      <c r="S40" s="75">
        <f>I40+R40</f>
        <v>0</v>
      </c>
      <c r="T40" s="76">
        <f>分析係数表!F43</f>
        <v>0.73416754226764736</v>
      </c>
      <c r="U40" s="77">
        <f>S40*T40</f>
        <v>0</v>
      </c>
      <c r="V40" s="78">
        <f>分析係数表!D43</f>
        <v>0.15354857197440061</v>
      </c>
      <c r="W40" s="79">
        <f>ROUND(S40*V40,0)</f>
        <v>0</v>
      </c>
      <c r="X40" s="67">
        <f>分析係数表!E43</f>
        <v>0.11343012704174228</v>
      </c>
      <c r="Y40" s="80">
        <f>ROUND(S40*X40,0)</f>
        <v>0</v>
      </c>
    </row>
    <row r="41" spans="1:25" x14ac:dyDescent="0.2">
      <c r="A41" s="6" t="s">
        <v>337</v>
      </c>
      <c r="B41" s="5" t="s">
        <v>42</v>
      </c>
      <c r="C41" s="81"/>
      <c r="D41" s="67">
        <f>投入係数表!AI41</f>
        <v>2.4143154705548193E-3</v>
      </c>
      <c r="E41" s="68">
        <f t="shared" si="9"/>
        <v>0</v>
      </c>
      <c r="F41" s="67">
        <f>分析係数表!C44</f>
        <v>0.64452330330238461</v>
      </c>
      <c r="G41" s="68">
        <f>E41*F41</f>
        <v>0</v>
      </c>
      <c r="H41" s="68">
        <v>0</v>
      </c>
      <c r="I41" s="68">
        <f>C41+H41</f>
        <v>0</v>
      </c>
      <c r="J41" s="67">
        <f>分析係数表!G44</f>
        <v>0.3824712118442698</v>
      </c>
      <c r="K41" s="69">
        <f>I41*J41</f>
        <v>0</v>
      </c>
      <c r="L41" s="70"/>
      <c r="M41" s="71"/>
      <c r="N41" s="72">
        <f>分析係数表!H44</f>
        <v>0.16476384160429391</v>
      </c>
      <c r="O41" s="73">
        <f t="shared" si="3"/>
        <v>0</v>
      </c>
      <c r="P41" s="67">
        <f>分析係数表!C44</f>
        <v>0.64452330330238461</v>
      </c>
      <c r="Q41" s="73">
        <f>O41*P41</f>
        <v>0</v>
      </c>
      <c r="R41" s="74">
        <v>0</v>
      </c>
      <c r="S41" s="75">
        <f>I41+R41</f>
        <v>0</v>
      </c>
      <c r="T41" s="76">
        <f>分析係数表!F44</f>
        <v>0.64581429354779751</v>
      </c>
      <c r="U41" s="77">
        <f>S41*T41</f>
        <v>0</v>
      </c>
      <c r="V41" s="78">
        <f>分析係数表!D44</f>
        <v>0.16185340888320235</v>
      </c>
      <c r="W41" s="79">
        <f>ROUND(S41*V41,0)</f>
        <v>0</v>
      </c>
      <c r="X41" s="67">
        <f>分析係数表!E44</f>
        <v>0.10822214098580393</v>
      </c>
      <c r="Y41" s="80">
        <f>ROUND(S41*X41,0)</f>
        <v>0</v>
      </c>
    </row>
    <row r="42" spans="1:25" x14ac:dyDescent="0.2">
      <c r="A42" s="6" t="s">
        <v>338</v>
      </c>
      <c r="B42" s="5" t="s">
        <v>276</v>
      </c>
      <c r="C42" s="81"/>
      <c r="D42" s="67">
        <f>投入係数表!AI42</f>
        <v>2.7456921037682259E-3</v>
      </c>
      <c r="E42" s="68">
        <f t="shared" si="9"/>
        <v>0</v>
      </c>
      <c r="F42" s="67">
        <f>分析係数表!C45</f>
        <v>1</v>
      </c>
      <c r="G42" s="68">
        <f>E42*F42</f>
        <v>0</v>
      </c>
      <c r="H42" s="68">
        <v>0</v>
      </c>
      <c r="I42" s="68">
        <f>C42+H42</f>
        <v>0</v>
      </c>
      <c r="J42" s="67">
        <f>分析係数表!G45</f>
        <v>0</v>
      </c>
      <c r="K42" s="69">
        <f>I42*J42</f>
        <v>0</v>
      </c>
      <c r="L42" s="70"/>
      <c r="M42" s="71"/>
      <c r="N42" s="72">
        <f>分析係数表!H45</f>
        <v>0</v>
      </c>
      <c r="O42" s="73">
        <f t="shared" si="3"/>
        <v>0</v>
      </c>
      <c r="P42" s="67">
        <f>分析係数表!C45</f>
        <v>1</v>
      </c>
      <c r="Q42" s="73">
        <f>O42*P42</f>
        <v>0</v>
      </c>
      <c r="R42" s="74">
        <v>0</v>
      </c>
      <c r="S42" s="75">
        <f>I42+R42</f>
        <v>0</v>
      </c>
      <c r="T42" s="76">
        <f>分析係数表!F45</f>
        <v>0</v>
      </c>
      <c r="U42" s="77">
        <f>S42*T42</f>
        <v>0</v>
      </c>
      <c r="V42" s="78">
        <f>分析係数表!D45</f>
        <v>0</v>
      </c>
      <c r="W42" s="79">
        <f>ROUND(S42*V42,0)</f>
        <v>0</v>
      </c>
      <c r="X42" s="67">
        <f>分析係数表!E45</f>
        <v>0</v>
      </c>
      <c r="Y42" s="80">
        <f>ROUND(S42*X42,0)</f>
        <v>0</v>
      </c>
    </row>
    <row r="43" spans="1:25" x14ac:dyDescent="0.2">
      <c r="A43" s="6" t="s">
        <v>339</v>
      </c>
      <c r="B43" s="5" t="s">
        <v>277</v>
      </c>
      <c r="C43" s="81"/>
      <c r="D43" s="67">
        <f>投入係数表!AI43</f>
        <v>2.4853247491005491E-3</v>
      </c>
      <c r="E43" s="68">
        <f t="shared" si="9"/>
        <v>0</v>
      </c>
      <c r="F43" s="67">
        <f>分析係数表!C46</f>
        <v>0.94132029339853296</v>
      </c>
      <c r="G43" s="68">
        <f>E43*F43</f>
        <v>0</v>
      </c>
      <c r="H43" s="68">
        <v>0</v>
      </c>
      <c r="I43" s="68">
        <f>C43+H43</f>
        <v>0</v>
      </c>
      <c r="J43" s="67">
        <f>分析係数表!G46</f>
        <v>1.8134715025906734E-2</v>
      </c>
      <c r="K43" s="69">
        <f>I43*J43</f>
        <v>0</v>
      </c>
      <c r="L43" s="70"/>
      <c r="M43" s="71"/>
      <c r="N43" s="72">
        <f>分析係数表!H46</f>
        <v>5.1485683762058915E-5</v>
      </c>
      <c r="O43" s="73">
        <f t="shared" si="3"/>
        <v>0</v>
      </c>
      <c r="P43" s="67">
        <f>分析係数表!C46</f>
        <v>0.94132029339853296</v>
      </c>
      <c r="Q43" s="73">
        <f>O43*P43</f>
        <v>0</v>
      </c>
      <c r="R43" s="74">
        <v>0</v>
      </c>
      <c r="S43" s="75">
        <f>I43+R43</f>
        <v>0</v>
      </c>
      <c r="T43" s="76">
        <f>分析係数表!F46</f>
        <v>0.59196891191709844</v>
      </c>
      <c r="U43" s="77">
        <f>S43*T43</f>
        <v>0</v>
      </c>
      <c r="V43" s="78">
        <f>分析係数表!D46</f>
        <v>1.4248704663212436E-2</v>
      </c>
      <c r="W43" s="79">
        <f>ROUND(S43*V43,0)</f>
        <v>0</v>
      </c>
      <c r="X43" s="67">
        <f>分析係数表!E46</f>
        <v>4.5336787564766841E-2</v>
      </c>
      <c r="Y43" s="80">
        <f>ROUND(S43*X43,0)</f>
        <v>0</v>
      </c>
    </row>
    <row r="44" spans="1:25" x14ac:dyDescent="0.2">
      <c r="A44" s="183">
        <v>40</v>
      </c>
      <c r="B44" s="12" t="s">
        <v>148</v>
      </c>
      <c r="C44" s="187">
        <f>SUM(C5:C43)</f>
        <v>0</v>
      </c>
      <c r="D44" s="83">
        <f>投入係数表!AI44</f>
        <v>0.19456542321530013</v>
      </c>
      <c r="E44" s="82">
        <f>SUM(E5:E43)</f>
        <v>0</v>
      </c>
      <c r="F44" s="83">
        <f>分析係数表!C47</f>
        <v>0.4419098025262409</v>
      </c>
      <c r="G44" s="82">
        <f>SUM(G5:G43)</f>
        <v>0</v>
      </c>
      <c r="H44" s="82">
        <f>SUM(H5:H43)</f>
        <v>0</v>
      </c>
      <c r="I44" s="82">
        <f>SUM(I5:I43)</f>
        <v>0</v>
      </c>
      <c r="J44" s="83">
        <f>分析係数表!G47</f>
        <v>0.35884105327113486</v>
      </c>
      <c r="K44" s="84">
        <f>SUM(K5:K43)</f>
        <v>0</v>
      </c>
      <c r="L44" s="85">
        <f>最終需要_まとめ!$L$34</f>
        <v>0.64566666666666661</v>
      </c>
      <c r="M44" s="82">
        <f>K44*L44</f>
        <v>0</v>
      </c>
      <c r="N44" s="86">
        <f>分析係数表!H47</f>
        <v>1</v>
      </c>
      <c r="O44" s="100">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92">
        <f>SUM(W5:W43)</f>
        <v>0</v>
      </c>
      <c r="X44" s="83">
        <f>分析係数表!E47</f>
        <v>6.3205093246831712E-2</v>
      </c>
      <c r="Y44" s="93">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52" t="s">
        <v>340</v>
      </c>
      <c r="C1" s="53"/>
      <c r="D1" s="53"/>
      <c r="E1" s="53"/>
      <c r="F1" s="54"/>
      <c r="G1" s="485" t="s">
        <v>626</v>
      </c>
      <c r="H1" s="364"/>
      <c r="I1" s="364"/>
      <c r="J1" s="364"/>
    </row>
    <row r="2" spans="1:25" x14ac:dyDescent="0.2">
      <c r="B2" s="3" t="s">
        <v>274</v>
      </c>
      <c r="S2" s="3" t="s">
        <v>150</v>
      </c>
      <c r="U2" s="55" t="s">
        <v>207</v>
      </c>
      <c r="W2" s="3" t="s">
        <v>127</v>
      </c>
      <c r="Y2" s="3" t="s">
        <v>151</v>
      </c>
    </row>
    <row r="3" spans="1:25" ht="44" x14ac:dyDescent="0.2">
      <c r="B3" s="56"/>
      <c r="C3" s="57" t="s">
        <v>225</v>
      </c>
      <c r="D3" s="57" t="s">
        <v>315</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98">
        <f>投入係数表!AJ5</f>
        <v>1.1062456787278175E-3</v>
      </c>
      <c r="E5" s="101">
        <f>$C$38*D5</f>
        <v>0</v>
      </c>
      <c r="F5" s="76">
        <f>分析係数表!C8</f>
        <v>0.62618397816663984</v>
      </c>
      <c r="G5" s="101">
        <f t="shared" ref="G5:G38" si="0">E5*F5</f>
        <v>0</v>
      </c>
      <c r="H5" s="101">
        <f t="array" ref="H5:H43">MMULT(逆行列係数!C5:AO43,'34'!G5:G43)</f>
        <v>0</v>
      </c>
      <c r="I5" s="101">
        <f t="shared" ref="I5:I38" si="1">C5+H5</f>
        <v>0</v>
      </c>
      <c r="J5" s="76">
        <f>分析係数表!G8</f>
        <v>0.17367458866544791</v>
      </c>
      <c r="K5" s="102">
        <f t="shared" ref="K5:K38" si="2">I5*J5</f>
        <v>0</v>
      </c>
      <c r="L5" s="70" t="s">
        <v>185</v>
      </c>
      <c r="M5" s="71" t="s">
        <v>185</v>
      </c>
      <c r="N5" s="72">
        <f>分析係数表!H8</f>
        <v>9.6857442577373328E-3</v>
      </c>
      <c r="O5" s="73">
        <f t="shared" ref="O5:O43" si="3">$M$44*N5</f>
        <v>0</v>
      </c>
      <c r="P5" s="67">
        <f>分析係数表!C8</f>
        <v>0.62618397816663984</v>
      </c>
      <c r="Q5" s="73">
        <f t="shared" ref="Q5:Q38" si="4">O5*P5</f>
        <v>0</v>
      </c>
      <c r="R5" s="74">
        <f t="array" ref="R5:R43">MMULT(逆行列係数!C5:AO43,'34'!Q5:Q43)</f>
        <v>0</v>
      </c>
      <c r="S5" s="75">
        <f t="shared" ref="S5:S38" si="5">I5+R5</f>
        <v>0</v>
      </c>
      <c r="T5" s="76">
        <f>分析係数表!F8</f>
        <v>0.6565853270805182</v>
      </c>
      <c r="U5" s="77">
        <f t="shared" ref="U5:U43" si="6">S5*T5</f>
        <v>0</v>
      </c>
      <c r="V5" s="78">
        <f>分析係数表!D8</f>
        <v>0.236507431841666</v>
      </c>
      <c r="W5" s="158">
        <f t="shared" ref="W5:W43" si="7">ROUND(S5*V5,0)</f>
        <v>0</v>
      </c>
      <c r="X5" s="67">
        <f>分析係数表!E8</f>
        <v>0.13752881328988156</v>
      </c>
      <c r="Y5" s="157">
        <f t="shared" ref="Y5:Y43" si="8">ROUND(S5*X5,0)</f>
        <v>0</v>
      </c>
    </row>
    <row r="6" spans="1:25" x14ac:dyDescent="0.2">
      <c r="A6" s="6" t="s">
        <v>217</v>
      </c>
      <c r="B6" s="5" t="s">
        <v>263</v>
      </c>
      <c r="C6" s="81"/>
      <c r="D6" s="98">
        <f>投入係数表!AJ6</f>
        <v>0</v>
      </c>
      <c r="E6" s="101">
        <f t="shared" ref="E6:E43" si="9">$C$38*D6</f>
        <v>0</v>
      </c>
      <c r="F6" s="76">
        <f>分析係数表!C9</f>
        <v>0.44414168937329701</v>
      </c>
      <c r="G6" s="101">
        <f t="shared" si="0"/>
        <v>0</v>
      </c>
      <c r="H6" s="101">
        <v>0</v>
      </c>
      <c r="I6" s="101">
        <f t="shared" si="1"/>
        <v>0</v>
      </c>
      <c r="J6" s="76">
        <f>分析係数表!G9</f>
        <v>0.2864864864864865</v>
      </c>
      <c r="K6" s="102">
        <f t="shared" si="2"/>
        <v>0</v>
      </c>
      <c r="L6" s="70"/>
      <c r="M6" s="71"/>
      <c r="N6" s="72">
        <f>分析係数表!H9</f>
        <v>4.9876756144494577E-4</v>
      </c>
      <c r="O6" s="73">
        <f t="shared" si="3"/>
        <v>0</v>
      </c>
      <c r="P6" s="67">
        <f>分析係数表!C9</f>
        <v>0.44414168937329701</v>
      </c>
      <c r="Q6" s="73">
        <f t="shared" si="4"/>
        <v>0</v>
      </c>
      <c r="R6" s="74">
        <v>0</v>
      </c>
      <c r="S6" s="75">
        <f t="shared" si="5"/>
        <v>0</v>
      </c>
      <c r="T6" s="76">
        <f>分析係数表!F9</f>
        <v>0.8</v>
      </c>
      <c r="U6" s="77">
        <f t="shared" si="6"/>
        <v>0</v>
      </c>
      <c r="V6" s="78">
        <f>分析係数表!D9</f>
        <v>0.15675675675675677</v>
      </c>
      <c r="W6" s="158">
        <f t="shared" si="7"/>
        <v>0</v>
      </c>
      <c r="X6" s="67">
        <f>分析係数表!E9</f>
        <v>0</v>
      </c>
      <c r="Y6" s="157">
        <f t="shared" si="8"/>
        <v>0</v>
      </c>
    </row>
    <row r="7" spans="1:25" x14ac:dyDescent="0.2">
      <c r="A7" s="6" t="s">
        <v>218</v>
      </c>
      <c r="B7" s="5" t="s">
        <v>264</v>
      </c>
      <c r="C7" s="81"/>
      <c r="D7" s="98">
        <f>投入係数表!AJ7</f>
        <v>2.4583237305062612E-4</v>
      </c>
      <c r="E7" s="101">
        <f t="shared" si="9"/>
        <v>0</v>
      </c>
      <c r="F7" s="76">
        <f>分析係数表!C10</f>
        <v>0.59922367782629793</v>
      </c>
      <c r="G7" s="101">
        <f t="shared" si="0"/>
        <v>0</v>
      </c>
      <c r="H7" s="101">
        <v>0</v>
      </c>
      <c r="I7" s="101">
        <f t="shared" si="1"/>
        <v>0</v>
      </c>
      <c r="J7" s="76">
        <f>分析係数表!G10</f>
        <v>0.23161078900932694</v>
      </c>
      <c r="K7" s="102">
        <f t="shared" si="2"/>
        <v>0</v>
      </c>
      <c r="L7" s="70"/>
      <c r="M7" s="71"/>
      <c r="N7" s="72">
        <f>分析係数表!H10</f>
        <v>1.1359028980004247E-3</v>
      </c>
      <c r="O7" s="73">
        <f t="shared" si="3"/>
        <v>0</v>
      </c>
      <c r="P7" s="67">
        <f>分析係数表!C10</f>
        <v>0.59922367782629793</v>
      </c>
      <c r="Q7" s="73">
        <f t="shared" si="4"/>
        <v>0</v>
      </c>
      <c r="R7" s="74">
        <v>0</v>
      </c>
      <c r="S7" s="75">
        <f t="shared" si="5"/>
        <v>0</v>
      </c>
      <c r="T7" s="76">
        <f>分析係数表!F10</f>
        <v>0.67411141920846984</v>
      </c>
      <c r="U7" s="77">
        <f t="shared" si="6"/>
        <v>0</v>
      </c>
      <c r="V7" s="78">
        <f>分析係数表!D10</f>
        <v>9.7403579531131837E-2</v>
      </c>
      <c r="W7" s="158">
        <f t="shared" si="7"/>
        <v>0</v>
      </c>
      <c r="X7" s="67">
        <f>分析係数表!E10</f>
        <v>7.6632215780186544E-2</v>
      </c>
      <c r="Y7" s="157">
        <f t="shared" si="8"/>
        <v>0</v>
      </c>
    </row>
    <row r="8" spans="1:25" x14ac:dyDescent="0.2">
      <c r="A8" s="6" t="s">
        <v>219</v>
      </c>
      <c r="B8" s="5" t="s">
        <v>27</v>
      </c>
      <c r="C8" s="81"/>
      <c r="D8" s="98">
        <f>投入係数表!AJ8</f>
        <v>0</v>
      </c>
      <c r="E8" s="101">
        <f t="shared" si="9"/>
        <v>0</v>
      </c>
      <c r="F8" s="76">
        <f>分析係数表!C11</f>
        <v>1.1237811931912089E-2</v>
      </c>
      <c r="G8" s="101">
        <f t="shared" si="0"/>
        <v>0</v>
      </c>
      <c r="H8" s="101">
        <v>0</v>
      </c>
      <c r="I8" s="101">
        <f t="shared" si="1"/>
        <v>0</v>
      </c>
      <c r="J8" s="76">
        <f>分析係数表!G11</f>
        <v>0.45794392523364486</v>
      </c>
      <c r="K8" s="102">
        <f t="shared" si="2"/>
        <v>0</v>
      </c>
      <c r="L8" s="70"/>
      <c r="M8" s="71"/>
      <c r="N8" s="72">
        <f>分析係数表!H11</f>
        <v>-1.9307131410772092E-5</v>
      </c>
      <c r="O8" s="73">
        <f t="shared" si="3"/>
        <v>0</v>
      </c>
      <c r="P8" s="67">
        <f>分析係数表!C11</f>
        <v>1.1237811931912089E-2</v>
      </c>
      <c r="Q8" s="73">
        <f t="shared" si="4"/>
        <v>0</v>
      </c>
      <c r="R8" s="74">
        <v>0</v>
      </c>
      <c r="S8" s="75">
        <f t="shared" si="5"/>
        <v>0</v>
      </c>
      <c r="T8" s="76">
        <f>分析係数表!F11</f>
        <v>0.77570093457943923</v>
      </c>
      <c r="U8" s="77">
        <f t="shared" si="6"/>
        <v>0</v>
      </c>
      <c r="V8" s="78">
        <f>分析係数表!D11</f>
        <v>0.16822429906542055</v>
      </c>
      <c r="W8" s="158">
        <f t="shared" si="7"/>
        <v>0</v>
      </c>
      <c r="X8" s="67">
        <f>分析係数表!E11</f>
        <v>4.6728971962616821E-2</v>
      </c>
      <c r="Y8" s="157">
        <f t="shared" si="8"/>
        <v>0</v>
      </c>
    </row>
    <row r="9" spans="1:25" x14ac:dyDescent="0.2">
      <c r="A9" s="6" t="s">
        <v>220</v>
      </c>
      <c r="B9" s="5" t="s">
        <v>188</v>
      </c>
      <c r="C9" s="81"/>
      <c r="D9" s="98">
        <f>投入係数表!AJ9</f>
        <v>4.1176922485979869E-3</v>
      </c>
      <c r="E9" s="101">
        <f t="shared" si="9"/>
        <v>0</v>
      </c>
      <c r="F9" s="76">
        <f>分析係数表!C12</f>
        <v>0.19220955176696397</v>
      </c>
      <c r="G9" s="101">
        <f t="shared" si="0"/>
        <v>0</v>
      </c>
      <c r="H9" s="101">
        <v>0</v>
      </c>
      <c r="I9" s="101">
        <f t="shared" si="1"/>
        <v>0</v>
      </c>
      <c r="J9" s="76">
        <f>分析係数表!G12</f>
        <v>0.28074575451743516</v>
      </c>
      <c r="K9" s="102">
        <f t="shared" si="2"/>
        <v>0</v>
      </c>
      <c r="L9" s="70"/>
      <c r="M9" s="71"/>
      <c r="N9" s="72">
        <f>分析係数表!H12</f>
        <v>8.6946448453176992E-2</v>
      </c>
      <c r="O9" s="73">
        <f t="shared" si="3"/>
        <v>0</v>
      </c>
      <c r="P9" s="67">
        <f>分析係数表!C12</f>
        <v>0.19220955176696397</v>
      </c>
      <c r="Q9" s="73">
        <f t="shared" si="4"/>
        <v>0</v>
      </c>
      <c r="R9" s="74">
        <v>0</v>
      </c>
      <c r="S9" s="75">
        <f t="shared" si="5"/>
        <v>0</v>
      </c>
      <c r="T9" s="76">
        <f>分析係数表!F12</f>
        <v>0.59388408775004531</v>
      </c>
      <c r="U9" s="77">
        <f t="shared" si="6"/>
        <v>0</v>
      </c>
      <c r="V9" s="78">
        <f>分析係数表!D12</f>
        <v>6.3636913035595571E-2</v>
      </c>
      <c r="W9" s="158">
        <f t="shared" si="7"/>
        <v>0</v>
      </c>
      <c r="X9" s="67">
        <f>分析係数表!E12</f>
        <v>5.3151628694023088E-2</v>
      </c>
      <c r="Y9" s="157">
        <f t="shared" si="8"/>
        <v>0</v>
      </c>
    </row>
    <row r="10" spans="1:25" x14ac:dyDescent="0.2">
      <c r="A10" s="6" t="s">
        <v>221</v>
      </c>
      <c r="B10" s="5" t="s">
        <v>28</v>
      </c>
      <c r="C10" s="81"/>
      <c r="D10" s="98">
        <f>投入係数表!AJ10</f>
        <v>1.7822847046170393E-3</v>
      </c>
      <c r="E10" s="101">
        <f t="shared" si="9"/>
        <v>0</v>
      </c>
      <c r="F10" s="76">
        <f>分析係数表!C13</f>
        <v>5.5763110557631057E-2</v>
      </c>
      <c r="G10" s="101">
        <f t="shared" si="0"/>
        <v>0</v>
      </c>
      <c r="H10" s="101">
        <v>0</v>
      </c>
      <c r="I10" s="101">
        <f t="shared" si="1"/>
        <v>0</v>
      </c>
      <c r="J10" s="76">
        <f>分析係数表!G13</f>
        <v>0.39274924471299094</v>
      </c>
      <c r="K10" s="102">
        <f t="shared" si="2"/>
        <v>0</v>
      </c>
      <c r="L10" s="70"/>
      <c r="M10" s="71"/>
      <c r="N10" s="72">
        <f>分析係数表!H13</f>
        <v>1.4850401910118868E-2</v>
      </c>
      <c r="O10" s="73">
        <f t="shared" si="3"/>
        <v>0</v>
      </c>
      <c r="P10" s="67">
        <f>分析係数表!C13</f>
        <v>5.5763110557631057E-2</v>
      </c>
      <c r="Q10" s="73">
        <f t="shared" si="4"/>
        <v>0</v>
      </c>
      <c r="R10" s="74">
        <v>0</v>
      </c>
      <c r="S10" s="75">
        <f t="shared" si="5"/>
        <v>0</v>
      </c>
      <c r="T10" s="76">
        <f>分析係数表!F13</f>
        <v>0.61581067472306139</v>
      </c>
      <c r="U10" s="77">
        <f t="shared" si="6"/>
        <v>0</v>
      </c>
      <c r="V10" s="78">
        <f>分析係数表!D13</f>
        <v>0.18177240684793555</v>
      </c>
      <c r="W10" s="158">
        <f t="shared" si="7"/>
        <v>0</v>
      </c>
      <c r="X10" s="67">
        <f>分析係数表!E13</f>
        <v>0.16666666666666666</v>
      </c>
      <c r="Y10" s="157">
        <f t="shared" si="8"/>
        <v>0</v>
      </c>
    </row>
    <row r="11" spans="1:25" x14ac:dyDescent="0.2">
      <c r="A11" s="6" t="s">
        <v>222</v>
      </c>
      <c r="B11" s="5" t="s">
        <v>265</v>
      </c>
      <c r="C11" s="81"/>
      <c r="D11" s="98">
        <f>投入係数表!AJ11</f>
        <v>2.5351463470845818E-3</v>
      </c>
      <c r="E11" s="101">
        <f t="shared" si="9"/>
        <v>0</v>
      </c>
      <c r="F11" s="76">
        <f>分析係数表!C14</f>
        <v>7.9371641174038832E-2</v>
      </c>
      <c r="G11" s="101">
        <f t="shared" si="0"/>
        <v>0</v>
      </c>
      <c r="H11" s="101">
        <v>0</v>
      </c>
      <c r="I11" s="101">
        <f t="shared" si="1"/>
        <v>0</v>
      </c>
      <c r="J11" s="76">
        <f>分析係数表!G14</f>
        <v>0.31032278683285397</v>
      </c>
      <c r="K11" s="102">
        <f t="shared" si="2"/>
        <v>0</v>
      </c>
      <c r="L11" s="70"/>
      <c r="M11" s="71"/>
      <c r="N11" s="72">
        <f>分析係数表!H14</f>
        <v>9.8788155718450548E-4</v>
      </c>
      <c r="O11" s="73">
        <f t="shared" si="3"/>
        <v>0</v>
      </c>
      <c r="P11" s="67">
        <f>分析係数表!C14</f>
        <v>7.9371641174038832E-2</v>
      </c>
      <c r="Q11" s="73">
        <f t="shared" si="4"/>
        <v>0</v>
      </c>
      <c r="R11" s="74">
        <v>0</v>
      </c>
      <c r="S11" s="75">
        <f t="shared" si="5"/>
        <v>0</v>
      </c>
      <c r="T11" s="76">
        <f>分析係数表!F14</f>
        <v>0.57270693512304249</v>
      </c>
      <c r="U11" s="77">
        <f t="shared" si="6"/>
        <v>0</v>
      </c>
      <c r="V11" s="78">
        <f>分析係数表!D14</f>
        <v>7.0310003195909243E-2</v>
      </c>
      <c r="W11" s="158">
        <f t="shared" si="7"/>
        <v>0</v>
      </c>
      <c r="X11" s="67">
        <f>分析係数表!E14</f>
        <v>4.5381911153723233E-2</v>
      </c>
      <c r="Y11" s="157">
        <f t="shared" si="8"/>
        <v>0</v>
      </c>
    </row>
    <row r="12" spans="1:25" x14ac:dyDescent="0.2">
      <c r="A12" s="6" t="s">
        <v>223</v>
      </c>
      <c r="B12" s="5" t="s">
        <v>29</v>
      </c>
      <c r="C12" s="81"/>
      <c r="D12" s="98">
        <f>投入係数表!AJ12</f>
        <v>0.11807636168087884</v>
      </c>
      <c r="E12" s="101">
        <f t="shared" si="9"/>
        <v>0</v>
      </c>
      <c r="F12" s="76">
        <f>分析係数表!C15</f>
        <v>0</v>
      </c>
      <c r="G12" s="101">
        <f t="shared" si="0"/>
        <v>0</v>
      </c>
      <c r="H12" s="101">
        <v>0</v>
      </c>
      <c r="I12" s="101">
        <f t="shared" si="1"/>
        <v>0</v>
      </c>
      <c r="J12" s="76">
        <f>分析係数表!G15</f>
        <v>0.18293821168564495</v>
      </c>
      <c r="K12" s="102">
        <f t="shared" si="2"/>
        <v>0</v>
      </c>
      <c r="L12" s="70"/>
      <c r="M12" s="71"/>
      <c r="N12" s="72">
        <f>分析係数表!H15</f>
        <v>7.0245779782859129E-3</v>
      </c>
      <c r="O12" s="73">
        <f t="shared" si="3"/>
        <v>0</v>
      </c>
      <c r="P12" s="67">
        <f>分析係数表!C15</f>
        <v>0</v>
      </c>
      <c r="Q12" s="73">
        <f t="shared" si="4"/>
        <v>0</v>
      </c>
      <c r="R12" s="74">
        <v>0</v>
      </c>
      <c r="S12" s="75">
        <f t="shared" si="5"/>
        <v>0</v>
      </c>
      <c r="T12" s="76">
        <f>分析係数表!F15</f>
        <v>0.58334888930371476</v>
      </c>
      <c r="U12" s="77">
        <f t="shared" si="6"/>
        <v>0</v>
      </c>
      <c r="V12" s="78">
        <f>分析係数表!D15</f>
        <v>3.3414224379316779E-2</v>
      </c>
      <c r="W12" s="158">
        <f t="shared" si="7"/>
        <v>0</v>
      </c>
      <c r="X12" s="67">
        <f>分析係数表!E15</f>
        <v>2.8747433264887063E-2</v>
      </c>
      <c r="Y12" s="157">
        <f t="shared" si="8"/>
        <v>0</v>
      </c>
    </row>
    <row r="13" spans="1:25" x14ac:dyDescent="0.2">
      <c r="A13" s="6" t="s">
        <v>224</v>
      </c>
      <c r="B13" s="5" t="s">
        <v>30</v>
      </c>
      <c r="C13" s="81"/>
      <c r="D13" s="98">
        <f>投入係数表!AJ13</f>
        <v>1.4749942383037566E-3</v>
      </c>
      <c r="E13" s="101">
        <f t="shared" si="9"/>
        <v>0</v>
      </c>
      <c r="F13" s="76">
        <f>分析係数表!C16</f>
        <v>0.25019220208676551</v>
      </c>
      <c r="G13" s="101">
        <f t="shared" si="0"/>
        <v>0</v>
      </c>
      <c r="H13" s="101">
        <v>0</v>
      </c>
      <c r="I13" s="101">
        <f t="shared" si="1"/>
        <v>0</v>
      </c>
      <c r="J13" s="76">
        <f>分析係数表!G16</f>
        <v>6.6029003394014199E-2</v>
      </c>
      <c r="K13" s="102">
        <f t="shared" si="2"/>
        <v>0</v>
      </c>
      <c r="L13" s="70"/>
      <c r="M13" s="71"/>
      <c r="N13" s="72">
        <f>分析係数表!H16</f>
        <v>1.5056344645167103E-2</v>
      </c>
      <c r="O13" s="73">
        <f t="shared" si="3"/>
        <v>0</v>
      </c>
      <c r="P13" s="67">
        <f>分析係数表!C16</f>
        <v>0.25019220208676551</v>
      </c>
      <c r="Q13" s="73">
        <f t="shared" si="4"/>
        <v>0</v>
      </c>
      <c r="R13" s="74">
        <v>0</v>
      </c>
      <c r="S13" s="75">
        <f t="shared" si="5"/>
        <v>0</v>
      </c>
      <c r="T13" s="76">
        <f>分析係数表!F16</f>
        <v>0.57081147793890774</v>
      </c>
      <c r="U13" s="77">
        <f t="shared" si="6"/>
        <v>0</v>
      </c>
      <c r="V13" s="78">
        <f>分析係数表!D16</f>
        <v>2.776920703486578E-3</v>
      </c>
      <c r="W13" s="158">
        <f t="shared" si="7"/>
        <v>0</v>
      </c>
      <c r="X13" s="67">
        <f>分析係数表!E16</f>
        <v>1.8512804689910522E-3</v>
      </c>
      <c r="Y13" s="157">
        <f t="shared" si="8"/>
        <v>0</v>
      </c>
    </row>
    <row r="14" spans="1:25" x14ac:dyDescent="0.2">
      <c r="A14" s="6" t="s">
        <v>2</v>
      </c>
      <c r="B14" s="5" t="s">
        <v>360</v>
      </c>
      <c r="C14" s="81"/>
      <c r="D14" s="98">
        <f>投入係数表!AJ14</f>
        <v>1.5364523315664132E-3</v>
      </c>
      <c r="E14" s="101">
        <f t="shared" si="9"/>
        <v>0</v>
      </c>
      <c r="F14" s="76">
        <f>分析係数表!C17</f>
        <v>1.3407344150298872E-2</v>
      </c>
      <c r="G14" s="101">
        <f t="shared" si="0"/>
        <v>0</v>
      </c>
      <c r="H14" s="101">
        <v>0</v>
      </c>
      <c r="I14" s="101">
        <f t="shared" si="1"/>
        <v>0</v>
      </c>
      <c r="J14" s="76">
        <f>分析係数表!G17</f>
        <v>0.3831030818278427</v>
      </c>
      <c r="K14" s="102">
        <f t="shared" si="2"/>
        <v>0</v>
      </c>
      <c r="L14" s="70"/>
      <c r="M14" s="71"/>
      <c r="N14" s="72">
        <f>分析係数表!H17</f>
        <v>6.2973426951468308E-3</v>
      </c>
      <c r="O14" s="73">
        <f t="shared" si="3"/>
        <v>0</v>
      </c>
      <c r="P14" s="67">
        <f>分析係数表!C17</f>
        <v>1.3407344150298872E-2</v>
      </c>
      <c r="Q14" s="73">
        <f t="shared" si="4"/>
        <v>0</v>
      </c>
      <c r="R14" s="74">
        <v>0</v>
      </c>
      <c r="S14" s="75">
        <f t="shared" si="5"/>
        <v>0</v>
      </c>
      <c r="T14" s="76">
        <f>分析係数表!F17</f>
        <v>0.58501594048884165</v>
      </c>
      <c r="U14" s="77">
        <f t="shared" si="6"/>
        <v>0</v>
      </c>
      <c r="V14" s="78">
        <f>分析係数表!D17</f>
        <v>8.5547290116896921E-2</v>
      </c>
      <c r="W14" s="158">
        <f t="shared" si="7"/>
        <v>0</v>
      </c>
      <c r="X14" s="67">
        <f>分析係数表!E17</f>
        <v>7.5451647183846976E-2</v>
      </c>
      <c r="Y14" s="157">
        <f t="shared" si="8"/>
        <v>0</v>
      </c>
    </row>
    <row r="15" spans="1:25" x14ac:dyDescent="0.2">
      <c r="A15" s="6" t="s">
        <v>3</v>
      </c>
      <c r="B15" s="5" t="s">
        <v>31</v>
      </c>
      <c r="C15" s="81"/>
      <c r="D15" s="98">
        <f>投入係数表!AJ15</f>
        <v>5.0702926941691639E-4</v>
      </c>
      <c r="E15" s="101">
        <f t="shared" si="9"/>
        <v>0</v>
      </c>
      <c r="F15" s="76">
        <f>分析係数表!C18</f>
        <v>0.50011828720132478</v>
      </c>
      <c r="G15" s="101">
        <f t="shared" si="0"/>
        <v>0</v>
      </c>
      <c r="H15" s="101">
        <v>0</v>
      </c>
      <c r="I15" s="101">
        <f t="shared" si="1"/>
        <v>0</v>
      </c>
      <c r="J15" s="76">
        <f>分析係数表!G18</f>
        <v>0.30389738529847066</v>
      </c>
      <c r="K15" s="102">
        <f t="shared" si="2"/>
        <v>0</v>
      </c>
      <c r="L15" s="70"/>
      <c r="M15" s="71"/>
      <c r="N15" s="72">
        <f>分析係数表!H18</f>
        <v>4.7302471956391627E-4</v>
      </c>
      <c r="O15" s="73">
        <f t="shared" si="3"/>
        <v>0</v>
      </c>
      <c r="P15" s="67">
        <f>分析係数表!C18</f>
        <v>0.50011828720132478</v>
      </c>
      <c r="Q15" s="73">
        <f t="shared" si="4"/>
        <v>0</v>
      </c>
      <c r="R15" s="74">
        <v>0</v>
      </c>
      <c r="S15" s="75">
        <f t="shared" si="5"/>
        <v>0</v>
      </c>
      <c r="T15" s="76">
        <f>分析係数表!F18</f>
        <v>0.65120868278243715</v>
      </c>
      <c r="U15" s="77">
        <f t="shared" si="6"/>
        <v>0</v>
      </c>
      <c r="V15" s="78">
        <f>分析係数表!D18</f>
        <v>0.1002466699555994</v>
      </c>
      <c r="W15" s="158">
        <f t="shared" si="7"/>
        <v>0</v>
      </c>
      <c r="X15" s="67">
        <f>分析係数表!E18</f>
        <v>8.1401085347804644E-2</v>
      </c>
      <c r="Y15" s="157">
        <f t="shared" si="8"/>
        <v>0</v>
      </c>
    </row>
    <row r="16" spans="1:25" x14ac:dyDescent="0.2">
      <c r="A16" s="6" t="s">
        <v>4</v>
      </c>
      <c r="B16" s="5" t="s">
        <v>32</v>
      </c>
      <c r="C16" s="81"/>
      <c r="D16" s="98">
        <f>投入係数表!AJ16</f>
        <v>0</v>
      </c>
      <c r="E16" s="101">
        <f t="shared" si="9"/>
        <v>0</v>
      </c>
      <c r="F16" s="76">
        <f>分析係数表!C19</f>
        <v>2.4613726194753882E-2</v>
      </c>
      <c r="G16" s="101">
        <f t="shared" si="0"/>
        <v>0</v>
      </c>
      <c r="H16" s="101">
        <v>0</v>
      </c>
      <c r="I16" s="101">
        <f t="shared" si="1"/>
        <v>0</v>
      </c>
      <c r="J16" s="76">
        <f>分析係数表!G19</f>
        <v>0.13374002815579539</v>
      </c>
      <c r="K16" s="102">
        <f t="shared" si="2"/>
        <v>0</v>
      </c>
      <c r="L16" s="70"/>
      <c r="M16" s="71"/>
      <c r="N16" s="72">
        <f>分析係数表!H19</f>
        <v>-1.0940707799437519E-4</v>
      </c>
      <c r="O16" s="73">
        <f t="shared" si="3"/>
        <v>0</v>
      </c>
      <c r="P16" s="67">
        <f>分析係数表!C19</f>
        <v>2.4613726194753882E-2</v>
      </c>
      <c r="Q16" s="73">
        <f t="shared" si="4"/>
        <v>0</v>
      </c>
      <c r="R16" s="74">
        <v>0</v>
      </c>
      <c r="S16" s="75">
        <f t="shared" si="5"/>
        <v>0</v>
      </c>
      <c r="T16" s="76">
        <f>分析係数表!F19</f>
        <v>0.55983106522759263</v>
      </c>
      <c r="U16" s="77">
        <f t="shared" si="6"/>
        <v>0</v>
      </c>
      <c r="V16" s="78">
        <f>分析係数表!D19</f>
        <v>2.7686532144533083E-2</v>
      </c>
      <c r="W16" s="158">
        <f t="shared" si="7"/>
        <v>0</v>
      </c>
      <c r="X16" s="67">
        <f>分析係数表!E19</f>
        <v>1.9239793524167059E-2</v>
      </c>
      <c r="Y16" s="157">
        <f t="shared" si="8"/>
        <v>0</v>
      </c>
    </row>
    <row r="17" spans="1:25" x14ac:dyDescent="0.2">
      <c r="A17" s="6" t="s">
        <v>5</v>
      </c>
      <c r="B17" s="5" t="s">
        <v>33</v>
      </c>
      <c r="C17" s="81"/>
      <c r="D17" s="98">
        <f>投入係数表!AJ17</f>
        <v>1.0908811554121533E-3</v>
      </c>
      <c r="E17" s="101">
        <f t="shared" si="9"/>
        <v>0</v>
      </c>
      <c r="F17" s="76">
        <f>分析係数表!C20</f>
        <v>5.0947443689667304E-3</v>
      </c>
      <c r="G17" s="101">
        <f t="shared" si="0"/>
        <v>0</v>
      </c>
      <c r="H17" s="101">
        <v>0</v>
      </c>
      <c r="I17" s="101">
        <f t="shared" si="1"/>
        <v>0</v>
      </c>
      <c r="J17" s="76">
        <f>分析係数表!G20</f>
        <v>0.2516025641025641</v>
      </c>
      <c r="K17" s="102">
        <f t="shared" si="2"/>
        <v>0</v>
      </c>
      <c r="L17" s="70"/>
      <c r="M17" s="71"/>
      <c r="N17" s="72">
        <f>分析係数表!H20</f>
        <v>5.3416396903136116E-4</v>
      </c>
      <c r="O17" s="73">
        <f t="shared" si="3"/>
        <v>0</v>
      </c>
      <c r="P17" s="67">
        <f>分析係数表!C20</f>
        <v>5.0947443689667304E-3</v>
      </c>
      <c r="Q17" s="73">
        <f t="shared" si="4"/>
        <v>0</v>
      </c>
      <c r="R17" s="74">
        <v>0</v>
      </c>
      <c r="S17" s="75">
        <f t="shared" si="5"/>
        <v>0</v>
      </c>
      <c r="T17" s="76">
        <f>分析係数表!F20</f>
        <v>0.55448717948717952</v>
      </c>
      <c r="U17" s="77">
        <f t="shared" si="6"/>
        <v>0</v>
      </c>
      <c r="V17" s="78">
        <f>分析係数表!D20</f>
        <v>1.9230769230769232E-2</v>
      </c>
      <c r="W17" s="158">
        <f t="shared" si="7"/>
        <v>0</v>
      </c>
      <c r="X17" s="67">
        <f>分析係数表!E20</f>
        <v>1.282051282051282E-2</v>
      </c>
      <c r="Y17" s="157">
        <f t="shared" si="8"/>
        <v>0</v>
      </c>
    </row>
    <row r="18" spans="1:25" x14ac:dyDescent="0.2">
      <c r="A18" s="6" t="s">
        <v>6</v>
      </c>
      <c r="B18" s="5" t="s">
        <v>34</v>
      </c>
      <c r="C18" s="81"/>
      <c r="D18" s="98">
        <f>投入係数表!AJ18</f>
        <v>1.8437427978796957E-4</v>
      </c>
      <c r="E18" s="101">
        <f t="shared" si="9"/>
        <v>0</v>
      </c>
      <c r="F18" s="76">
        <f>分析係数表!C21</f>
        <v>7.706243934001944E-2</v>
      </c>
      <c r="G18" s="101">
        <f t="shared" si="0"/>
        <v>0</v>
      </c>
      <c r="H18" s="101">
        <v>0</v>
      </c>
      <c r="I18" s="101">
        <f t="shared" si="1"/>
        <v>0</v>
      </c>
      <c r="J18" s="76">
        <f>分析係数表!G21</f>
        <v>0.42185988669338126</v>
      </c>
      <c r="K18" s="102">
        <f t="shared" si="2"/>
        <v>0</v>
      </c>
      <c r="L18" s="70"/>
      <c r="M18" s="71"/>
      <c r="N18" s="72">
        <f>分析係数表!H21</f>
        <v>9.0743517630628831E-4</v>
      </c>
      <c r="O18" s="73">
        <f t="shared" si="3"/>
        <v>0</v>
      </c>
      <c r="P18" s="67">
        <f>分析係数表!C21</f>
        <v>7.706243934001944E-2</v>
      </c>
      <c r="Q18" s="73">
        <f t="shared" si="4"/>
        <v>0</v>
      </c>
      <c r="R18" s="74">
        <v>0</v>
      </c>
      <c r="S18" s="75">
        <f t="shared" si="5"/>
        <v>0</v>
      </c>
      <c r="T18" s="76">
        <f>分析係数表!F21</f>
        <v>0.63189166781815664</v>
      </c>
      <c r="U18" s="77">
        <f t="shared" si="6"/>
        <v>0</v>
      </c>
      <c r="V18" s="78">
        <f>分析係数表!D21</f>
        <v>4.7948044769932294E-2</v>
      </c>
      <c r="W18" s="158">
        <f t="shared" si="7"/>
        <v>0</v>
      </c>
      <c r="X18" s="67">
        <f>分析係数表!E21</f>
        <v>3.4821058449633825E-2</v>
      </c>
      <c r="Y18" s="157">
        <f t="shared" si="8"/>
        <v>0</v>
      </c>
    </row>
    <row r="19" spans="1:25" x14ac:dyDescent="0.2">
      <c r="A19" s="6" t="s">
        <v>7</v>
      </c>
      <c r="B19" s="5" t="s">
        <v>266</v>
      </c>
      <c r="C19" s="81"/>
      <c r="D19" s="98">
        <f>投入係数表!AJ19</f>
        <v>0</v>
      </c>
      <c r="E19" s="101">
        <f t="shared" si="9"/>
        <v>0</v>
      </c>
      <c r="F19" s="76">
        <f>分析係数表!C22</f>
        <v>0</v>
      </c>
      <c r="G19" s="101">
        <f t="shared" si="0"/>
        <v>0</v>
      </c>
      <c r="H19" s="101">
        <v>0</v>
      </c>
      <c r="I19" s="101">
        <f t="shared" si="1"/>
        <v>0</v>
      </c>
      <c r="J19" s="76">
        <f>分析係数表!G22</f>
        <v>0.29407127089246293</v>
      </c>
      <c r="K19" s="102">
        <f t="shared" si="2"/>
        <v>0</v>
      </c>
      <c r="L19" s="70"/>
      <c r="M19" s="71"/>
      <c r="N19" s="72">
        <f>分析係数表!H22</f>
        <v>4.1832118056672865E-5</v>
      </c>
      <c r="O19" s="73">
        <f t="shared" si="3"/>
        <v>0</v>
      </c>
      <c r="P19" s="67">
        <f>分析係数表!C22</f>
        <v>0</v>
      </c>
      <c r="Q19" s="73">
        <f t="shared" si="4"/>
        <v>0</v>
      </c>
      <c r="R19" s="74">
        <v>0</v>
      </c>
      <c r="S19" s="75">
        <f t="shared" si="5"/>
        <v>0</v>
      </c>
      <c r="T19" s="76">
        <f>分析係数表!F22</f>
        <v>0.6269315673289183</v>
      </c>
      <c r="U19" s="77">
        <f t="shared" si="6"/>
        <v>0</v>
      </c>
      <c r="V19" s="78">
        <f>分析係数表!D22</f>
        <v>4.3992431409649951E-2</v>
      </c>
      <c r="W19" s="158">
        <f t="shared" si="7"/>
        <v>0</v>
      </c>
      <c r="X19" s="67">
        <f>分析係数表!E22</f>
        <v>4.13118889940082E-2</v>
      </c>
      <c r="Y19" s="157">
        <f t="shared" si="8"/>
        <v>0</v>
      </c>
    </row>
    <row r="20" spans="1:25" x14ac:dyDescent="0.2">
      <c r="A20" s="6" t="s">
        <v>8</v>
      </c>
      <c r="B20" s="5" t="s">
        <v>267</v>
      </c>
      <c r="C20" s="81"/>
      <c r="D20" s="98">
        <f>投入係数表!AJ20</f>
        <v>0</v>
      </c>
      <c r="E20" s="101">
        <f t="shared" si="9"/>
        <v>0</v>
      </c>
      <c r="F20" s="76">
        <f>分析係数表!C23</f>
        <v>0</v>
      </c>
      <c r="G20" s="101">
        <f t="shared" si="0"/>
        <v>0</v>
      </c>
      <c r="H20" s="101">
        <v>0</v>
      </c>
      <c r="I20" s="101">
        <f t="shared" si="1"/>
        <v>0</v>
      </c>
      <c r="J20" s="76">
        <f>分析係数表!G23</f>
        <v>0.31237009962015339</v>
      </c>
      <c r="K20" s="102">
        <f t="shared" si="2"/>
        <v>0</v>
      </c>
      <c r="L20" s="70"/>
      <c r="M20" s="71"/>
      <c r="N20" s="72">
        <f>分析係数表!H23</f>
        <v>2.2524986645900773E-5</v>
      </c>
      <c r="O20" s="73">
        <f t="shared" si="3"/>
        <v>0</v>
      </c>
      <c r="P20" s="67">
        <f>分析係数表!C23</f>
        <v>0</v>
      </c>
      <c r="Q20" s="73">
        <f t="shared" si="4"/>
        <v>0</v>
      </c>
      <c r="R20" s="74">
        <v>0</v>
      </c>
      <c r="S20" s="75">
        <f t="shared" si="5"/>
        <v>0</v>
      </c>
      <c r="T20" s="76">
        <f>分析係数表!F23</f>
        <v>0.64104493657278006</v>
      </c>
      <c r="U20" s="77">
        <f t="shared" si="6"/>
        <v>0</v>
      </c>
      <c r="V20" s="78">
        <f>分析係数表!D23</f>
        <v>3.4114527341790296E-2</v>
      </c>
      <c r="W20" s="158">
        <f t="shared" si="7"/>
        <v>0</v>
      </c>
      <c r="X20" s="67">
        <f>分析係数表!E23</f>
        <v>3.3648677703719633E-2</v>
      </c>
      <c r="Y20" s="157">
        <f t="shared" si="8"/>
        <v>0</v>
      </c>
    </row>
    <row r="21" spans="1:25" x14ac:dyDescent="0.2">
      <c r="A21" s="6" t="s">
        <v>9</v>
      </c>
      <c r="B21" s="5" t="s">
        <v>268</v>
      </c>
      <c r="C21" s="81"/>
      <c r="D21" s="98">
        <f>投入係数表!AJ21</f>
        <v>9.0650687562418373E-3</v>
      </c>
      <c r="E21" s="101">
        <f t="shared" si="9"/>
        <v>0</v>
      </c>
      <c r="F21" s="76">
        <f>分析係数表!C24</f>
        <v>0.23422687152664268</v>
      </c>
      <c r="G21" s="101">
        <f t="shared" si="0"/>
        <v>0</v>
      </c>
      <c r="H21" s="101">
        <v>0</v>
      </c>
      <c r="I21" s="101">
        <f t="shared" si="1"/>
        <v>0</v>
      </c>
      <c r="J21" s="76">
        <f>分析係数表!G24</f>
        <v>0.32602845059592467</v>
      </c>
      <c r="K21" s="102">
        <f t="shared" si="2"/>
        <v>0</v>
      </c>
      <c r="L21" s="70"/>
      <c r="M21" s="71"/>
      <c r="N21" s="72">
        <f>分析係数表!H24</f>
        <v>9.8788155718450548E-4</v>
      </c>
      <c r="O21" s="73">
        <f t="shared" si="3"/>
        <v>0</v>
      </c>
      <c r="P21" s="67">
        <f>分析係数表!C24</f>
        <v>0.23422687152664268</v>
      </c>
      <c r="Q21" s="73">
        <f t="shared" si="4"/>
        <v>0</v>
      </c>
      <c r="R21" s="74">
        <v>0</v>
      </c>
      <c r="S21" s="75">
        <f t="shared" si="5"/>
        <v>0</v>
      </c>
      <c r="T21" s="76">
        <f>分析係数表!F24</f>
        <v>0.61668589004229146</v>
      </c>
      <c r="U21" s="77">
        <f t="shared" si="6"/>
        <v>0</v>
      </c>
      <c r="V21" s="78">
        <f>分析係数表!D24</f>
        <v>2.6528258362168398E-2</v>
      </c>
      <c r="W21" s="158">
        <f t="shared" si="7"/>
        <v>0</v>
      </c>
      <c r="X21" s="67">
        <f>分析係数表!E24</f>
        <v>2.691272587466359E-2</v>
      </c>
      <c r="Y21" s="157">
        <f t="shared" si="8"/>
        <v>0</v>
      </c>
    </row>
    <row r="22" spans="1:25" x14ac:dyDescent="0.2">
      <c r="A22" s="6" t="s">
        <v>10</v>
      </c>
      <c r="B22" s="5" t="s">
        <v>269</v>
      </c>
      <c r="C22" s="81"/>
      <c r="D22" s="98">
        <f>投入係数表!AJ22</f>
        <v>0</v>
      </c>
      <c r="E22" s="101">
        <f t="shared" si="9"/>
        <v>0</v>
      </c>
      <c r="F22" s="76">
        <f>分析係数表!C25</f>
        <v>0</v>
      </c>
      <c r="G22" s="101">
        <f t="shared" si="0"/>
        <v>0</v>
      </c>
      <c r="H22" s="101">
        <v>0</v>
      </c>
      <c r="I22" s="101">
        <f t="shared" si="1"/>
        <v>0</v>
      </c>
      <c r="J22" s="76">
        <f>分析係数表!G25</f>
        <v>0.33808231569425601</v>
      </c>
      <c r="K22" s="102">
        <f t="shared" si="2"/>
        <v>0</v>
      </c>
      <c r="L22" s="70"/>
      <c r="M22" s="71"/>
      <c r="N22" s="72">
        <f>分析係数表!H25</f>
        <v>3.5718193109928369E-3</v>
      </c>
      <c r="O22" s="73">
        <f t="shared" si="3"/>
        <v>0</v>
      </c>
      <c r="P22" s="67">
        <f>分析係数表!C25</f>
        <v>0</v>
      </c>
      <c r="Q22" s="73">
        <f t="shared" si="4"/>
        <v>0</v>
      </c>
      <c r="R22" s="74">
        <v>0</v>
      </c>
      <c r="S22" s="75">
        <f t="shared" si="5"/>
        <v>0</v>
      </c>
      <c r="T22" s="76">
        <f>分析係数表!F25</f>
        <v>0.60040705563093621</v>
      </c>
      <c r="U22" s="77">
        <f t="shared" si="6"/>
        <v>0</v>
      </c>
      <c r="V22" s="78">
        <f>分析係数表!D25</f>
        <v>1.1533242876526458E-2</v>
      </c>
      <c r="W22" s="158">
        <f t="shared" si="7"/>
        <v>0</v>
      </c>
      <c r="X22" s="67">
        <f>分析係数表!E25</f>
        <v>4.2966983265490732E-3</v>
      </c>
      <c r="Y22" s="157">
        <f t="shared" si="8"/>
        <v>0</v>
      </c>
    </row>
    <row r="23" spans="1:25" x14ac:dyDescent="0.2">
      <c r="A23" s="6" t="s">
        <v>11</v>
      </c>
      <c r="B23" s="5" t="s">
        <v>35</v>
      </c>
      <c r="C23" s="81"/>
      <c r="D23" s="98">
        <f>投入係数表!AJ23</f>
        <v>6.1458093262656529E-5</v>
      </c>
      <c r="E23" s="101">
        <f t="shared" si="9"/>
        <v>0</v>
      </c>
      <c r="F23" s="76">
        <f>分析係数表!C26</f>
        <v>0</v>
      </c>
      <c r="G23" s="101">
        <f t="shared" si="0"/>
        <v>0</v>
      </c>
      <c r="H23" s="101">
        <v>0</v>
      </c>
      <c r="I23" s="101">
        <f t="shared" si="1"/>
        <v>0</v>
      </c>
      <c r="J23" s="76">
        <f>分析係数表!G26</f>
        <v>0.34482683139318532</v>
      </c>
      <c r="K23" s="102">
        <f t="shared" si="2"/>
        <v>0</v>
      </c>
      <c r="L23" s="70"/>
      <c r="M23" s="71"/>
      <c r="N23" s="72">
        <f>分析係数表!H26</f>
        <v>9.437969404632424E-3</v>
      </c>
      <c r="O23" s="73">
        <f t="shared" si="3"/>
        <v>0</v>
      </c>
      <c r="P23" s="67">
        <f>分析係数表!C26</f>
        <v>0</v>
      </c>
      <c r="Q23" s="73">
        <f t="shared" si="4"/>
        <v>0</v>
      </c>
      <c r="R23" s="74">
        <v>0</v>
      </c>
      <c r="S23" s="75">
        <f t="shared" si="5"/>
        <v>0</v>
      </c>
      <c r="T23" s="76">
        <f>分析係数表!F26</f>
        <v>0.58875137357225105</v>
      </c>
      <c r="U23" s="77">
        <f t="shared" si="6"/>
        <v>0</v>
      </c>
      <c r="V23" s="78">
        <f>分析係数表!D26</f>
        <v>1.0949176732233308E-2</v>
      </c>
      <c r="W23" s="158">
        <f t="shared" si="7"/>
        <v>0</v>
      </c>
      <c r="X23" s="67">
        <f>分析係数表!E26</f>
        <v>1.1816004798199799E-2</v>
      </c>
      <c r="Y23" s="157">
        <f t="shared" si="8"/>
        <v>0</v>
      </c>
    </row>
    <row r="24" spans="1:25" x14ac:dyDescent="0.2">
      <c r="A24" s="6" t="s">
        <v>12</v>
      </c>
      <c r="B24" s="5" t="s">
        <v>361</v>
      </c>
      <c r="C24" s="81"/>
      <c r="D24" s="98">
        <f>投入係数表!AJ24</f>
        <v>0</v>
      </c>
      <c r="E24" s="101">
        <f t="shared" si="9"/>
        <v>0</v>
      </c>
      <c r="F24" s="76">
        <f>分析係数表!C27</f>
        <v>0</v>
      </c>
      <c r="G24" s="101">
        <f t="shared" si="0"/>
        <v>0</v>
      </c>
      <c r="H24" s="101">
        <v>0</v>
      </c>
      <c r="I24" s="101">
        <f t="shared" si="1"/>
        <v>0</v>
      </c>
      <c r="J24" s="76">
        <f>分析係数表!G27</f>
        <v>0.30901287553648071</v>
      </c>
      <c r="K24" s="102">
        <f t="shared" si="2"/>
        <v>0</v>
      </c>
      <c r="L24" s="70"/>
      <c r="M24" s="71"/>
      <c r="N24" s="72">
        <f>分析係数表!H27</f>
        <v>8.81370548901746E-3</v>
      </c>
      <c r="O24" s="73">
        <f t="shared" si="3"/>
        <v>0</v>
      </c>
      <c r="P24" s="67">
        <f>分析係数表!C27</f>
        <v>0</v>
      </c>
      <c r="Q24" s="73">
        <f t="shared" si="4"/>
        <v>0</v>
      </c>
      <c r="R24" s="74">
        <v>0</v>
      </c>
      <c r="S24" s="75">
        <f t="shared" si="5"/>
        <v>0</v>
      </c>
      <c r="T24" s="76">
        <f>分析係数表!F27</f>
        <v>0.58082975679542204</v>
      </c>
      <c r="U24" s="77">
        <f t="shared" si="6"/>
        <v>0</v>
      </c>
      <c r="V24" s="78">
        <f>分析係数表!D27</f>
        <v>6.3662374821173109E-2</v>
      </c>
      <c r="W24" s="158">
        <f t="shared" si="7"/>
        <v>0</v>
      </c>
      <c r="X24" s="67">
        <f>分析係数表!E27</f>
        <v>7.2246065808297566E-2</v>
      </c>
      <c r="Y24" s="157">
        <f t="shared" si="8"/>
        <v>0</v>
      </c>
    </row>
    <row r="25" spans="1:25" x14ac:dyDescent="0.2">
      <c r="A25" s="6" t="s">
        <v>13</v>
      </c>
      <c r="B25" s="5" t="s">
        <v>189</v>
      </c>
      <c r="C25" s="81"/>
      <c r="D25" s="98">
        <f>投入係数表!AJ25</f>
        <v>0</v>
      </c>
      <c r="E25" s="101">
        <f t="shared" si="9"/>
        <v>0</v>
      </c>
      <c r="F25" s="76">
        <f>分析係数表!C28</f>
        <v>0</v>
      </c>
      <c r="G25" s="101">
        <f t="shared" si="0"/>
        <v>0</v>
      </c>
      <c r="H25" s="101">
        <v>0</v>
      </c>
      <c r="I25" s="101">
        <f t="shared" si="1"/>
        <v>0</v>
      </c>
      <c r="J25" s="76">
        <f>分析係数表!G28</f>
        <v>0.32384497481935626</v>
      </c>
      <c r="K25" s="102">
        <f t="shared" si="2"/>
        <v>0</v>
      </c>
      <c r="L25" s="70"/>
      <c r="M25" s="71"/>
      <c r="N25" s="72">
        <f>分析係数表!H28</f>
        <v>1.3009788715625262E-2</v>
      </c>
      <c r="O25" s="73">
        <f t="shared" si="3"/>
        <v>0</v>
      </c>
      <c r="P25" s="67">
        <f>分析係数表!C28</f>
        <v>0</v>
      </c>
      <c r="Q25" s="73">
        <f t="shared" si="4"/>
        <v>0</v>
      </c>
      <c r="R25" s="74">
        <v>0</v>
      </c>
      <c r="S25" s="75">
        <f t="shared" si="5"/>
        <v>0</v>
      </c>
      <c r="T25" s="76">
        <f>分析係数表!F28</f>
        <v>0.55452156776877604</v>
      </c>
      <c r="U25" s="77">
        <f t="shared" si="6"/>
        <v>0</v>
      </c>
      <c r="V25" s="78">
        <f>分析係数表!D28</f>
        <v>4.8609590540836432E-2</v>
      </c>
      <c r="W25" s="158">
        <f t="shared" si="7"/>
        <v>0</v>
      </c>
      <c r="X25" s="67">
        <f>分析係数表!E28</f>
        <v>4.2040726954236919E-2</v>
      </c>
      <c r="Y25" s="157">
        <f t="shared" si="8"/>
        <v>0</v>
      </c>
    </row>
    <row r="26" spans="1:25" x14ac:dyDescent="0.2">
      <c r="A26" s="6" t="s">
        <v>14</v>
      </c>
      <c r="B26" s="5" t="s">
        <v>50</v>
      </c>
      <c r="C26" s="81"/>
      <c r="D26" s="98">
        <f>投入係数表!AJ26</f>
        <v>2.1356687408773142E-3</v>
      </c>
      <c r="E26" s="101">
        <f t="shared" si="9"/>
        <v>0</v>
      </c>
      <c r="F26" s="76">
        <f>分析係数表!C29</f>
        <v>9.5730027548209362E-2</v>
      </c>
      <c r="G26" s="101">
        <f t="shared" si="0"/>
        <v>0</v>
      </c>
      <c r="H26" s="101">
        <v>0</v>
      </c>
      <c r="I26" s="101">
        <f t="shared" si="1"/>
        <v>0</v>
      </c>
      <c r="J26" s="76">
        <f>分析係数表!G29</f>
        <v>0.41725313393446228</v>
      </c>
      <c r="K26" s="102">
        <f t="shared" si="2"/>
        <v>0</v>
      </c>
      <c r="L26" s="70"/>
      <c r="M26" s="71"/>
      <c r="N26" s="72">
        <f>分析係数表!H29</f>
        <v>1.1001847048904964E-2</v>
      </c>
      <c r="O26" s="73">
        <f t="shared" si="3"/>
        <v>0</v>
      </c>
      <c r="P26" s="67">
        <f>分析係数表!C29</f>
        <v>9.5730027548209362E-2</v>
      </c>
      <c r="Q26" s="73">
        <f t="shared" si="4"/>
        <v>0</v>
      </c>
      <c r="R26" s="74">
        <v>0</v>
      </c>
      <c r="S26" s="75">
        <f t="shared" si="5"/>
        <v>0</v>
      </c>
      <c r="T26" s="76">
        <f>分析係数表!F29</f>
        <v>0.61183197712777659</v>
      </c>
      <c r="U26" s="77">
        <f t="shared" si="6"/>
        <v>0</v>
      </c>
      <c r="V26" s="78">
        <f>分析係数表!D29</f>
        <v>6.9331427314712993E-2</v>
      </c>
      <c r="W26" s="158">
        <f t="shared" si="7"/>
        <v>0</v>
      </c>
      <c r="X26" s="67">
        <f>分析係数表!E29</f>
        <v>4.6349241257972289E-2</v>
      </c>
      <c r="Y26" s="157">
        <f t="shared" si="8"/>
        <v>0</v>
      </c>
    </row>
    <row r="27" spans="1:25" x14ac:dyDescent="0.2">
      <c r="A27" s="6" t="s">
        <v>15</v>
      </c>
      <c r="B27" s="5" t="s">
        <v>36</v>
      </c>
      <c r="C27" s="81"/>
      <c r="D27" s="98">
        <f>投入係数表!AJ27</f>
        <v>1.4596297149880924E-3</v>
      </c>
      <c r="E27" s="101">
        <f t="shared" si="9"/>
        <v>0</v>
      </c>
      <c r="F27" s="76">
        <f>分析係数表!C30</f>
        <v>1</v>
      </c>
      <c r="G27" s="101">
        <f t="shared" si="0"/>
        <v>0</v>
      </c>
      <c r="H27" s="101">
        <v>0</v>
      </c>
      <c r="I27" s="101">
        <f t="shared" si="1"/>
        <v>0</v>
      </c>
      <c r="J27" s="76">
        <f>分析係数表!G30</f>
        <v>0.49552534931824899</v>
      </c>
      <c r="K27" s="102">
        <f t="shared" si="2"/>
        <v>0</v>
      </c>
      <c r="L27" s="70"/>
      <c r="M27" s="71"/>
      <c r="N27" s="72">
        <f>分析係数表!H30</f>
        <v>0</v>
      </c>
      <c r="O27" s="73">
        <f t="shared" si="3"/>
        <v>0</v>
      </c>
      <c r="P27" s="67">
        <f>分析係数表!C30</f>
        <v>1</v>
      </c>
      <c r="Q27" s="73">
        <f t="shared" si="4"/>
        <v>0</v>
      </c>
      <c r="R27" s="74">
        <v>0</v>
      </c>
      <c r="S27" s="75">
        <f t="shared" si="5"/>
        <v>0</v>
      </c>
      <c r="T27" s="76">
        <f>分析係数表!F30</f>
        <v>0.64042382540419607</v>
      </c>
      <c r="U27" s="77">
        <f t="shared" si="6"/>
        <v>0</v>
      </c>
      <c r="V27" s="78">
        <f>分析係数表!D30</f>
        <v>0.10939676643167714</v>
      </c>
      <c r="W27" s="158">
        <f t="shared" si="7"/>
        <v>0</v>
      </c>
      <c r="X27" s="67">
        <f>分析係数表!E30</f>
        <v>7.4296086791337757E-2</v>
      </c>
      <c r="Y27" s="157">
        <f t="shared" si="8"/>
        <v>0</v>
      </c>
    </row>
    <row r="28" spans="1:25" x14ac:dyDescent="0.2">
      <c r="A28" s="6" t="s">
        <v>16</v>
      </c>
      <c r="B28" s="5" t="s">
        <v>190</v>
      </c>
      <c r="C28" s="81"/>
      <c r="D28" s="98">
        <f>投入係数表!AJ28</f>
        <v>7.0830452485211642E-3</v>
      </c>
      <c r="E28" s="101">
        <f t="shared" si="9"/>
        <v>0</v>
      </c>
      <c r="F28" s="76">
        <f>分析係数表!C31</f>
        <v>0.68487081196793942</v>
      </c>
      <c r="G28" s="101">
        <f t="shared" si="0"/>
        <v>0</v>
      </c>
      <c r="H28" s="101">
        <v>0</v>
      </c>
      <c r="I28" s="101">
        <f t="shared" si="1"/>
        <v>0</v>
      </c>
      <c r="J28" s="76">
        <f>分析係数表!G31</f>
        <v>0.16454642729758651</v>
      </c>
      <c r="K28" s="102">
        <f t="shared" si="2"/>
        <v>0</v>
      </c>
      <c r="L28" s="70"/>
      <c r="M28" s="71"/>
      <c r="N28" s="72">
        <f>分析係数表!H31</f>
        <v>3.7433309950251958E-2</v>
      </c>
      <c r="O28" s="73">
        <f t="shared" si="3"/>
        <v>0</v>
      </c>
      <c r="P28" s="67">
        <f>分析係数表!C31</f>
        <v>0.68487081196793942</v>
      </c>
      <c r="Q28" s="73">
        <f t="shared" si="4"/>
        <v>0</v>
      </c>
      <c r="R28" s="74">
        <v>0</v>
      </c>
      <c r="S28" s="75">
        <f t="shared" si="5"/>
        <v>0</v>
      </c>
      <c r="T28" s="76">
        <f>分析係数表!F31</f>
        <v>0.58346213292117466</v>
      </c>
      <c r="U28" s="77">
        <f t="shared" si="6"/>
        <v>0</v>
      </c>
      <c r="V28" s="78">
        <f>分析係数表!D31</f>
        <v>1.2424206396385685E-2</v>
      </c>
      <c r="W28" s="158">
        <f t="shared" si="7"/>
        <v>0</v>
      </c>
      <c r="X28" s="67">
        <f>分析係数表!E31</f>
        <v>1.0462489596956366E-2</v>
      </c>
      <c r="Y28" s="157">
        <f t="shared" si="8"/>
        <v>0</v>
      </c>
    </row>
    <row r="29" spans="1:25" x14ac:dyDescent="0.2">
      <c r="A29" s="6" t="s">
        <v>17</v>
      </c>
      <c r="B29" s="5" t="s">
        <v>270</v>
      </c>
      <c r="C29" s="81"/>
      <c r="D29" s="98">
        <f>投入係数表!AJ29</f>
        <v>2.9807175232388415E-3</v>
      </c>
      <c r="E29" s="101">
        <f t="shared" si="9"/>
        <v>0</v>
      </c>
      <c r="F29" s="76">
        <f>分析係数表!C32</f>
        <v>0.99951183793019283</v>
      </c>
      <c r="G29" s="101">
        <f t="shared" si="0"/>
        <v>0</v>
      </c>
      <c r="H29" s="101">
        <v>0</v>
      </c>
      <c r="I29" s="101">
        <f t="shared" si="1"/>
        <v>0</v>
      </c>
      <c r="J29" s="76">
        <f>分析係数表!G32</f>
        <v>0.19001687967205208</v>
      </c>
      <c r="K29" s="102">
        <f t="shared" si="2"/>
        <v>0</v>
      </c>
      <c r="L29" s="70"/>
      <c r="M29" s="71"/>
      <c r="N29" s="72">
        <f>分析係数表!H32</f>
        <v>7.9094881679463002E-3</v>
      </c>
      <c r="O29" s="73">
        <f t="shared" si="3"/>
        <v>0</v>
      </c>
      <c r="P29" s="67">
        <f>分析係数表!C32</f>
        <v>0.99951183793019283</v>
      </c>
      <c r="Q29" s="73">
        <f t="shared" si="4"/>
        <v>0</v>
      </c>
      <c r="R29" s="74">
        <v>0</v>
      </c>
      <c r="S29" s="75">
        <f t="shared" si="5"/>
        <v>0</v>
      </c>
      <c r="T29" s="76">
        <f>分析係数表!F32</f>
        <v>0.65686038099831201</v>
      </c>
      <c r="U29" s="77">
        <f t="shared" si="6"/>
        <v>0</v>
      </c>
      <c r="V29" s="78">
        <f>分析係数表!D32</f>
        <v>1.6156257535567882E-2</v>
      </c>
      <c r="W29" s="158">
        <f t="shared" si="7"/>
        <v>0</v>
      </c>
      <c r="X29" s="67">
        <f>分析係数表!E32</f>
        <v>2.4596093561610802E-2</v>
      </c>
      <c r="Y29" s="157">
        <f t="shared" si="8"/>
        <v>0</v>
      </c>
    </row>
    <row r="30" spans="1:25" x14ac:dyDescent="0.2">
      <c r="A30" s="6" t="s">
        <v>18</v>
      </c>
      <c r="B30" s="5" t="s">
        <v>271</v>
      </c>
      <c r="C30" s="81"/>
      <c r="D30" s="98">
        <f>投入係数表!AJ30</f>
        <v>2.4429592071905969E-3</v>
      </c>
      <c r="E30" s="101">
        <f t="shared" si="9"/>
        <v>0</v>
      </c>
      <c r="F30" s="76">
        <f>分析係数表!C33</f>
        <v>0.77438340807174888</v>
      </c>
      <c r="G30" s="101">
        <f t="shared" si="0"/>
        <v>0</v>
      </c>
      <c r="H30" s="101">
        <v>0</v>
      </c>
      <c r="I30" s="101">
        <f t="shared" si="1"/>
        <v>0</v>
      </c>
      <c r="J30" s="76">
        <f>分析係数表!G33</f>
        <v>0.576631806707537</v>
      </c>
      <c r="K30" s="102">
        <f t="shared" si="2"/>
        <v>0</v>
      </c>
      <c r="L30" s="70"/>
      <c r="M30" s="71"/>
      <c r="N30" s="72">
        <f>分析係数表!H33</f>
        <v>9.4283158389270381E-4</v>
      </c>
      <c r="O30" s="73">
        <f t="shared" si="3"/>
        <v>0</v>
      </c>
      <c r="P30" s="67">
        <f>分析係数表!C33</f>
        <v>0.77438340807174888</v>
      </c>
      <c r="Q30" s="73">
        <f t="shared" si="4"/>
        <v>0</v>
      </c>
      <c r="R30" s="74">
        <v>0</v>
      </c>
      <c r="S30" s="75">
        <f t="shared" si="5"/>
        <v>0</v>
      </c>
      <c r="T30" s="76">
        <f>分析係数表!F33</f>
        <v>0.7461233321312658</v>
      </c>
      <c r="U30" s="77">
        <f t="shared" si="6"/>
        <v>0</v>
      </c>
      <c r="V30" s="78">
        <f>分析係数表!D33</f>
        <v>0.11179228272628922</v>
      </c>
      <c r="W30" s="158">
        <f t="shared" si="7"/>
        <v>0</v>
      </c>
      <c r="X30" s="67">
        <f>分析係数表!E33</f>
        <v>0.10385863685539128</v>
      </c>
      <c r="Y30" s="157">
        <f t="shared" si="8"/>
        <v>0</v>
      </c>
    </row>
    <row r="31" spans="1:25" x14ac:dyDescent="0.2">
      <c r="A31" s="6" t="s">
        <v>19</v>
      </c>
      <c r="B31" s="5" t="s">
        <v>272</v>
      </c>
      <c r="C31" s="81"/>
      <c r="D31" s="98">
        <f>投入係数表!AJ31</f>
        <v>4.091572558961358E-2</v>
      </c>
      <c r="E31" s="101">
        <f t="shared" si="9"/>
        <v>0</v>
      </c>
      <c r="F31" s="76">
        <f>分析係数表!C34</f>
        <v>0.30551441128621037</v>
      </c>
      <c r="G31" s="101">
        <f t="shared" si="0"/>
        <v>0</v>
      </c>
      <c r="H31" s="101">
        <v>0</v>
      </c>
      <c r="I31" s="101">
        <f t="shared" si="1"/>
        <v>0</v>
      </c>
      <c r="J31" s="76">
        <f>分析係数表!G34</f>
        <v>0.46684090860797689</v>
      </c>
      <c r="K31" s="102">
        <f t="shared" si="2"/>
        <v>0</v>
      </c>
      <c r="L31" s="70"/>
      <c r="M31" s="71"/>
      <c r="N31" s="72">
        <f>分析係数表!H34</f>
        <v>0.15249094173751312</v>
      </c>
      <c r="O31" s="73">
        <f t="shared" si="3"/>
        <v>0</v>
      </c>
      <c r="P31" s="67">
        <f>分析係数表!C34</f>
        <v>0.30551441128621037</v>
      </c>
      <c r="Q31" s="73">
        <f t="shared" si="4"/>
        <v>0</v>
      </c>
      <c r="R31" s="74">
        <v>0</v>
      </c>
      <c r="S31" s="75">
        <f t="shared" si="5"/>
        <v>0</v>
      </c>
      <c r="T31" s="76">
        <f>分析係数表!F34</f>
        <v>0.77261426659017018</v>
      </c>
      <c r="U31" s="77">
        <f t="shared" si="6"/>
        <v>0</v>
      </c>
      <c r="V31" s="78">
        <f>分析係数表!D34</f>
        <v>0.26310533137842373</v>
      </c>
      <c r="W31" s="158">
        <f t="shared" si="7"/>
        <v>0</v>
      </c>
      <c r="X31" s="67">
        <f>分析係数表!E34</f>
        <v>0.16618856377892521</v>
      </c>
      <c r="Y31" s="157">
        <f t="shared" si="8"/>
        <v>0</v>
      </c>
    </row>
    <row r="32" spans="1:25" x14ac:dyDescent="0.2">
      <c r="A32" s="6" t="s">
        <v>20</v>
      </c>
      <c r="B32" s="5" t="s">
        <v>37</v>
      </c>
      <c r="C32" s="81"/>
      <c r="D32" s="98">
        <f>投入係数表!AJ32</f>
        <v>4.6708150879618956E-3</v>
      </c>
      <c r="E32" s="101">
        <f t="shared" si="9"/>
        <v>0</v>
      </c>
      <c r="F32" s="76">
        <f>分析係数表!C35</f>
        <v>0.55170107459758322</v>
      </c>
      <c r="G32" s="101">
        <f t="shared" si="0"/>
        <v>0</v>
      </c>
      <c r="H32" s="101">
        <v>0</v>
      </c>
      <c r="I32" s="101">
        <f t="shared" si="1"/>
        <v>0</v>
      </c>
      <c r="J32" s="76">
        <f>分析係数表!G35</f>
        <v>0.35798960138648178</v>
      </c>
      <c r="K32" s="102">
        <f t="shared" si="2"/>
        <v>0</v>
      </c>
      <c r="L32" s="70"/>
      <c r="M32" s="71"/>
      <c r="N32" s="72">
        <f>分析係数表!H35</f>
        <v>4.4091052431733203E-2</v>
      </c>
      <c r="O32" s="73">
        <f t="shared" si="3"/>
        <v>0</v>
      </c>
      <c r="P32" s="67">
        <f>分析係数表!C35</f>
        <v>0.55170107459758322</v>
      </c>
      <c r="Q32" s="73">
        <f t="shared" si="4"/>
        <v>0</v>
      </c>
      <c r="R32" s="74">
        <v>0</v>
      </c>
      <c r="S32" s="75">
        <f t="shared" si="5"/>
        <v>0</v>
      </c>
      <c r="T32" s="76">
        <f>分析係数表!F35</f>
        <v>0.73705372616984399</v>
      </c>
      <c r="U32" s="77">
        <f t="shared" si="6"/>
        <v>0</v>
      </c>
      <c r="V32" s="78">
        <f>分析係数表!D35</f>
        <v>9.9133448873483535E-2</v>
      </c>
      <c r="W32" s="158">
        <f t="shared" si="7"/>
        <v>0</v>
      </c>
      <c r="X32" s="67">
        <f>分析係数表!E35</f>
        <v>9.0190641247833617E-2</v>
      </c>
      <c r="Y32" s="157">
        <f t="shared" si="8"/>
        <v>0</v>
      </c>
    </row>
    <row r="33" spans="1:25" x14ac:dyDescent="0.2">
      <c r="A33" s="6" t="s">
        <v>21</v>
      </c>
      <c r="B33" s="5" t="s">
        <v>38</v>
      </c>
      <c r="C33" s="81"/>
      <c r="D33" s="98">
        <f>投入係数表!AJ33</f>
        <v>1.2675731735422909E-2</v>
      </c>
      <c r="E33" s="101">
        <f t="shared" si="9"/>
        <v>0</v>
      </c>
      <c r="F33" s="76">
        <f>分析係数表!C36</f>
        <v>0.78706433438155132</v>
      </c>
      <c r="G33" s="101">
        <f t="shared" si="0"/>
        <v>0</v>
      </c>
      <c r="H33" s="101">
        <v>0</v>
      </c>
      <c r="I33" s="101">
        <f t="shared" si="1"/>
        <v>0</v>
      </c>
      <c r="J33" s="76">
        <f>分析係数表!G36</f>
        <v>2.3082187519442545E-2</v>
      </c>
      <c r="K33" s="102">
        <f t="shared" si="2"/>
        <v>0</v>
      </c>
      <c r="L33" s="70"/>
      <c r="M33" s="71"/>
      <c r="N33" s="72">
        <f>分析係数表!H36</f>
        <v>0.17399265041864295</v>
      </c>
      <c r="O33" s="73">
        <f t="shared" si="3"/>
        <v>0</v>
      </c>
      <c r="P33" s="67">
        <f>分析係数表!C36</f>
        <v>0.78706433438155132</v>
      </c>
      <c r="Q33" s="73">
        <f t="shared" si="4"/>
        <v>0</v>
      </c>
      <c r="R33" s="74">
        <v>0</v>
      </c>
      <c r="S33" s="75">
        <f t="shared" si="5"/>
        <v>0</v>
      </c>
      <c r="T33" s="76">
        <f>分析係数表!F36</f>
        <v>0.89591239967647607</v>
      </c>
      <c r="U33" s="77">
        <f t="shared" si="6"/>
        <v>0</v>
      </c>
      <c r="V33" s="78">
        <f>分析係数表!D36</f>
        <v>1.2733569754661027E-2</v>
      </c>
      <c r="W33" s="158">
        <f t="shared" si="7"/>
        <v>0</v>
      </c>
      <c r="X33" s="67">
        <f>分析係数表!E36</f>
        <v>3.4218876376532073E-3</v>
      </c>
      <c r="Y33" s="157">
        <f t="shared" si="8"/>
        <v>0</v>
      </c>
    </row>
    <row r="34" spans="1:25" x14ac:dyDescent="0.2">
      <c r="A34" s="6" t="s">
        <v>22</v>
      </c>
      <c r="B34" s="5" t="s">
        <v>373</v>
      </c>
      <c r="C34" s="81"/>
      <c r="D34" s="98">
        <f>投入係数表!AJ34</f>
        <v>7.8666359376200357E-3</v>
      </c>
      <c r="E34" s="101">
        <f t="shared" si="9"/>
        <v>0</v>
      </c>
      <c r="F34" s="76">
        <f>分析係数表!C37</f>
        <v>0.17806118330777299</v>
      </c>
      <c r="G34" s="101">
        <f t="shared" si="0"/>
        <v>0</v>
      </c>
      <c r="H34" s="101">
        <v>0</v>
      </c>
      <c r="I34" s="101">
        <f t="shared" si="1"/>
        <v>0</v>
      </c>
      <c r="J34" s="76">
        <f>分析係数表!G37</f>
        <v>0.48063241106719368</v>
      </c>
      <c r="K34" s="102">
        <f t="shared" si="2"/>
        <v>0</v>
      </c>
      <c r="L34" s="70"/>
      <c r="M34" s="71"/>
      <c r="N34" s="72">
        <f>分析係数表!H37</f>
        <v>0.10551990887033974</v>
      </c>
      <c r="O34" s="73">
        <f t="shared" si="3"/>
        <v>0</v>
      </c>
      <c r="P34" s="67">
        <f>分析係数表!C37</f>
        <v>0.17806118330777299</v>
      </c>
      <c r="Q34" s="73">
        <f t="shared" si="4"/>
        <v>0</v>
      </c>
      <c r="R34" s="74">
        <v>0</v>
      </c>
      <c r="S34" s="75">
        <f t="shared" si="5"/>
        <v>0</v>
      </c>
      <c r="T34" s="76">
        <f>分析係数表!F37</f>
        <v>0.73363448146056842</v>
      </c>
      <c r="U34" s="77">
        <f t="shared" si="6"/>
        <v>0</v>
      </c>
      <c r="V34" s="78">
        <f>分析係数表!D37</f>
        <v>8.9591567852437423E-2</v>
      </c>
      <c r="W34" s="158">
        <f t="shared" si="7"/>
        <v>0</v>
      </c>
      <c r="X34" s="67">
        <f>分析係数表!E37</f>
        <v>7.8976096367400717E-2</v>
      </c>
      <c r="Y34" s="157">
        <f t="shared" si="8"/>
        <v>0</v>
      </c>
    </row>
    <row r="35" spans="1:25" x14ac:dyDescent="0.2">
      <c r="A35" s="6" t="s">
        <v>23</v>
      </c>
      <c r="B35" s="5" t="s">
        <v>191</v>
      </c>
      <c r="C35" s="81"/>
      <c r="D35" s="98">
        <f>投入係数表!AJ35</f>
        <v>7.359606668203119E-3</v>
      </c>
      <c r="E35" s="101">
        <f t="shared" si="9"/>
        <v>0</v>
      </c>
      <c r="F35" s="76">
        <f>分析係数表!C38</f>
        <v>9.4546815856245581E-2</v>
      </c>
      <c r="G35" s="101">
        <f t="shared" si="0"/>
        <v>0</v>
      </c>
      <c r="H35" s="101">
        <v>0</v>
      </c>
      <c r="I35" s="101">
        <f t="shared" si="1"/>
        <v>0</v>
      </c>
      <c r="J35" s="76">
        <f>分析係数表!G38</f>
        <v>0.30196369025565023</v>
      </c>
      <c r="K35" s="102">
        <f t="shared" si="2"/>
        <v>0</v>
      </c>
      <c r="L35" s="70"/>
      <c r="M35" s="71"/>
      <c r="N35" s="72">
        <f>分析係数表!H38</f>
        <v>2.7486919418469202E-2</v>
      </c>
      <c r="O35" s="73">
        <f t="shared" si="3"/>
        <v>0</v>
      </c>
      <c r="P35" s="67">
        <f>分析係数表!C38</f>
        <v>9.4546815856245581E-2</v>
      </c>
      <c r="Q35" s="73">
        <f t="shared" si="4"/>
        <v>0</v>
      </c>
      <c r="R35" s="74">
        <v>0</v>
      </c>
      <c r="S35" s="75">
        <f t="shared" si="5"/>
        <v>0</v>
      </c>
      <c r="T35" s="76">
        <f>分析係数表!F38</f>
        <v>0.6469062615783624</v>
      </c>
      <c r="U35" s="77">
        <f t="shared" si="6"/>
        <v>0</v>
      </c>
      <c r="V35" s="78">
        <f>分析係数表!D38</f>
        <v>7.039644312708411E-2</v>
      </c>
      <c r="W35" s="158">
        <f t="shared" si="7"/>
        <v>0</v>
      </c>
      <c r="X35" s="67">
        <f>分析係数表!E38</f>
        <v>6.7802889959244161E-2</v>
      </c>
      <c r="Y35" s="157">
        <f t="shared" si="8"/>
        <v>0</v>
      </c>
    </row>
    <row r="36" spans="1:25" x14ac:dyDescent="0.2">
      <c r="A36" s="6" t="s">
        <v>24</v>
      </c>
      <c r="B36" s="5" t="s">
        <v>39</v>
      </c>
      <c r="C36" s="81"/>
      <c r="D36" s="98">
        <f>投入係数表!AJ36</f>
        <v>0</v>
      </c>
      <c r="E36" s="101">
        <f t="shared" si="9"/>
        <v>0</v>
      </c>
      <c r="F36" s="76">
        <f>分析係数表!C39</f>
        <v>1</v>
      </c>
      <c r="G36" s="101">
        <f t="shared" si="0"/>
        <v>0</v>
      </c>
      <c r="H36" s="101">
        <v>0</v>
      </c>
      <c r="I36" s="101">
        <f t="shared" si="1"/>
        <v>0</v>
      </c>
      <c r="J36" s="76">
        <f>分析係数表!G39</f>
        <v>0.38617340916407339</v>
      </c>
      <c r="K36" s="102">
        <f t="shared" si="2"/>
        <v>0</v>
      </c>
      <c r="L36" s="70"/>
      <c r="M36" s="71"/>
      <c r="N36" s="72">
        <f>分析係数表!H39</f>
        <v>3.6619192575764402E-3</v>
      </c>
      <c r="O36" s="73">
        <f t="shared" si="3"/>
        <v>0</v>
      </c>
      <c r="P36" s="67">
        <f>分析係数表!C39</f>
        <v>1</v>
      </c>
      <c r="Q36" s="73">
        <f t="shared" si="4"/>
        <v>0</v>
      </c>
      <c r="R36" s="74">
        <v>0</v>
      </c>
      <c r="S36" s="75">
        <f t="shared" si="5"/>
        <v>0</v>
      </c>
      <c r="T36" s="76">
        <f>分析係数表!F39</f>
        <v>0.76971778087777654</v>
      </c>
      <c r="U36" s="77">
        <f t="shared" si="6"/>
        <v>0</v>
      </c>
      <c r="V36" s="78">
        <f>分析係数表!D39</f>
        <v>5.3224594913617342E-2</v>
      </c>
      <c r="W36" s="158">
        <f t="shared" si="7"/>
        <v>0</v>
      </c>
      <c r="X36" s="67">
        <f>分析係数表!E39</f>
        <v>6.6664878205816069E-2</v>
      </c>
      <c r="Y36" s="157">
        <f t="shared" si="8"/>
        <v>0</v>
      </c>
    </row>
    <row r="37" spans="1:25" x14ac:dyDescent="0.2">
      <c r="A37" s="6" t="s">
        <v>25</v>
      </c>
      <c r="B37" s="5" t="s">
        <v>40</v>
      </c>
      <c r="C37" s="81"/>
      <c r="D37" s="98">
        <f>投入係数表!AJ37</f>
        <v>6.1458093262656529E-5</v>
      </c>
      <c r="E37" s="101">
        <f t="shared" si="9"/>
        <v>0</v>
      </c>
      <c r="F37" s="76">
        <f>分析係数表!C40</f>
        <v>0.92638568129330257</v>
      </c>
      <c r="G37" s="101">
        <f t="shared" si="0"/>
        <v>0</v>
      </c>
      <c r="H37" s="101">
        <v>0</v>
      </c>
      <c r="I37" s="101">
        <f t="shared" si="1"/>
        <v>0</v>
      </c>
      <c r="J37" s="76">
        <f>分析係数表!G40</f>
        <v>0.56637000568074225</v>
      </c>
      <c r="K37" s="102">
        <f t="shared" si="2"/>
        <v>0</v>
      </c>
      <c r="L37" s="70"/>
      <c r="M37" s="71"/>
      <c r="N37" s="72">
        <f>分析係数表!H40</f>
        <v>2.7911676309506188E-2</v>
      </c>
      <c r="O37" s="73">
        <f t="shared" si="3"/>
        <v>0</v>
      </c>
      <c r="P37" s="67">
        <f>分析係数表!C40</f>
        <v>0.92638568129330257</v>
      </c>
      <c r="Q37" s="73">
        <f t="shared" si="4"/>
        <v>0</v>
      </c>
      <c r="R37" s="74">
        <v>0</v>
      </c>
      <c r="S37" s="75">
        <f t="shared" si="5"/>
        <v>0</v>
      </c>
      <c r="T37" s="76">
        <f>分析係数表!F40</f>
        <v>0.79369437606513915</v>
      </c>
      <c r="U37" s="77">
        <f t="shared" si="6"/>
        <v>0</v>
      </c>
      <c r="V37" s="78">
        <f>分析係数表!D40</f>
        <v>7.4725430789623182E-2</v>
      </c>
      <c r="W37" s="158">
        <f t="shared" si="7"/>
        <v>0</v>
      </c>
      <c r="X37" s="67">
        <f>分析係数表!E40</f>
        <v>4.5398598750236697E-2</v>
      </c>
      <c r="Y37" s="157">
        <f t="shared" si="8"/>
        <v>0</v>
      </c>
    </row>
    <row r="38" spans="1:25" x14ac:dyDescent="0.2">
      <c r="A38" s="6" t="s">
        <v>26</v>
      </c>
      <c r="B38" s="5" t="s">
        <v>274</v>
      </c>
      <c r="C38" s="66">
        <f>最終需要_まとめ!C39</f>
        <v>0</v>
      </c>
      <c r="D38" s="98">
        <f>投入係数表!AJ38</f>
        <v>1.35361450411001E-2</v>
      </c>
      <c r="E38" s="101">
        <f t="shared" si="9"/>
        <v>0</v>
      </c>
      <c r="F38" s="76">
        <f>分析係数表!C41</f>
        <v>0.99990772353972501</v>
      </c>
      <c r="G38" s="101">
        <f t="shared" si="0"/>
        <v>0</v>
      </c>
      <c r="H38" s="101">
        <v>0</v>
      </c>
      <c r="I38" s="101">
        <f t="shared" si="1"/>
        <v>0</v>
      </c>
      <c r="J38" s="76">
        <f>分析係数表!G41</f>
        <v>0.5672735653376354</v>
      </c>
      <c r="K38" s="102">
        <f t="shared" si="2"/>
        <v>0</v>
      </c>
      <c r="L38" s="70"/>
      <c r="M38" s="71"/>
      <c r="N38" s="72">
        <f>分析係数表!H41</f>
        <v>3.8064009576337182E-2</v>
      </c>
      <c r="O38" s="73">
        <f t="shared" si="3"/>
        <v>0</v>
      </c>
      <c r="P38" s="67">
        <f>分析係数表!C41</f>
        <v>0.99990772353972501</v>
      </c>
      <c r="Q38" s="73">
        <f t="shared" si="4"/>
        <v>0</v>
      </c>
      <c r="R38" s="74">
        <v>0</v>
      </c>
      <c r="S38" s="75">
        <f t="shared" si="5"/>
        <v>0</v>
      </c>
      <c r="T38" s="76">
        <f>分析係数表!F41</f>
        <v>0.70340324191441961</v>
      </c>
      <c r="U38" s="77">
        <f t="shared" si="6"/>
        <v>0</v>
      </c>
      <c r="V38" s="78">
        <f>分析係数表!D41</f>
        <v>0.12678804640086042</v>
      </c>
      <c r="W38" s="158">
        <f t="shared" si="7"/>
        <v>0</v>
      </c>
      <c r="X38" s="67">
        <f>分析係数表!E41</f>
        <v>0.12015057232849351</v>
      </c>
      <c r="Y38" s="157">
        <f t="shared" si="8"/>
        <v>0</v>
      </c>
    </row>
    <row r="39" spans="1:25" x14ac:dyDescent="0.2">
      <c r="A39" s="6" t="s">
        <v>51</v>
      </c>
      <c r="B39" s="5" t="s">
        <v>363</v>
      </c>
      <c r="C39" s="81"/>
      <c r="D39" s="98">
        <f>投入係数表!AJ39</f>
        <v>6.6067450257355762E-4</v>
      </c>
      <c r="E39" s="101">
        <f t="shared" si="9"/>
        <v>0</v>
      </c>
      <c r="F39" s="76">
        <f>分析係数表!C42</f>
        <v>0.84220135628586335</v>
      </c>
      <c r="G39" s="101">
        <f>E39*F39</f>
        <v>0</v>
      </c>
      <c r="H39" s="101">
        <v>0</v>
      </c>
      <c r="I39" s="101">
        <f>C39+H39</f>
        <v>0</v>
      </c>
      <c r="J39" s="76">
        <f>分析係数表!G42</f>
        <v>0.59498317528296119</v>
      </c>
      <c r="K39" s="102">
        <f>I39*J39</f>
        <v>0</v>
      </c>
      <c r="L39" s="70"/>
      <c r="M39" s="71"/>
      <c r="N39" s="72">
        <f>分析係数表!H42</f>
        <v>1.0390454554230514E-2</v>
      </c>
      <c r="O39" s="73">
        <f t="shared" si="3"/>
        <v>0</v>
      </c>
      <c r="P39" s="67">
        <f>分析係数表!C42</f>
        <v>0.84220135628586335</v>
      </c>
      <c r="Q39" s="73">
        <f>O39*P39</f>
        <v>0</v>
      </c>
      <c r="R39" s="74">
        <v>0</v>
      </c>
      <c r="S39" s="75">
        <f>I39+R39</f>
        <v>0</v>
      </c>
      <c r="T39" s="76">
        <f>分析係数表!F42</f>
        <v>0.68522483940042822</v>
      </c>
      <c r="U39" s="77">
        <f t="shared" si="6"/>
        <v>0</v>
      </c>
      <c r="V39" s="78">
        <f>分析係数表!D42</f>
        <v>0.3683083511777302</v>
      </c>
      <c r="W39" s="158">
        <f t="shared" si="7"/>
        <v>0</v>
      </c>
      <c r="X39" s="67">
        <f>分析係数表!E42</f>
        <v>0.32058733557662894</v>
      </c>
      <c r="Y39" s="157">
        <f t="shared" si="8"/>
        <v>0</v>
      </c>
    </row>
    <row r="40" spans="1:25" x14ac:dyDescent="0.2">
      <c r="A40" s="6" t="s">
        <v>192</v>
      </c>
      <c r="B40" s="5" t="s">
        <v>41</v>
      </c>
      <c r="C40" s="81"/>
      <c r="D40" s="98">
        <f>投入係数表!AJ40</f>
        <v>3.0406391641699317E-2</v>
      </c>
      <c r="E40" s="101">
        <f t="shared" si="9"/>
        <v>0</v>
      </c>
      <c r="F40" s="76">
        <f>分析係数表!C43</f>
        <v>0.52430911701784721</v>
      </c>
      <c r="G40" s="101">
        <f>E40*F40</f>
        <v>0</v>
      </c>
      <c r="H40" s="101">
        <v>0</v>
      </c>
      <c r="I40" s="101">
        <f>C40+H40</f>
        <v>0</v>
      </c>
      <c r="J40" s="76">
        <f>分析係数表!G43</f>
        <v>0.41766166778106789</v>
      </c>
      <c r="K40" s="102">
        <f>I40*J40</f>
        <v>0</v>
      </c>
      <c r="L40" s="70"/>
      <c r="M40" s="71"/>
      <c r="N40" s="72">
        <f>分析係数表!H43</f>
        <v>1.4132820192685171E-2</v>
      </c>
      <c r="O40" s="73">
        <f t="shared" si="3"/>
        <v>0</v>
      </c>
      <c r="P40" s="67">
        <f>分析係数表!C43</f>
        <v>0.52430911701784721</v>
      </c>
      <c r="Q40" s="73">
        <f>O40*P40</f>
        <v>0</v>
      </c>
      <c r="R40" s="74">
        <v>0</v>
      </c>
      <c r="S40" s="75">
        <f>I40+R40</f>
        <v>0</v>
      </c>
      <c r="T40" s="76">
        <f>分析係数表!F43</f>
        <v>0.73416754226764736</v>
      </c>
      <c r="U40" s="77">
        <f t="shared" si="6"/>
        <v>0</v>
      </c>
      <c r="V40" s="78">
        <f>分析係数表!D43</f>
        <v>0.15354857197440061</v>
      </c>
      <c r="W40" s="158">
        <f t="shared" si="7"/>
        <v>0</v>
      </c>
      <c r="X40" s="67">
        <f>分析係数表!E43</f>
        <v>0.11343012704174228</v>
      </c>
      <c r="Y40" s="157">
        <f t="shared" si="8"/>
        <v>0</v>
      </c>
    </row>
    <row r="41" spans="1:25" x14ac:dyDescent="0.2">
      <c r="A41" s="6" t="s">
        <v>337</v>
      </c>
      <c r="B41" s="5" t="s">
        <v>42</v>
      </c>
      <c r="C41" s="81"/>
      <c r="D41" s="98">
        <f>投入係数表!AJ41</f>
        <v>8.3736652070369524E-3</v>
      </c>
      <c r="E41" s="101">
        <f t="shared" si="9"/>
        <v>0</v>
      </c>
      <c r="F41" s="76">
        <f>分析係数表!C44</f>
        <v>0.64452330330238461</v>
      </c>
      <c r="G41" s="101">
        <f>E41*F41</f>
        <v>0</v>
      </c>
      <c r="H41" s="101">
        <v>0</v>
      </c>
      <c r="I41" s="101">
        <f>C41+H41</f>
        <v>0</v>
      </c>
      <c r="J41" s="76">
        <f>分析係数表!G44</f>
        <v>0.3824712118442698</v>
      </c>
      <c r="K41" s="102">
        <f>I41*J41</f>
        <v>0</v>
      </c>
      <c r="L41" s="70"/>
      <c r="M41" s="71"/>
      <c r="N41" s="72">
        <f>分析係数表!H44</f>
        <v>0.16476384160429391</v>
      </c>
      <c r="O41" s="73">
        <f t="shared" si="3"/>
        <v>0</v>
      </c>
      <c r="P41" s="67">
        <f>分析係数表!C44</f>
        <v>0.64452330330238461</v>
      </c>
      <c r="Q41" s="73">
        <f>O41*P41</f>
        <v>0</v>
      </c>
      <c r="R41" s="74">
        <v>0</v>
      </c>
      <c r="S41" s="75">
        <f>I41+R41</f>
        <v>0</v>
      </c>
      <c r="T41" s="76">
        <f>分析係数表!F44</f>
        <v>0.64581429354779751</v>
      </c>
      <c r="U41" s="77">
        <f t="shared" si="6"/>
        <v>0</v>
      </c>
      <c r="V41" s="78">
        <f>分析係数表!D44</f>
        <v>0.16185340888320235</v>
      </c>
      <c r="W41" s="158">
        <f t="shared" si="7"/>
        <v>0</v>
      </c>
      <c r="X41" s="67">
        <f>分析係数表!E44</f>
        <v>0.10822214098580393</v>
      </c>
      <c r="Y41" s="157">
        <f t="shared" si="8"/>
        <v>0</v>
      </c>
    </row>
    <row r="42" spans="1:25" x14ac:dyDescent="0.2">
      <c r="A42" s="6" t="s">
        <v>338</v>
      </c>
      <c r="B42" s="5" t="s">
        <v>276</v>
      </c>
      <c r="C42" s="81"/>
      <c r="D42" s="98">
        <f>投入係数表!AJ42</f>
        <v>1.0908811554121533E-3</v>
      </c>
      <c r="E42" s="101">
        <f t="shared" si="9"/>
        <v>0</v>
      </c>
      <c r="F42" s="76">
        <f>分析係数表!C45</f>
        <v>1</v>
      </c>
      <c r="G42" s="101">
        <f>E42*F42</f>
        <v>0</v>
      </c>
      <c r="H42" s="101">
        <v>0</v>
      </c>
      <c r="I42" s="101">
        <f>C42+H42</f>
        <v>0</v>
      </c>
      <c r="J42" s="76">
        <f>分析係数表!G45</f>
        <v>0</v>
      </c>
      <c r="K42" s="102">
        <f>I42*J42</f>
        <v>0</v>
      </c>
      <c r="L42" s="70"/>
      <c r="M42" s="71"/>
      <c r="N42" s="72">
        <f>分析係数表!H45</f>
        <v>0</v>
      </c>
      <c r="O42" s="73">
        <f t="shared" si="3"/>
        <v>0</v>
      </c>
      <c r="P42" s="67">
        <f>分析係数表!C45</f>
        <v>1</v>
      </c>
      <c r="Q42" s="73">
        <f>O42*P42</f>
        <v>0</v>
      </c>
      <c r="R42" s="74">
        <v>0</v>
      </c>
      <c r="S42" s="75">
        <f>I42+R42</f>
        <v>0</v>
      </c>
      <c r="T42" s="76">
        <f>分析係数表!F45</f>
        <v>0</v>
      </c>
      <c r="U42" s="77">
        <f t="shared" si="6"/>
        <v>0</v>
      </c>
      <c r="V42" s="78">
        <f>分析係数表!D45</f>
        <v>0</v>
      </c>
      <c r="W42" s="158">
        <f t="shared" si="7"/>
        <v>0</v>
      </c>
      <c r="X42" s="67">
        <f>分析係数表!E45</f>
        <v>0</v>
      </c>
      <c r="Y42" s="157">
        <f t="shared" si="8"/>
        <v>0</v>
      </c>
    </row>
    <row r="43" spans="1:25" x14ac:dyDescent="0.2">
      <c r="A43" s="6" t="s">
        <v>339</v>
      </c>
      <c r="B43" s="5" t="s">
        <v>277</v>
      </c>
      <c r="C43" s="81"/>
      <c r="D43" s="98">
        <f>投入係数表!AJ43</f>
        <v>7.0676807252055009E-4</v>
      </c>
      <c r="E43" s="101">
        <f t="shared" si="9"/>
        <v>0</v>
      </c>
      <c r="F43" s="76">
        <f>分析係数表!C46</f>
        <v>0.94132029339853296</v>
      </c>
      <c r="G43" s="101">
        <f>E43*F43</f>
        <v>0</v>
      </c>
      <c r="H43" s="101">
        <v>0</v>
      </c>
      <c r="I43" s="101">
        <f>C43+H43</f>
        <v>0</v>
      </c>
      <c r="J43" s="76">
        <f>分析係数表!G46</f>
        <v>1.8134715025906734E-2</v>
      </c>
      <c r="K43" s="102">
        <f>I43*J43</f>
        <v>0</v>
      </c>
      <c r="L43" s="70"/>
      <c r="M43" s="71"/>
      <c r="N43" s="72">
        <f>分析係数表!H46</f>
        <v>5.1485683762058915E-5</v>
      </c>
      <c r="O43" s="73">
        <f t="shared" si="3"/>
        <v>0</v>
      </c>
      <c r="P43" s="67">
        <f>分析係数表!C46</f>
        <v>0.94132029339853296</v>
      </c>
      <c r="Q43" s="73">
        <f>O43*P43</f>
        <v>0</v>
      </c>
      <c r="R43" s="74">
        <v>0</v>
      </c>
      <c r="S43" s="75">
        <f>I43+R43</f>
        <v>0</v>
      </c>
      <c r="T43" s="76">
        <f>分析係数表!F46</f>
        <v>0.59196891191709844</v>
      </c>
      <c r="U43" s="77">
        <f t="shared" si="6"/>
        <v>0</v>
      </c>
      <c r="V43" s="78">
        <f>分析係数表!D46</f>
        <v>1.4248704663212436E-2</v>
      </c>
      <c r="W43" s="158">
        <f t="shared" si="7"/>
        <v>0</v>
      </c>
      <c r="X43" s="67">
        <f>分析係数表!E46</f>
        <v>4.5336787564766841E-2</v>
      </c>
      <c r="Y43" s="157">
        <f t="shared" si="8"/>
        <v>0</v>
      </c>
    </row>
    <row r="44" spans="1:25" x14ac:dyDescent="0.2">
      <c r="A44" s="183">
        <v>40</v>
      </c>
      <c r="B44" s="12" t="s">
        <v>148</v>
      </c>
      <c r="C44" s="187">
        <f>SUM(C5:C43)</f>
        <v>0</v>
      </c>
      <c r="D44" s="99">
        <f>投入係数表!AJ44</f>
        <v>0.28621034032419146</v>
      </c>
      <c r="E44" s="87">
        <f>SUM(E5:E43)</f>
        <v>0</v>
      </c>
      <c r="F44" s="89">
        <f>分析係数表!C47</f>
        <v>0.4419098025262409</v>
      </c>
      <c r="G44" s="87">
        <f>SUM(G5:G43)</f>
        <v>0</v>
      </c>
      <c r="H44" s="87">
        <f>SUM(H5:H43)</f>
        <v>0</v>
      </c>
      <c r="I44" s="87">
        <f>SUM(I5:I43)</f>
        <v>0</v>
      </c>
      <c r="J44" s="89">
        <f>分析係数表!G47</f>
        <v>0.35884105327113486</v>
      </c>
      <c r="K44" s="103">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52" t="s">
        <v>340</v>
      </c>
      <c r="C1" s="53"/>
      <c r="D1" s="53"/>
      <c r="E1" s="53"/>
      <c r="F1" s="54"/>
      <c r="G1" s="485" t="s">
        <v>626</v>
      </c>
      <c r="H1" s="364"/>
      <c r="I1" s="364"/>
      <c r="J1" s="364"/>
    </row>
    <row r="2" spans="1:25" x14ac:dyDescent="0.2">
      <c r="B2" s="3" t="s">
        <v>363</v>
      </c>
      <c r="S2" s="3" t="s">
        <v>150</v>
      </c>
      <c r="U2" s="55" t="s">
        <v>207</v>
      </c>
      <c r="W2" s="3" t="s">
        <v>127</v>
      </c>
      <c r="Y2" s="3" t="s">
        <v>151</v>
      </c>
    </row>
    <row r="3" spans="1:25" ht="44" x14ac:dyDescent="0.2">
      <c r="B3" s="56"/>
      <c r="C3" s="57" t="s">
        <v>225</v>
      </c>
      <c r="D3" s="57" t="s">
        <v>378</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98">
        <f>投入係数表!AK5</f>
        <v>1.5295197308045274E-3</v>
      </c>
      <c r="E5" s="101">
        <f>$C$39*D5</f>
        <v>0</v>
      </c>
      <c r="F5" s="76">
        <f>分析係数表!C8</f>
        <v>0.62618397816663984</v>
      </c>
      <c r="G5" s="101">
        <f t="shared" ref="G5:G38" si="0">E5*F5</f>
        <v>0</v>
      </c>
      <c r="H5" s="101">
        <f t="array" ref="H5:H43">MMULT(逆行列係数!C5:AO43,'35'!G5:G43)</f>
        <v>0</v>
      </c>
      <c r="I5" s="101">
        <f t="shared" ref="I5:I38" si="1">C5+H5</f>
        <v>0</v>
      </c>
      <c r="J5" s="76">
        <f>分析係数表!G8</f>
        <v>0.17367458866544791</v>
      </c>
      <c r="K5" s="102">
        <f t="shared" ref="K5:K38" si="2">I5*J5</f>
        <v>0</v>
      </c>
      <c r="L5" s="70" t="s">
        <v>175</v>
      </c>
      <c r="M5" s="71" t="s">
        <v>175</v>
      </c>
      <c r="N5" s="72">
        <f>分析係数表!H8</f>
        <v>9.6857442577373328E-3</v>
      </c>
      <c r="O5" s="73">
        <f t="shared" ref="O5:O43" si="3">$M$44*N5</f>
        <v>0</v>
      </c>
      <c r="P5" s="67">
        <f>分析係数表!C8</f>
        <v>0.62618397816663984</v>
      </c>
      <c r="Q5" s="73">
        <f t="shared" ref="Q5:Q38" si="4">O5*P5</f>
        <v>0</v>
      </c>
      <c r="R5" s="74">
        <f t="array" ref="R5:R43">MMULT(逆行列係数!C5:AO43,'35'!Q5:Q43)</f>
        <v>0</v>
      </c>
      <c r="S5" s="75">
        <f t="shared" ref="S5:S38" si="5">I5+R5</f>
        <v>0</v>
      </c>
      <c r="T5" s="76">
        <f>分析係数表!F8</f>
        <v>0.6565853270805182</v>
      </c>
      <c r="U5" s="77">
        <f t="shared" ref="U5:U38" si="6">S5*T5</f>
        <v>0</v>
      </c>
      <c r="V5" s="78">
        <f>分析係数表!D8</f>
        <v>0.236507431841666</v>
      </c>
      <c r="W5" s="158">
        <f t="shared" ref="W5:W38" si="7">ROUND(S5*V5,0)</f>
        <v>0</v>
      </c>
      <c r="X5" s="67">
        <f>分析係数表!E8</f>
        <v>0.13752881328988156</v>
      </c>
      <c r="Y5" s="157">
        <f t="shared" ref="Y5:Y38" si="8">ROUND(S5*X5,0)</f>
        <v>0</v>
      </c>
    </row>
    <row r="6" spans="1:25" x14ac:dyDescent="0.2">
      <c r="A6" s="6" t="s">
        <v>217</v>
      </c>
      <c r="B6" s="5" t="s">
        <v>263</v>
      </c>
      <c r="C6" s="81"/>
      <c r="D6" s="98">
        <f>投入係数表!AK6</f>
        <v>0</v>
      </c>
      <c r="E6" s="101">
        <f t="shared" ref="E6:E43" si="9">$C$39*D6</f>
        <v>0</v>
      </c>
      <c r="F6" s="76">
        <f>分析係数表!C9</f>
        <v>0.44414168937329701</v>
      </c>
      <c r="G6" s="101">
        <f t="shared" si="0"/>
        <v>0</v>
      </c>
      <c r="H6" s="101">
        <v>0</v>
      </c>
      <c r="I6" s="101">
        <f t="shared" si="1"/>
        <v>0</v>
      </c>
      <c r="J6" s="76">
        <f>分析係数表!G9</f>
        <v>0.2864864864864865</v>
      </c>
      <c r="K6" s="102">
        <f t="shared" si="2"/>
        <v>0</v>
      </c>
      <c r="L6" s="70"/>
      <c r="M6" s="71"/>
      <c r="N6" s="72">
        <f>分析係数表!H9</f>
        <v>4.9876756144494577E-4</v>
      </c>
      <c r="O6" s="73">
        <f t="shared" si="3"/>
        <v>0</v>
      </c>
      <c r="P6" s="67">
        <f>分析係数表!C9</f>
        <v>0.44414168937329701</v>
      </c>
      <c r="Q6" s="73">
        <f t="shared" si="4"/>
        <v>0</v>
      </c>
      <c r="R6" s="74">
        <v>0</v>
      </c>
      <c r="S6" s="75">
        <f t="shared" si="5"/>
        <v>0</v>
      </c>
      <c r="T6" s="76">
        <f>分析係数表!F9</f>
        <v>0.8</v>
      </c>
      <c r="U6" s="77">
        <f t="shared" si="6"/>
        <v>0</v>
      </c>
      <c r="V6" s="78">
        <f>分析係数表!D9</f>
        <v>0.15675675675675677</v>
      </c>
      <c r="W6" s="158">
        <f t="shared" si="7"/>
        <v>0</v>
      </c>
      <c r="X6" s="67">
        <f>分析係数表!E9</f>
        <v>0</v>
      </c>
      <c r="Y6" s="157">
        <f t="shared" si="8"/>
        <v>0</v>
      </c>
    </row>
    <row r="7" spans="1:25" x14ac:dyDescent="0.2">
      <c r="A7" s="6" t="s">
        <v>218</v>
      </c>
      <c r="B7" s="5" t="s">
        <v>264</v>
      </c>
      <c r="C7" s="81"/>
      <c r="D7" s="98">
        <f>投入係数表!AK7</f>
        <v>0</v>
      </c>
      <c r="E7" s="101">
        <f t="shared" si="9"/>
        <v>0</v>
      </c>
      <c r="F7" s="76">
        <f>分析係数表!C10</f>
        <v>0.59922367782629793</v>
      </c>
      <c r="G7" s="101">
        <f t="shared" si="0"/>
        <v>0</v>
      </c>
      <c r="H7" s="101">
        <v>0</v>
      </c>
      <c r="I7" s="101">
        <f t="shared" si="1"/>
        <v>0</v>
      </c>
      <c r="J7" s="76">
        <f>分析係数表!G10</f>
        <v>0.23161078900932694</v>
      </c>
      <c r="K7" s="102">
        <f t="shared" si="2"/>
        <v>0</v>
      </c>
      <c r="L7" s="70"/>
      <c r="M7" s="71"/>
      <c r="N7" s="72">
        <f>分析係数表!H10</f>
        <v>1.1359028980004247E-3</v>
      </c>
      <c r="O7" s="73">
        <f t="shared" si="3"/>
        <v>0</v>
      </c>
      <c r="P7" s="67">
        <f>分析係数表!C10</f>
        <v>0.59922367782629793</v>
      </c>
      <c r="Q7" s="73">
        <f t="shared" si="4"/>
        <v>0</v>
      </c>
      <c r="R7" s="74">
        <v>0</v>
      </c>
      <c r="S7" s="75">
        <f t="shared" si="5"/>
        <v>0</v>
      </c>
      <c r="T7" s="76">
        <f>分析係数表!F10</f>
        <v>0.67411141920846984</v>
      </c>
      <c r="U7" s="77">
        <f t="shared" si="6"/>
        <v>0</v>
      </c>
      <c r="V7" s="78">
        <f>分析係数表!D10</f>
        <v>9.7403579531131837E-2</v>
      </c>
      <c r="W7" s="158">
        <f t="shared" si="7"/>
        <v>0</v>
      </c>
      <c r="X7" s="67">
        <f>分析係数表!E10</f>
        <v>7.6632215780186544E-2</v>
      </c>
      <c r="Y7" s="157">
        <f t="shared" si="8"/>
        <v>0</v>
      </c>
    </row>
    <row r="8" spans="1:25" x14ac:dyDescent="0.2">
      <c r="A8" s="6" t="s">
        <v>219</v>
      </c>
      <c r="B8" s="5" t="s">
        <v>27</v>
      </c>
      <c r="C8" s="81"/>
      <c r="D8" s="98">
        <f>投入係数表!AK8</f>
        <v>0</v>
      </c>
      <c r="E8" s="101">
        <f t="shared" si="9"/>
        <v>0</v>
      </c>
      <c r="F8" s="76">
        <f>分析係数表!C11</f>
        <v>1.1237811931912089E-2</v>
      </c>
      <c r="G8" s="101">
        <f t="shared" si="0"/>
        <v>0</v>
      </c>
      <c r="H8" s="101">
        <v>0</v>
      </c>
      <c r="I8" s="101">
        <f t="shared" si="1"/>
        <v>0</v>
      </c>
      <c r="J8" s="76">
        <f>分析係数表!G11</f>
        <v>0.45794392523364486</v>
      </c>
      <c r="K8" s="102">
        <f t="shared" si="2"/>
        <v>0</v>
      </c>
      <c r="L8" s="70"/>
      <c r="M8" s="71"/>
      <c r="N8" s="72">
        <f>分析係数表!H11</f>
        <v>-1.9307131410772092E-5</v>
      </c>
      <c r="O8" s="73">
        <f t="shared" si="3"/>
        <v>0</v>
      </c>
      <c r="P8" s="67">
        <f>分析係数表!C11</f>
        <v>1.1237811931912089E-2</v>
      </c>
      <c r="Q8" s="73">
        <f t="shared" si="4"/>
        <v>0</v>
      </c>
      <c r="R8" s="74">
        <v>0</v>
      </c>
      <c r="S8" s="75">
        <f t="shared" si="5"/>
        <v>0</v>
      </c>
      <c r="T8" s="76">
        <f>分析係数表!F11</f>
        <v>0.77570093457943923</v>
      </c>
      <c r="U8" s="77">
        <f t="shared" si="6"/>
        <v>0</v>
      </c>
      <c r="V8" s="78">
        <f>分析係数表!D11</f>
        <v>0.16822429906542055</v>
      </c>
      <c r="W8" s="158">
        <f t="shared" si="7"/>
        <v>0</v>
      </c>
      <c r="X8" s="67">
        <f>分析係数表!E11</f>
        <v>4.6728971962616821E-2</v>
      </c>
      <c r="Y8" s="157">
        <f t="shared" si="8"/>
        <v>0</v>
      </c>
    </row>
    <row r="9" spans="1:25" x14ac:dyDescent="0.2">
      <c r="A9" s="6" t="s">
        <v>220</v>
      </c>
      <c r="B9" s="5" t="s">
        <v>188</v>
      </c>
      <c r="C9" s="81"/>
      <c r="D9" s="98">
        <f>投入係数表!AK9</f>
        <v>9.177118384827164E-4</v>
      </c>
      <c r="E9" s="101">
        <f t="shared" si="9"/>
        <v>0</v>
      </c>
      <c r="F9" s="76">
        <f>分析係数表!C12</f>
        <v>0.19220955176696397</v>
      </c>
      <c r="G9" s="101">
        <f t="shared" si="0"/>
        <v>0</v>
      </c>
      <c r="H9" s="101">
        <v>0</v>
      </c>
      <c r="I9" s="101">
        <f t="shared" si="1"/>
        <v>0</v>
      </c>
      <c r="J9" s="76">
        <f>分析係数表!G12</f>
        <v>0.28074575451743516</v>
      </c>
      <c r="K9" s="102">
        <f t="shared" si="2"/>
        <v>0</v>
      </c>
      <c r="L9" s="70"/>
      <c r="M9" s="71"/>
      <c r="N9" s="72">
        <f>分析係数表!H12</f>
        <v>8.6946448453176992E-2</v>
      </c>
      <c r="O9" s="73">
        <f t="shared" si="3"/>
        <v>0</v>
      </c>
      <c r="P9" s="67">
        <f>分析係数表!C12</f>
        <v>0.19220955176696397</v>
      </c>
      <c r="Q9" s="73">
        <f t="shared" si="4"/>
        <v>0</v>
      </c>
      <c r="R9" s="74">
        <v>0</v>
      </c>
      <c r="S9" s="75">
        <f t="shared" si="5"/>
        <v>0</v>
      </c>
      <c r="T9" s="76">
        <f>分析係数表!F12</f>
        <v>0.59388408775004531</v>
      </c>
      <c r="U9" s="77">
        <f t="shared" si="6"/>
        <v>0</v>
      </c>
      <c r="V9" s="78">
        <f>分析係数表!D12</f>
        <v>6.3636913035595571E-2</v>
      </c>
      <c r="W9" s="158">
        <f t="shared" si="7"/>
        <v>0</v>
      </c>
      <c r="X9" s="67">
        <f>分析係数表!E12</f>
        <v>5.3151628694023088E-2</v>
      </c>
      <c r="Y9" s="157">
        <f t="shared" si="8"/>
        <v>0</v>
      </c>
    </row>
    <row r="10" spans="1:25" x14ac:dyDescent="0.2">
      <c r="A10" s="6" t="s">
        <v>221</v>
      </c>
      <c r="B10" s="5" t="s">
        <v>28</v>
      </c>
      <c r="C10" s="81"/>
      <c r="D10" s="98">
        <f>投入係数表!AK10</f>
        <v>1.8354236769654329E-2</v>
      </c>
      <c r="E10" s="101">
        <f t="shared" si="9"/>
        <v>0</v>
      </c>
      <c r="F10" s="76">
        <f>分析係数表!C13</f>
        <v>5.5763110557631057E-2</v>
      </c>
      <c r="G10" s="101">
        <f t="shared" si="0"/>
        <v>0</v>
      </c>
      <c r="H10" s="101">
        <v>0</v>
      </c>
      <c r="I10" s="101">
        <f t="shared" si="1"/>
        <v>0</v>
      </c>
      <c r="J10" s="76">
        <f>分析係数表!G13</f>
        <v>0.39274924471299094</v>
      </c>
      <c r="K10" s="102">
        <f t="shared" si="2"/>
        <v>0</v>
      </c>
      <c r="L10" s="70"/>
      <c r="M10" s="71"/>
      <c r="N10" s="72">
        <f>分析係数表!H13</f>
        <v>1.4850401910118868E-2</v>
      </c>
      <c r="O10" s="73">
        <f t="shared" si="3"/>
        <v>0</v>
      </c>
      <c r="P10" s="67">
        <f>分析係数表!C13</f>
        <v>5.5763110557631057E-2</v>
      </c>
      <c r="Q10" s="73">
        <f t="shared" si="4"/>
        <v>0</v>
      </c>
      <c r="R10" s="74">
        <v>0</v>
      </c>
      <c r="S10" s="75">
        <f t="shared" si="5"/>
        <v>0</v>
      </c>
      <c r="T10" s="76">
        <f>分析係数表!F13</f>
        <v>0.61581067472306139</v>
      </c>
      <c r="U10" s="77">
        <f t="shared" si="6"/>
        <v>0</v>
      </c>
      <c r="V10" s="78">
        <f>分析係数表!D13</f>
        <v>0.18177240684793555</v>
      </c>
      <c r="W10" s="158">
        <f t="shared" si="7"/>
        <v>0</v>
      </c>
      <c r="X10" s="67">
        <f>分析係数表!E13</f>
        <v>0.16666666666666666</v>
      </c>
      <c r="Y10" s="157">
        <f t="shared" si="8"/>
        <v>0</v>
      </c>
    </row>
    <row r="11" spans="1:25" x14ac:dyDescent="0.2">
      <c r="A11" s="6" t="s">
        <v>222</v>
      </c>
      <c r="B11" s="5" t="s">
        <v>265</v>
      </c>
      <c r="C11" s="81"/>
      <c r="D11" s="98">
        <f>投入係数表!AK11</f>
        <v>1.3459773631079841E-2</v>
      </c>
      <c r="E11" s="101">
        <f t="shared" si="9"/>
        <v>0</v>
      </c>
      <c r="F11" s="76">
        <f>分析係数表!C14</f>
        <v>7.9371641174038832E-2</v>
      </c>
      <c r="G11" s="101">
        <f t="shared" si="0"/>
        <v>0</v>
      </c>
      <c r="H11" s="101">
        <v>0</v>
      </c>
      <c r="I11" s="101">
        <f t="shared" si="1"/>
        <v>0</v>
      </c>
      <c r="J11" s="76">
        <f>分析係数表!G14</f>
        <v>0.31032278683285397</v>
      </c>
      <c r="K11" s="102">
        <f t="shared" si="2"/>
        <v>0</v>
      </c>
      <c r="L11" s="70"/>
      <c r="M11" s="71"/>
      <c r="N11" s="72">
        <f>分析係数表!H14</f>
        <v>9.8788155718450548E-4</v>
      </c>
      <c r="O11" s="73">
        <f t="shared" si="3"/>
        <v>0</v>
      </c>
      <c r="P11" s="67">
        <f>分析係数表!C14</f>
        <v>7.9371641174038832E-2</v>
      </c>
      <c r="Q11" s="73">
        <f t="shared" si="4"/>
        <v>0</v>
      </c>
      <c r="R11" s="74">
        <v>0</v>
      </c>
      <c r="S11" s="75">
        <f t="shared" si="5"/>
        <v>0</v>
      </c>
      <c r="T11" s="76">
        <f>分析係数表!F14</f>
        <v>0.57270693512304249</v>
      </c>
      <c r="U11" s="77">
        <f t="shared" si="6"/>
        <v>0</v>
      </c>
      <c r="V11" s="78">
        <f>分析係数表!D14</f>
        <v>7.0310003195909243E-2</v>
      </c>
      <c r="W11" s="158">
        <f t="shared" si="7"/>
        <v>0</v>
      </c>
      <c r="X11" s="67">
        <f>分析係数表!E14</f>
        <v>4.5381911153723233E-2</v>
      </c>
      <c r="Y11" s="157">
        <f t="shared" si="8"/>
        <v>0</v>
      </c>
    </row>
    <row r="12" spans="1:25" x14ac:dyDescent="0.2">
      <c r="A12" s="6" t="s">
        <v>223</v>
      </c>
      <c r="B12" s="5" t="s">
        <v>29</v>
      </c>
      <c r="C12" s="81"/>
      <c r="D12" s="98">
        <f>投入係数表!AK12</f>
        <v>1.5295197308045274E-3</v>
      </c>
      <c r="E12" s="101">
        <f t="shared" si="9"/>
        <v>0</v>
      </c>
      <c r="F12" s="76">
        <f>分析係数表!C15</f>
        <v>0</v>
      </c>
      <c r="G12" s="101">
        <f t="shared" si="0"/>
        <v>0</v>
      </c>
      <c r="H12" s="101">
        <v>0</v>
      </c>
      <c r="I12" s="101">
        <f t="shared" si="1"/>
        <v>0</v>
      </c>
      <c r="J12" s="76">
        <f>分析係数表!G15</f>
        <v>0.18293821168564495</v>
      </c>
      <c r="K12" s="102">
        <f t="shared" si="2"/>
        <v>0</v>
      </c>
      <c r="L12" s="70"/>
      <c r="M12" s="71"/>
      <c r="N12" s="72">
        <f>分析係数表!H15</f>
        <v>7.0245779782859129E-3</v>
      </c>
      <c r="O12" s="73">
        <f t="shared" si="3"/>
        <v>0</v>
      </c>
      <c r="P12" s="67">
        <f>分析係数表!C15</f>
        <v>0</v>
      </c>
      <c r="Q12" s="73">
        <f t="shared" si="4"/>
        <v>0</v>
      </c>
      <c r="R12" s="74">
        <v>0</v>
      </c>
      <c r="S12" s="75">
        <f t="shared" si="5"/>
        <v>0</v>
      </c>
      <c r="T12" s="76">
        <f>分析係数表!F15</f>
        <v>0.58334888930371476</v>
      </c>
      <c r="U12" s="77">
        <f t="shared" si="6"/>
        <v>0</v>
      </c>
      <c r="V12" s="78">
        <f>分析係数表!D15</f>
        <v>3.3414224379316779E-2</v>
      </c>
      <c r="W12" s="158">
        <f t="shared" si="7"/>
        <v>0</v>
      </c>
      <c r="X12" s="67">
        <f>分析係数表!E15</f>
        <v>2.8747433264887063E-2</v>
      </c>
      <c r="Y12" s="157">
        <f t="shared" si="8"/>
        <v>0</v>
      </c>
    </row>
    <row r="13" spans="1:25" x14ac:dyDescent="0.2">
      <c r="A13" s="6" t="s">
        <v>224</v>
      </c>
      <c r="B13" s="5" t="s">
        <v>30</v>
      </c>
      <c r="C13" s="81"/>
      <c r="D13" s="98">
        <f>投入係数表!AK13</f>
        <v>2.4472315692872439E-3</v>
      </c>
      <c r="E13" s="101">
        <f t="shared" si="9"/>
        <v>0</v>
      </c>
      <c r="F13" s="76">
        <f>分析係数表!C16</f>
        <v>0.25019220208676551</v>
      </c>
      <c r="G13" s="101">
        <f t="shared" si="0"/>
        <v>0</v>
      </c>
      <c r="H13" s="101">
        <v>0</v>
      </c>
      <c r="I13" s="101">
        <f t="shared" si="1"/>
        <v>0</v>
      </c>
      <c r="J13" s="76">
        <f>分析係数表!G16</f>
        <v>6.6029003394014199E-2</v>
      </c>
      <c r="K13" s="102">
        <f t="shared" si="2"/>
        <v>0</v>
      </c>
      <c r="L13" s="70"/>
      <c r="M13" s="71"/>
      <c r="N13" s="72">
        <f>分析係数表!H16</f>
        <v>1.5056344645167103E-2</v>
      </c>
      <c r="O13" s="73">
        <f t="shared" si="3"/>
        <v>0</v>
      </c>
      <c r="P13" s="67">
        <f>分析係数表!C16</f>
        <v>0.25019220208676551</v>
      </c>
      <c r="Q13" s="73">
        <f t="shared" si="4"/>
        <v>0</v>
      </c>
      <c r="R13" s="74">
        <v>0</v>
      </c>
      <c r="S13" s="75">
        <f t="shared" si="5"/>
        <v>0</v>
      </c>
      <c r="T13" s="76">
        <f>分析係数表!F16</f>
        <v>0.57081147793890774</v>
      </c>
      <c r="U13" s="77">
        <f t="shared" si="6"/>
        <v>0</v>
      </c>
      <c r="V13" s="78">
        <f>分析係数表!D16</f>
        <v>2.776920703486578E-3</v>
      </c>
      <c r="W13" s="158">
        <f t="shared" si="7"/>
        <v>0</v>
      </c>
      <c r="X13" s="67">
        <f>分析係数表!E16</f>
        <v>1.8512804689910522E-3</v>
      </c>
      <c r="Y13" s="157">
        <f t="shared" si="8"/>
        <v>0</v>
      </c>
    </row>
    <row r="14" spans="1:25" x14ac:dyDescent="0.2">
      <c r="A14" s="6" t="s">
        <v>2</v>
      </c>
      <c r="B14" s="5" t="s">
        <v>360</v>
      </c>
      <c r="C14" s="81"/>
      <c r="D14" s="98">
        <f>投入係数表!AK14</f>
        <v>5.5062710308962986E-3</v>
      </c>
      <c r="E14" s="101">
        <f t="shared" si="9"/>
        <v>0</v>
      </c>
      <c r="F14" s="76">
        <f>分析係数表!C17</f>
        <v>1.3407344150298872E-2</v>
      </c>
      <c r="G14" s="101">
        <f t="shared" si="0"/>
        <v>0</v>
      </c>
      <c r="H14" s="101">
        <v>0</v>
      </c>
      <c r="I14" s="101">
        <f t="shared" si="1"/>
        <v>0</v>
      </c>
      <c r="J14" s="76">
        <f>分析係数表!G17</f>
        <v>0.3831030818278427</v>
      </c>
      <c r="K14" s="102">
        <f t="shared" si="2"/>
        <v>0</v>
      </c>
      <c r="L14" s="70"/>
      <c r="M14" s="71"/>
      <c r="N14" s="72">
        <f>分析係数表!H17</f>
        <v>6.2973426951468308E-3</v>
      </c>
      <c r="O14" s="73">
        <f t="shared" si="3"/>
        <v>0</v>
      </c>
      <c r="P14" s="67">
        <f>分析係数表!C17</f>
        <v>1.3407344150298872E-2</v>
      </c>
      <c r="Q14" s="73">
        <f t="shared" si="4"/>
        <v>0</v>
      </c>
      <c r="R14" s="74">
        <v>0</v>
      </c>
      <c r="S14" s="75">
        <f t="shared" si="5"/>
        <v>0</v>
      </c>
      <c r="T14" s="76">
        <f>分析係数表!F17</f>
        <v>0.58501594048884165</v>
      </c>
      <c r="U14" s="77">
        <f t="shared" si="6"/>
        <v>0</v>
      </c>
      <c r="V14" s="78">
        <f>分析係数表!D17</f>
        <v>8.5547290116896921E-2</v>
      </c>
      <c r="W14" s="158">
        <f t="shared" si="7"/>
        <v>0</v>
      </c>
      <c r="X14" s="67">
        <f>分析係数表!E17</f>
        <v>7.5451647183846976E-2</v>
      </c>
      <c r="Y14" s="157">
        <f t="shared" si="8"/>
        <v>0</v>
      </c>
    </row>
    <row r="15" spans="1:25" x14ac:dyDescent="0.2">
      <c r="A15" s="6" t="s">
        <v>3</v>
      </c>
      <c r="B15" s="5" t="s">
        <v>31</v>
      </c>
      <c r="C15" s="81"/>
      <c r="D15" s="98">
        <f>投入係数表!AK15</f>
        <v>3.0590394616090549E-4</v>
      </c>
      <c r="E15" s="101">
        <f t="shared" si="9"/>
        <v>0</v>
      </c>
      <c r="F15" s="76">
        <f>分析係数表!C18</f>
        <v>0.50011828720132478</v>
      </c>
      <c r="G15" s="101">
        <f t="shared" si="0"/>
        <v>0</v>
      </c>
      <c r="H15" s="101">
        <v>0</v>
      </c>
      <c r="I15" s="101">
        <f t="shared" si="1"/>
        <v>0</v>
      </c>
      <c r="J15" s="76">
        <f>分析係数表!G18</f>
        <v>0.30389738529847066</v>
      </c>
      <c r="K15" s="102">
        <f t="shared" si="2"/>
        <v>0</v>
      </c>
      <c r="L15" s="70"/>
      <c r="M15" s="71"/>
      <c r="N15" s="72">
        <f>分析係数表!H18</f>
        <v>4.7302471956391627E-4</v>
      </c>
      <c r="O15" s="73">
        <f t="shared" si="3"/>
        <v>0</v>
      </c>
      <c r="P15" s="67">
        <f>分析係数表!C18</f>
        <v>0.50011828720132478</v>
      </c>
      <c r="Q15" s="73">
        <f t="shared" si="4"/>
        <v>0</v>
      </c>
      <c r="R15" s="74">
        <v>0</v>
      </c>
      <c r="S15" s="75">
        <f t="shared" si="5"/>
        <v>0</v>
      </c>
      <c r="T15" s="76">
        <f>分析係数表!F18</f>
        <v>0.65120868278243715</v>
      </c>
      <c r="U15" s="77">
        <f t="shared" si="6"/>
        <v>0</v>
      </c>
      <c r="V15" s="78">
        <f>分析係数表!D18</f>
        <v>0.1002466699555994</v>
      </c>
      <c r="W15" s="158">
        <f t="shared" si="7"/>
        <v>0</v>
      </c>
      <c r="X15" s="67">
        <f>分析係数表!E18</f>
        <v>8.1401085347804644E-2</v>
      </c>
      <c r="Y15" s="157">
        <f t="shared" si="8"/>
        <v>0</v>
      </c>
    </row>
    <row r="16" spans="1:25" x14ac:dyDescent="0.2">
      <c r="A16" s="6" t="s">
        <v>4</v>
      </c>
      <c r="B16" s="5" t="s">
        <v>32</v>
      </c>
      <c r="C16" s="81"/>
      <c r="D16" s="98">
        <f>投入係数表!AK16</f>
        <v>0</v>
      </c>
      <c r="E16" s="101">
        <f t="shared" si="9"/>
        <v>0</v>
      </c>
      <c r="F16" s="76">
        <f>分析係数表!C19</f>
        <v>2.4613726194753882E-2</v>
      </c>
      <c r="G16" s="101">
        <f t="shared" si="0"/>
        <v>0</v>
      </c>
      <c r="H16" s="101">
        <v>0</v>
      </c>
      <c r="I16" s="101">
        <f t="shared" si="1"/>
        <v>0</v>
      </c>
      <c r="J16" s="76">
        <f>分析係数表!G19</f>
        <v>0.13374002815579539</v>
      </c>
      <c r="K16" s="102">
        <f t="shared" si="2"/>
        <v>0</v>
      </c>
      <c r="L16" s="70"/>
      <c r="M16" s="71"/>
      <c r="N16" s="72">
        <f>分析係数表!H19</f>
        <v>-1.0940707799437519E-4</v>
      </c>
      <c r="O16" s="73">
        <f t="shared" si="3"/>
        <v>0</v>
      </c>
      <c r="P16" s="67">
        <f>分析係数表!C19</f>
        <v>2.4613726194753882E-2</v>
      </c>
      <c r="Q16" s="73">
        <f t="shared" si="4"/>
        <v>0</v>
      </c>
      <c r="R16" s="74">
        <v>0</v>
      </c>
      <c r="S16" s="75">
        <f t="shared" si="5"/>
        <v>0</v>
      </c>
      <c r="T16" s="76">
        <f>分析係数表!F19</f>
        <v>0.55983106522759263</v>
      </c>
      <c r="U16" s="77">
        <f t="shared" si="6"/>
        <v>0</v>
      </c>
      <c r="V16" s="78">
        <f>分析係数表!D19</f>
        <v>2.7686532144533083E-2</v>
      </c>
      <c r="W16" s="158">
        <f t="shared" si="7"/>
        <v>0</v>
      </c>
      <c r="X16" s="67">
        <f>分析係数表!E19</f>
        <v>1.9239793524167059E-2</v>
      </c>
      <c r="Y16" s="157">
        <f t="shared" si="8"/>
        <v>0</v>
      </c>
    </row>
    <row r="17" spans="1:25" x14ac:dyDescent="0.2">
      <c r="A17" s="6" t="s">
        <v>5</v>
      </c>
      <c r="B17" s="5" t="s">
        <v>33</v>
      </c>
      <c r="C17" s="81"/>
      <c r="D17" s="98">
        <f>投入係数表!AK17</f>
        <v>0</v>
      </c>
      <c r="E17" s="101">
        <f t="shared" si="9"/>
        <v>0</v>
      </c>
      <c r="F17" s="76">
        <f>分析係数表!C20</f>
        <v>5.0947443689667304E-3</v>
      </c>
      <c r="G17" s="101">
        <f t="shared" si="0"/>
        <v>0</v>
      </c>
      <c r="H17" s="101">
        <v>0</v>
      </c>
      <c r="I17" s="101">
        <f t="shared" si="1"/>
        <v>0</v>
      </c>
      <c r="J17" s="76">
        <f>分析係数表!G20</f>
        <v>0.2516025641025641</v>
      </c>
      <c r="K17" s="102">
        <f t="shared" si="2"/>
        <v>0</v>
      </c>
      <c r="L17" s="70"/>
      <c r="M17" s="71"/>
      <c r="N17" s="72">
        <f>分析係数表!H20</f>
        <v>5.3416396903136116E-4</v>
      </c>
      <c r="O17" s="73">
        <f t="shared" si="3"/>
        <v>0</v>
      </c>
      <c r="P17" s="67">
        <f>分析係数表!C20</f>
        <v>5.0947443689667304E-3</v>
      </c>
      <c r="Q17" s="73">
        <f t="shared" si="4"/>
        <v>0</v>
      </c>
      <c r="R17" s="74">
        <v>0</v>
      </c>
      <c r="S17" s="75">
        <f t="shared" si="5"/>
        <v>0</v>
      </c>
      <c r="T17" s="76">
        <f>分析係数表!F20</f>
        <v>0.55448717948717952</v>
      </c>
      <c r="U17" s="77">
        <f t="shared" si="6"/>
        <v>0</v>
      </c>
      <c r="V17" s="78">
        <f>分析係数表!D20</f>
        <v>1.9230769230769232E-2</v>
      </c>
      <c r="W17" s="158">
        <f t="shared" si="7"/>
        <v>0</v>
      </c>
      <c r="X17" s="67">
        <f>分析係数表!E20</f>
        <v>1.282051282051282E-2</v>
      </c>
      <c r="Y17" s="157">
        <f t="shared" si="8"/>
        <v>0</v>
      </c>
    </row>
    <row r="18" spans="1:25" x14ac:dyDescent="0.2">
      <c r="A18" s="6" t="s">
        <v>6</v>
      </c>
      <c r="B18" s="5" t="s">
        <v>34</v>
      </c>
      <c r="C18" s="81"/>
      <c r="D18" s="98">
        <f>投入係数表!AK18</f>
        <v>1.5295197308045274E-3</v>
      </c>
      <c r="E18" s="101">
        <f t="shared" si="9"/>
        <v>0</v>
      </c>
      <c r="F18" s="76">
        <f>分析係数表!C21</f>
        <v>7.706243934001944E-2</v>
      </c>
      <c r="G18" s="101">
        <f t="shared" si="0"/>
        <v>0</v>
      </c>
      <c r="H18" s="101">
        <v>0</v>
      </c>
      <c r="I18" s="101">
        <f t="shared" si="1"/>
        <v>0</v>
      </c>
      <c r="J18" s="76">
        <f>分析係数表!G21</f>
        <v>0.42185988669338126</v>
      </c>
      <c r="K18" s="102">
        <f t="shared" si="2"/>
        <v>0</v>
      </c>
      <c r="L18" s="70"/>
      <c r="M18" s="71"/>
      <c r="N18" s="72">
        <f>分析係数表!H21</f>
        <v>9.0743517630628831E-4</v>
      </c>
      <c r="O18" s="73">
        <f t="shared" si="3"/>
        <v>0</v>
      </c>
      <c r="P18" s="67">
        <f>分析係数表!C21</f>
        <v>7.706243934001944E-2</v>
      </c>
      <c r="Q18" s="73">
        <f t="shared" si="4"/>
        <v>0</v>
      </c>
      <c r="R18" s="74">
        <v>0</v>
      </c>
      <c r="S18" s="75">
        <f t="shared" si="5"/>
        <v>0</v>
      </c>
      <c r="T18" s="76">
        <f>分析係数表!F21</f>
        <v>0.63189166781815664</v>
      </c>
      <c r="U18" s="77">
        <f t="shared" si="6"/>
        <v>0</v>
      </c>
      <c r="V18" s="78">
        <f>分析係数表!D21</f>
        <v>4.7948044769932294E-2</v>
      </c>
      <c r="W18" s="158">
        <f t="shared" si="7"/>
        <v>0</v>
      </c>
      <c r="X18" s="67">
        <f>分析係数表!E21</f>
        <v>3.4821058449633825E-2</v>
      </c>
      <c r="Y18" s="157">
        <f t="shared" si="8"/>
        <v>0</v>
      </c>
    </row>
    <row r="19" spans="1:25" x14ac:dyDescent="0.2">
      <c r="A19" s="6" t="s">
        <v>7</v>
      </c>
      <c r="B19" s="5" t="s">
        <v>266</v>
      </c>
      <c r="C19" s="81"/>
      <c r="D19" s="98">
        <f>投入係数表!AK19</f>
        <v>0</v>
      </c>
      <c r="E19" s="101">
        <f t="shared" si="9"/>
        <v>0</v>
      </c>
      <c r="F19" s="76">
        <f>分析係数表!C22</f>
        <v>0</v>
      </c>
      <c r="G19" s="101">
        <f t="shared" si="0"/>
        <v>0</v>
      </c>
      <c r="H19" s="101">
        <v>0</v>
      </c>
      <c r="I19" s="101">
        <f t="shared" si="1"/>
        <v>0</v>
      </c>
      <c r="J19" s="76">
        <f>分析係数表!G22</f>
        <v>0.29407127089246293</v>
      </c>
      <c r="K19" s="102">
        <f t="shared" si="2"/>
        <v>0</v>
      </c>
      <c r="L19" s="70"/>
      <c r="M19" s="71"/>
      <c r="N19" s="72">
        <f>分析係数表!H22</f>
        <v>4.1832118056672865E-5</v>
      </c>
      <c r="O19" s="73">
        <f t="shared" si="3"/>
        <v>0</v>
      </c>
      <c r="P19" s="67">
        <f>分析係数表!C22</f>
        <v>0</v>
      </c>
      <c r="Q19" s="73">
        <f t="shared" si="4"/>
        <v>0</v>
      </c>
      <c r="R19" s="74">
        <v>0</v>
      </c>
      <c r="S19" s="75">
        <f t="shared" si="5"/>
        <v>0</v>
      </c>
      <c r="T19" s="76">
        <f>分析係数表!F22</f>
        <v>0.6269315673289183</v>
      </c>
      <c r="U19" s="77">
        <f t="shared" si="6"/>
        <v>0</v>
      </c>
      <c r="V19" s="78">
        <f>分析係数表!D22</f>
        <v>4.3992431409649951E-2</v>
      </c>
      <c r="W19" s="158">
        <f t="shared" si="7"/>
        <v>0</v>
      </c>
      <c r="X19" s="67">
        <f>分析係数表!E22</f>
        <v>4.13118889940082E-2</v>
      </c>
      <c r="Y19" s="157">
        <f t="shared" si="8"/>
        <v>0</v>
      </c>
    </row>
    <row r="20" spans="1:25" x14ac:dyDescent="0.2">
      <c r="A20" s="6" t="s">
        <v>8</v>
      </c>
      <c r="B20" s="5" t="s">
        <v>267</v>
      </c>
      <c r="C20" s="81"/>
      <c r="D20" s="98">
        <f>投入係数表!AK20</f>
        <v>0</v>
      </c>
      <c r="E20" s="101">
        <f t="shared" si="9"/>
        <v>0</v>
      </c>
      <c r="F20" s="76">
        <f>分析係数表!C23</f>
        <v>0</v>
      </c>
      <c r="G20" s="101">
        <f t="shared" si="0"/>
        <v>0</v>
      </c>
      <c r="H20" s="101">
        <v>0</v>
      </c>
      <c r="I20" s="101">
        <f t="shared" si="1"/>
        <v>0</v>
      </c>
      <c r="J20" s="76">
        <f>分析係数表!G23</f>
        <v>0.31237009962015339</v>
      </c>
      <c r="K20" s="102">
        <f t="shared" si="2"/>
        <v>0</v>
      </c>
      <c r="L20" s="70"/>
      <c r="M20" s="71"/>
      <c r="N20" s="72">
        <f>分析係数表!H23</f>
        <v>2.2524986645900773E-5</v>
      </c>
      <c r="O20" s="73">
        <f t="shared" si="3"/>
        <v>0</v>
      </c>
      <c r="P20" s="67">
        <f>分析係数表!C23</f>
        <v>0</v>
      </c>
      <c r="Q20" s="73">
        <f t="shared" si="4"/>
        <v>0</v>
      </c>
      <c r="R20" s="74">
        <v>0</v>
      </c>
      <c r="S20" s="75">
        <f t="shared" si="5"/>
        <v>0</v>
      </c>
      <c r="T20" s="76">
        <f>分析係数表!F23</f>
        <v>0.64104493657278006</v>
      </c>
      <c r="U20" s="77">
        <f t="shared" si="6"/>
        <v>0</v>
      </c>
      <c r="V20" s="78">
        <f>分析係数表!D23</f>
        <v>3.4114527341790296E-2</v>
      </c>
      <c r="W20" s="158">
        <f t="shared" si="7"/>
        <v>0</v>
      </c>
      <c r="X20" s="67">
        <f>分析係数表!E23</f>
        <v>3.3648677703719633E-2</v>
      </c>
      <c r="Y20" s="157">
        <f t="shared" si="8"/>
        <v>0</v>
      </c>
    </row>
    <row r="21" spans="1:25" x14ac:dyDescent="0.2">
      <c r="A21" s="6" t="s">
        <v>9</v>
      </c>
      <c r="B21" s="5" t="s">
        <v>268</v>
      </c>
      <c r="C21" s="81"/>
      <c r="D21" s="98">
        <f>投入係数表!AK21</f>
        <v>0</v>
      </c>
      <c r="E21" s="101">
        <f t="shared" si="9"/>
        <v>0</v>
      </c>
      <c r="F21" s="76">
        <f>分析係数表!C24</f>
        <v>0.23422687152664268</v>
      </c>
      <c r="G21" s="101">
        <f t="shared" si="0"/>
        <v>0</v>
      </c>
      <c r="H21" s="101">
        <v>0</v>
      </c>
      <c r="I21" s="101">
        <f t="shared" si="1"/>
        <v>0</v>
      </c>
      <c r="J21" s="76">
        <f>分析係数表!G24</f>
        <v>0.32602845059592467</v>
      </c>
      <c r="K21" s="102">
        <f t="shared" si="2"/>
        <v>0</v>
      </c>
      <c r="L21" s="70"/>
      <c r="M21" s="71"/>
      <c r="N21" s="72">
        <f>分析係数表!H24</f>
        <v>9.8788155718450548E-4</v>
      </c>
      <c r="O21" s="73">
        <f t="shared" si="3"/>
        <v>0</v>
      </c>
      <c r="P21" s="67">
        <f>分析係数表!C24</f>
        <v>0.23422687152664268</v>
      </c>
      <c r="Q21" s="73">
        <f t="shared" si="4"/>
        <v>0</v>
      </c>
      <c r="R21" s="74">
        <v>0</v>
      </c>
      <c r="S21" s="75">
        <f t="shared" si="5"/>
        <v>0</v>
      </c>
      <c r="T21" s="76">
        <f>分析係数表!F24</f>
        <v>0.61668589004229146</v>
      </c>
      <c r="U21" s="77">
        <f t="shared" si="6"/>
        <v>0</v>
      </c>
      <c r="V21" s="78">
        <f>分析係数表!D24</f>
        <v>2.6528258362168398E-2</v>
      </c>
      <c r="W21" s="158">
        <f t="shared" si="7"/>
        <v>0</v>
      </c>
      <c r="X21" s="67">
        <f>分析係数表!E24</f>
        <v>2.691272587466359E-2</v>
      </c>
      <c r="Y21" s="157">
        <f t="shared" si="8"/>
        <v>0</v>
      </c>
    </row>
    <row r="22" spans="1:25" x14ac:dyDescent="0.2">
      <c r="A22" s="6" t="s">
        <v>10</v>
      </c>
      <c r="B22" s="5" t="s">
        <v>269</v>
      </c>
      <c r="C22" s="81"/>
      <c r="D22" s="98">
        <f>投入係数表!AK22</f>
        <v>0</v>
      </c>
      <c r="E22" s="101">
        <f t="shared" si="9"/>
        <v>0</v>
      </c>
      <c r="F22" s="76">
        <f>分析係数表!C25</f>
        <v>0</v>
      </c>
      <c r="G22" s="101">
        <f t="shared" si="0"/>
        <v>0</v>
      </c>
      <c r="H22" s="101">
        <v>0</v>
      </c>
      <c r="I22" s="101">
        <f t="shared" si="1"/>
        <v>0</v>
      </c>
      <c r="J22" s="76">
        <f>分析係数表!G25</f>
        <v>0.33808231569425601</v>
      </c>
      <c r="K22" s="102">
        <f t="shared" si="2"/>
        <v>0</v>
      </c>
      <c r="L22" s="70"/>
      <c r="M22" s="71"/>
      <c r="N22" s="72">
        <f>分析係数表!H25</f>
        <v>3.5718193109928369E-3</v>
      </c>
      <c r="O22" s="73">
        <f t="shared" si="3"/>
        <v>0</v>
      </c>
      <c r="P22" s="67">
        <f>分析係数表!C25</f>
        <v>0</v>
      </c>
      <c r="Q22" s="73">
        <f t="shared" si="4"/>
        <v>0</v>
      </c>
      <c r="R22" s="74">
        <v>0</v>
      </c>
      <c r="S22" s="75">
        <f t="shared" si="5"/>
        <v>0</v>
      </c>
      <c r="T22" s="76">
        <f>分析係数表!F25</f>
        <v>0.60040705563093621</v>
      </c>
      <c r="U22" s="77">
        <f t="shared" si="6"/>
        <v>0</v>
      </c>
      <c r="V22" s="78">
        <f>分析係数表!D25</f>
        <v>1.1533242876526458E-2</v>
      </c>
      <c r="W22" s="158">
        <f t="shared" si="7"/>
        <v>0</v>
      </c>
      <c r="X22" s="67">
        <f>分析係数表!E25</f>
        <v>4.2966983265490732E-3</v>
      </c>
      <c r="Y22" s="157">
        <f t="shared" si="8"/>
        <v>0</v>
      </c>
    </row>
    <row r="23" spans="1:25" x14ac:dyDescent="0.2">
      <c r="A23" s="6" t="s">
        <v>11</v>
      </c>
      <c r="B23" s="5" t="s">
        <v>35</v>
      </c>
      <c r="C23" s="81"/>
      <c r="D23" s="98">
        <f>投入係数表!AK23</f>
        <v>0</v>
      </c>
      <c r="E23" s="101">
        <f t="shared" si="9"/>
        <v>0</v>
      </c>
      <c r="F23" s="76">
        <f>分析係数表!C26</f>
        <v>0</v>
      </c>
      <c r="G23" s="101">
        <f t="shared" si="0"/>
        <v>0</v>
      </c>
      <c r="H23" s="101">
        <v>0</v>
      </c>
      <c r="I23" s="101">
        <f t="shared" si="1"/>
        <v>0</v>
      </c>
      <c r="J23" s="76">
        <f>分析係数表!G26</f>
        <v>0.34482683139318532</v>
      </c>
      <c r="K23" s="102">
        <f t="shared" si="2"/>
        <v>0</v>
      </c>
      <c r="L23" s="70"/>
      <c r="M23" s="71"/>
      <c r="N23" s="72">
        <f>分析係数表!H26</f>
        <v>9.437969404632424E-3</v>
      </c>
      <c r="O23" s="73">
        <f t="shared" si="3"/>
        <v>0</v>
      </c>
      <c r="P23" s="67">
        <f>分析係数表!C26</f>
        <v>0</v>
      </c>
      <c r="Q23" s="73">
        <f t="shared" si="4"/>
        <v>0</v>
      </c>
      <c r="R23" s="74">
        <v>0</v>
      </c>
      <c r="S23" s="75">
        <f t="shared" si="5"/>
        <v>0</v>
      </c>
      <c r="T23" s="76">
        <f>分析係数表!F26</f>
        <v>0.58875137357225105</v>
      </c>
      <c r="U23" s="77">
        <f t="shared" si="6"/>
        <v>0</v>
      </c>
      <c r="V23" s="78">
        <f>分析係数表!D26</f>
        <v>1.0949176732233308E-2</v>
      </c>
      <c r="W23" s="158">
        <f t="shared" si="7"/>
        <v>0</v>
      </c>
      <c r="X23" s="67">
        <f>分析係数表!E26</f>
        <v>1.1816004798199799E-2</v>
      </c>
      <c r="Y23" s="157">
        <f t="shared" si="8"/>
        <v>0</v>
      </c>
    </row>
    <row r="24" spans="1:25" x14ac:dyDescent="0.2">
      <c r="A24" s="6" t="s">
        <v>12</v>
      </c>
      <c r="B24" s="5" t="s">
        <v>361</v>
      </c>
      <c r="C24" s="81"/>
      <c r="D24" s="98">
        <f>投入係数表!AK24</f>
        <v>0</v>
      </c>
      <c r="E24" s="101">
        <f t="shared" si="9"/>
        <v>0</v>
      </c>
      <c r="F24" s="76">
        <f>分析係数表!C27</f>
        <v>0</v>
      </c>
      <c r="G24" s="101">
        <f t="shared" si="0"/>
        <v>0</v>
      </c>
      <c r="H24" s="101">
        <v>0</v>
      </c>
      <c r="I24" s="101">
        <f t="shared" si="1"/>
        <v>0</v>
      </c>
      <c r="J24" s="76">
        <f>分析係数表!G27</f>
        <v>0.30901287553648071</v>
      </c>
      <c r="K24" s="102">
        <f t="shared" si="2"/>
        <v>0</v>
      </c>
      <c r="L24" s="70"/>
      <c r="M24" s="71"/>
      <c r="N24" s="72">
        <f>分析係数表!H27</f>
        <v>8.81370548901746E-3</v>
      </c>
      <c r="O24" s="73">
        <f t="shared" si="3"/>
        <v>0</v>
      </c>
      <c r="P24" s="67">
        <f>分析係数表!C27</f>
        <v>0</v>
      </c>
      <c r="Q24" s="73">
        <f t="shared" si="4"/>
        <v>0</v>
      </c>
      <c r="R24" s="74">
        <v>0</v>
      </c>
      <c r="S24" s="75">
        <f t="shared" si="5"/>
        <v>0</v>
      </c>
      <c r="T24" s="76">
        <f>分析係数表!F27</f>
        <v>0.58082975679542204</v>
      </c>
      <c r="U24" s="77">
        <f t="shared" si="6"/>
        <v>0</v>
      </c>
      <c r="V24" s="78">
        <f>分析係数表!D27</f>
        <v>6.3662374821173109E-2</v>
      </c>
      <c r="W24" s="158">
        <f t="shared" si="7"/>
        <v>0</v>
      </c>
      <c r="X24" s="67">
        <f>分析係数表!E27</f>
        <v>7.2246065808297566E-2</v>
      </c>
      <c r="Y24" s="157">
        <f t="shared" si="8"/>
        <v>0</v>
      </c>
    </row>
    <row r="25" spans="1:25" x14ac:dyDescent="0.2">
      <c r="A25" s="6" t="s">
        <v>13</v>
      </c>
      <c r="B25" s="5" t="s">
        <v>189</v>
      </c>
      <c r="C25" s="81"/>
      <c r="D25" s="98">
        <f>投入係数表!AK25</f>
        <v>0</v>
      </c>
      <c r="E25" s="101">
        <f t="shared" si="9"/>
        <v>0</v>
      </c>
      <c r="F25" s="76">
        <f>分析係数表!C28</f>
        <v>0</v>
      </c>
      <c r="G25" s="101">
        <f t="shared" si="0"/>
        <v>0</v>
      </c>
      <c r="H25" s="101">
        <v>0</v>
      </c>
      <c r="I25" s="101">
        <f t="shared" si="1"/>
        <v>0</v>
      </c>
      <c r="J25" s="76">
        <f>分析係数表!G28</f>
        <v>0.32384497481935626</v>
      </c>
      <c r="K25" s="102">
        <f t="shared" si="2"/>
        <v>0</v>
      </c>
      <c r="L25" s="70"/>
      <c r="M25" s="71"/>
      <c r="N25" s="72">
        <f>分析係数表!H28</f>
        <v>1.3009788715625262E-2</v>
      </c>
      <c r="O25" s="73">
        <f t="shared" si="3"/>
        <v>0</v>
      </c>
      <c r="P25" s="67">
        <f>分析係数表!C28</f>
        <v>0</v>
      </c>
      <c r="Q25" s="73">
        <f t="shared" si="4"/>
        <v>0</v>
      </c>
      <c r="R25" s="74">
        <v>0</v>
      </c>
      <c r="S25" s="75">
        <f t="shared" si="5"/>
        <v>0</v>
      </c>
      <c r="T25" s="76">
        <f>分析係数表!F28</f>
        <v>0.55452156776877604</v>
      </c>
      <c r="U25" s="77">
        <f t="shared" si="6"/>
        <v>0</v>
      </c>
      <c r="V25" s="78">
        <f>分析係数表!D28</f>
        <v>4.8609590540836432E-2</v>
      </c>
      <c r="W25" s="158">
        <f t="shared" si="7"/>
        <v>0</v>
      </c>
      <c r="X25" s="67">
        <f>分析係数表!E28</f>
        <v>4.2040726954236919E-2</v>
      </c>
      <c r="Y25" s="157">
        <f t="shared" si="8"/>
        <v>0</v>
      </c>
    </row>
    <row r="26" spans="1:25" x14ac:dyDescent="0.2">
      <c r="A26" s="6" t="s">
        <v>14</v>
      </c>
      <c r="B26" s="5" t="s">
        <v>50</v>
      </c>
      <c r="C26" s="81"/>
      <c r="D26" s="98">
        <f>投入係数表!AK26</f>
        <v>3.4567145916182318E-2</v>
      </c>
      <c r="E26" s="101">
        <f t="shared" si="9"/>
        <v>0</v>
      </c>
      <c r="F26" s="76">
        <f>分析係数表!C29</f>
        <v>9.5730027548209362E-2</v>
      </c>
      <c r="G26" s="101">
        <f t="shared" si="0"/>
        <v>0</v>
      </c>
      <c r="H26" s="101">
        <v>0</v>
      </c>
      <c r="I26" s="101">
        <f t="shared" si="1"/>
        <v>0</v>
      </c>
      <c r="J26" s="76">
        <f>分析係数表!G29</f>
        <v>0.41725313393446228</v>
      </c>
      <c r="K26" s="102">
        <f t="shared" si="2"/>
        <v>0</v>
      </c>
      <c r="L26" s="70"/>
      <c r="M26" s="71"/>
      <c r="N26" s="72">
        <f>分析係数表!H29</f>
        <v>1.1001847048904964E-2</v>
      </c>
      <c r="O26" s="73">
        <f t="shared" si="3"/>
        <v>0</v>
      </c>
      <c r="P26" s="67">
        <f>分析係数表!C29</f>
        <v>9.5730027548209362E-2</v>
      </c>
      <c r="Q26" s="73">
        <f t="shared" si="4"/>
        <v>0</v>
      </c>
      <c r="R26" s="74">
        <v>0</v>
      </c>
      <c r="S26" s="75">
        <f t="shared" si="5"/>
        <v>0</v>
      </c>
      <c r="T26" s="76">
        <f>分析係数表!F29</f>
        <v>0.61183197712777659</v>
      </c>
      <c r="U26" s="77">
        <f t="shared" si="6"/>
        <v>0</v>
      </c>
      <c r="V26" s="78">
        <f>分析係数表!D29</f>
        <v>6.9331427314712993E-2</v>
      </c>
      <c r="W26" s="158">
        <f t="shared" si="7"/>
        <v>0</v>
      </c>
      <c r="X26" s="67">
        <f>分析係数表!E29</f>
        <v>4.6349241257972289E-2</v>
      </c>
      <c r="Y26" s="157">
        <f t="shared" si="8"/>
        <v>0</v>
      </c>
    </row>
    <row r="27" spans="1:25" x14ac:dyDescent="0.2">
      <c r="A27" s="6" t="s">
        <v>15</v>
      </c>
      <c r="B27" s="5" t="s">
        <v>36</v>
      </c>
      <c r="C27" s="81"/>
      <c r="D27" s="98">
        <f>投入係数表!AK27</f>
        <v>1.2236157846436219E-3</v>
      </c>
      <c r="E27" s="101">
        <f t="shared" si="9"/>
        <v>0</v>
      </c>
      <c r="F27" s="76">
        <f>分析係数表!C30</f>
        <v>1</v>
      </c>
      <c r="G27" s="101">
        <f t="shared" si="0"/>
        <v>0</v>
      </c>
      <c r="H27" s="101">
        <v>0</v>
      </c>
      <c r="I27" s="101">
        <f t="shared" si="1"/>
        <v>0</v>
      </c>
      <c r="J27" s="76">
        <f>分析係数表!G30</f>
        <v>0.49552534931824899</v>
      </c>
      <c r="K27" s="102">
        <f t="shared" si="2"/>
        <v>0</v>
      </c>
      <c r="L27" s="70"/>
      <c r="M27" s="71"/>
      <c r="N27" s="72">
        <f>分析係数表!H30</f>
        <v>0</v>
      </c>
      <c r="O27" s="73">
        <f t="shared" si="3"/>
        <v>0</v>
      </c>
      <c r="P27" s="67">
        <f>分析係数表!C30</f>
        <v>1</v>
      </c>
      <c r="Q27" s="73">
        <f t="shared" si="4"/>
        <v>0</v>
      </c>
      <c r="R27" s="74">
        <v>0</v>
      </c>
      <c r="S27" s="75">
        <f t="shared" si="5"/>
        <v>0</v>
      </c>
      <c r="T27" s="76">
        <f>分析係数表!F30</f>
        <v>0.64042382540419607</v>
      </c>
      <c r="U27" s="77">
        <f t="shared" si="6"/>
        <v>0</v>
      </c>
      <c r="V27" s="78">
        <f>分析係数表!D30</f>
        <v>0.10939676643167714</v>
      </c>
      <c r="W27" s="158">
        <f t="shared" si="7"/>
        <v>0</v>
      </c>
      <c r="X27" s="67">
        <f>分析係数表!E30</f>
        <v>7.4296086791337757E-2</v>
      </c>
      <c r="Y27" s="157">
        <f t="shared" si="8"/>
        <v>0</v>
      </c>
    </row>
    <row r="28" spans="1:25" x14ac:dyDescent="0.2">
      <c r="A28" s="6" t="s">
        <v>16</v>
      </c>
      <c r="B28" s="5" t="s">
        <v>190</v>
      </c>
      <c r="C28" s="81"/>
      <c r="D28" s="98">
        <f>投入係数表!AK28</f>
        <v>3.0590394616090547E-3</v>
      </c>
      <c r="E28" s="101">
        <f t="shared" si="9"/>
        <v>0</v>
      </c>
      <c r="F28" s="76">
        <f>分析係数表!C31</f>
        <v>0.68487081196793942</v>
      </c>
      <c r="G28" s="101">
        <f t="shared" si="0"/>
        <v>0</v>
      </c>
      <c r="H28" s="101">
        <v>0</v>
      </c>
      <c r="I28" s="101">
        <f t="shared" si="1"/>
        <v>0</v>
      </c>
      <c r="J28" s="76">
        <f>分析係数表!G31</f>
        <v>0.16454642729758651</v>
      </c>
      <c r="K28" s="102">
        <f t="shared" si="2"/>
        <v>0</v>
      </c>
      <c r="L28" s="70"/>
      <c r="M28" s="71"/>
      <c r="N28" s="72">
        <f>分析係数表!H31</f>
        <v>3.7433309950251958E-2</v>
      </c>
      <c r="O28" s="73">
        <f t="shared" si="3"/>
        <v>0</v>
      </c>
      <c r="P28" s="67">
        <f>分析係数表!C31</f>
        <v>0.68487081196793942</v>
      </c>
      <c r="Q28" s="73">
        <f t="shared" si="4"/>
        <v>0</v>
      </c>
      <c r="R28" s="74">
        <v>0</v>
      </c>
      <c r="S28" s="75">
        <f t="shared" si="5"/>
        <v>0</v>
      </c>
      <c r="T28" s="76">
        <f>分析係数表!F31</f>
        <v>0.58346213292117466</v>
      </c>
      <c r="U28" s="77">
        <f t="shared" si="6"/>
        <v>0</v>
      </c>
      <c r="V28" s="78">
        <f>分析係数表!D31</f>
        <v>1.2424206396385685E-2</v>
      </c>
      <c r="W28" s="158">
        <f t="shared" si="7"/>
        <v>0</v>
      </c>
      <c r="X28" s="67">
        <f>分析係数表!E31</f>
        <v>1.0462489596956366E-2</v>
      </c>
      <c r="Y28" s="157">
        <f t="shared" si="8"/>
        <v>0</v>
      </c>
    </row>
    <row r="29" spans="1:25" x14ac:dyDescent="0.2">
      <c r="A29" s="6" t="s">
        <v>17</v>
      </c>
      <c r="B29" s="5" t="s">
        <v>270</v>
      </c>
      <c r="C29" s="81"/>
      <c r="D29" s="98">
        <f>投入係数表!AK29</f>
        <v>1.5295197308045274E-3</v>
      </c>
      <c r="E29" s="101">
        <f t="shared" si="9"/>
        <v>0</v>
      </c>
      <c r="F29" s="76">
        <f>分析係数表!C32</f>
        <v>0.99951183793019283</v>
      </c>
      <c r="G29" s="101">
        <f t="shared" si="0"/>
        <v>0</v>
      </c>
      <c r="H29" s="101">
        <v>0</v>
      </c>
      <c r="I29" s="101">
        <f t="shared" si="1"/>
        <v>0</v>
      </c>
      <c r="J29" s="76">
        <f>分析係数表!G32</f>
        <v>0.19001687967205208</v>
      </c>
      <c r="K29" s="102">
        <f t="shared" si="2"/>
        <v>0</v>
      </c>
      <c r="L29" s="70"/>
      <c r="M29" s="71"/>
      <c r="N29" s="72">
        <f>分析係数表!H32</f>
        <v>7.9094881679463002E-3</v>
      </c>
      <c r="O29" s="73">
        <f t="shared" si="3"/>
        <v>0</v>
      </c>
      <c r="P29" s="67">
        <f>分析係数表!C32</f>
        <v>0.99951183793019283</v>
      </c>
      <c r="Q29" s="73">
        <f t="shared" si="4"/>
        <v>0</v>
      </c>
      <c r="R29" s="74">
        <v>0</v>
      </c>
      <c r="S29" s="75">
        <f t="shared" si="5"/>
        <v>0</v>
      </c>
      <c r="T29" s="76">
        <f>分析係数表!F32</f>
        <v>0.65686038099831201</v>
      </c>
      <c r="U29" s="77">
        <f t="shared" si="6"/>
        <v>0</v>
      </c>
      <c r="V29" s="78">
        <f>分析係数表!D32</f>
        <v>1.6156257535567882E-2</v>
      </c>
      <c r="W29" s="158">
        <f t="shared" si="7"/>
        <v>0</v>
      </c>
      <c r="X29" s="67">
        <f>分析係数表!E32</f>
        <v>2.4596093561610802E-2</v>
      </c>
      <c r="Y29" s="157">
        <f t="shared" si="8"/>
        <v>0</v>
      </c>
    </row>
    <row r="30" spans="1:25" x14ac:dyDescent="0.2">
      <c r="A30" s="6" t="s">
        <v>18</v>
      </c>
      <c r="B30" s="5" t="s">
        <v>271</v>
      </c>
      <c r="C30" s="81"/>
      <c r="D30" s="98">
        <f>投入係数表!AK30</f>
        <v>0</v>
      </c>
      <c r="E30" s="101">
        <f t="shared" si="9"/>
        <v>0</v>
      </c>
      <c r="F30" s="76">
        <f>分析係数表!C33</f>
        <v>0.77438340807174888</v>
      </c>
      <c r="G30" s="101">
        <f t="shared" si="0"/>
        <v>0</v>
      </c>
      <c r="H30" s="101">
        <v>0</v>
      </c>
      <c r="I30" s="101">
        <f t="shared" si="1"/>
        <v>0</v>
      </c>
      <c r="J30" s="76">
        <f>分析係数表!G33</f>
        <v>0.576631806707537</v>
      </c>
      <c r="K30" s="102">
        <f t="shared" si="2"/>
        <v>0</v>
      </c>
      <c r="L30" s="70"/>
      <c r="M30" s="71"/>
      <c r="N30" s="72">
        <f>分析係数表!H33</f>
        <v>9.4283158389270381E-4</v>
      </c>
      <c r="O30" s="73">
        <f t="shared" si="3"/>
        <v>0</v>
      </c>
      <c r="P30" s="67">
        <f>分析係数表!C33</f>
        <v>0.77438340807174888</v>
      </c>
      <c r="Q30" s="73">
        <f t="shared" si="4"/>
        <v>0</v>
      </c>
      <c r="R30" s="74">
        <v>0</v>
      </c>
      <c r="S30" s="75">
        <f t="shared" si="5"/>
        <v>0</v>
      </c>
      <c r="T30" s="76">
        <f>分析係数表!F33</f>
        <v>0.7461233321312658</v>
      </c>
      <c r="U30" s="77">
        <f t="shared" si="6"/>
        <v>0</v>
      </c>
      <c r="V30" s="78">
        <f>分析係数表!D33</f>
        <v>0.11179228272628922</v>
      </c>
      <c r="W30" s="158">
        <f t="shared" si="7"/>
        <v>0</v>
      </c>
      <c r="X30" s="67">
        <f>分析係数表!E33</f>
        <v>0.10385863685539128</v>
      </c>
      <c r="Y30" s="157">
        <f t="shared" si="8"/>
        <v>0</v>
      </c>
    </row>
    <row r="31" spans="1:25" x14ac:dyDescent="0.2">
      <c r="A31" s="6" t="s">
        <v>19</v>
      </c>
      <c r="B31" s="5" t="s">
        <v>272</v>
      </c>
      <c r="C31" s="81"/>
      <c r="D31" s="98">
        <f>投入係数表!AK31</f>
        <v>2.7837259100642397E-2</v>
      </c>
      <c r="E31" s="101">
        <f t="shared" si="9"/>
        <v>0</v>
      </c>
      <c r="F31" s="76">
        <f>分析係数表!C34</f>
        <v>0.30551441128621037</v>
      </c>
      <c r="G31" s="101">
        <f t="shared" si="0"/>
        <v>0</v>
      </c>
      <c r="H31" s="101">
        <v>0</v>
      </c>
      <c r="I31" s="101">
        <f t="shared" si="1"/>
        <v>0</v>
      </c>
      <c r="J31" s="76">
        <f>分析係数表!G34</f>
        <v>0.46684090860797689</v>
      </c>
      <c r="K31" s="102">
        <f t="shared" si="2"/>
        <v>0</v>
      </c>
      <c r="L31" s="70"/>
      <c r="M31" s="71"/>
      <c r="N31" s="72">
        <f>分析係数表!H34</f>
        <v>0.15249094173751312</v>
      </c>
      <c r="O31" s="73">
        <f t="shared" si="3"/>
        <v>0</v>
      </c>
      <c r="P31" s="67">
        <f>分析係数表!C34</f>
        <v>0.30551441128621037</v>
      </c>
      <c r="Q31" s="73">
        <f t="shared" si="4"/>
        <v>0</v>
      </c>
      <c r="R31" s="74">
        <v>0</v>
      </c>
      <c r="S31" s="75">
        <f t="shared" si="5"/>
        <v>0</v>
      </c>
      <c r="T31" s="76">
        <f>分析係数表!F34</f>
        <v>0.77261426659017018</v>
      </c>
      <c r="U31" s="77">
        <f t="shared" si="6"/>
        <v>0</v>
      </c>
      <c r="V31" s="78">
        <f>分析係数表!D34</f>
        <v>0.26310533137842373</v>
      </c>
      <c r="W31" s="158">
        <f t="shared" si="7"/>
        <v>0</v>
      </c>
      <c r="X31" s="67">
        <f>分析係数表!E34</f>
        <v>0.16618856377892521</v>
      </c>
      <c r="Y31" s="157">
        <f t="shared" si="8"/>
        <v>0</v>
      </c>
    </row>
    <row r="32" spans="1:25" x14ac:dyDescent="0.2">
      <c r="A32" s="6" t="s">
        <v>20</v>
      </c>
      <c r="B32" s="5" t="s">
        <v>37</v>
      </c>
      <c r="C32" s="81"/>
      <c r="D32" s="98">
        <f>投入係数表!AK32</f>
        <v>1.8354236769654329E-2</v>
      </c>
      <c r="E32" s="101">
        <f t="shared" si="9"/>
        <v>0</v>
      </c>
      <c r="F32" s="76">
        <f>分析係数表!C35</f>
        <v>0.55170107459758322</v>
      </c>
      <c r="G32" s="101">
        <f t="shared" si="0"/>
        <v>0</v>
      </c>
      <c r="H32" s="101">
        <v>0</v>
      </c>
      <c r="I32" s="101">
        <f t="shared" si="1"/>
        <v>0</v>
      </c>
      <c r="J32" s="76">
        <f>分析係数表!G35</f>
        <v>0.35798960138648178</v>
      </c>
      <c r="K32" s="102">
        <f t="shared" si="2"/>
        <v>0</v>
      </c>
      <c r="L32" s="70"/>
      <c r="M32" s="71"/>
      <c r="N32" s="72">
        <f>分析係数表!H35</f>
        <v>4.4091052431733203E-2</v>
      </c>
      <c r="O32" s="73">
        <f t="shared" si="3"/>
        <v>0</v>
      </c>
      <c r="P32" s="67">
        <f>分析係数表!C35</f>
        <v>0.55170107459758322</v>
      </c>
      <c r="Q32" s="73">
        <f t="shared" si="4"/>
        <v>0</v>
      </c>
      <c r="R32" s="74">
        <v>0</v>
      </c>
      <c r="S32" s="75">
        <f t="shared" si="5"/>
        <v>0</v>
      </c>
      <c r="T32" s="76">
        <f>分析係数表!F35</f>
        <v>0.73705372616984399</v>
      </c>
      <c r="U32" s="77">
        <f t="shared" si="6"/>
        <v>0</v>
      </c>
      <c r="V32" s="78">
        <f>分析係数表!D35</f>
        <v>9.9133448873483535E-2</v>
      </c>
      <c r="W32" s="158">
        <f t="shared" si="7"/>
        <v>0</v>
      </c>
      <c r="X32" s="67">
        <f>分析係数表!E35</f>
        <v>9.0190641247833617E-2</v>
      </c>
      <c r="Y32" s="157">
        <f t="shared" si="8"/>
        <v>0</v>
      </c>
    </row>
    <row r="33" spans="1:25" x14ac:dyDescent="0.2">
      <c r="A33" s="6" t="s">
        <v>21</v>
      </c>
      <c r="B33" s="5" t="s">
        <v>38</v>
      </c>
      <c r="C33" s="81"/>
      <c r="D33" s="98">
        <f>投入係数表!AK33</f>
        <v>1.0400734169470786E-2</v>
      </c>
      <c r="E33" s="101">
        <f t="shared" si="9"/>
        <v>0</v>
      </c>
      <c r="F33" s="76">
        <f>分析係数表!C36</f>
        <v>0.78706433438155132</v>
      </c>
      <c r="G33" s="101">
        <f t="shared" si="0"/>
        <v>0</v>
      </c>
      <c r="H33" s="101">
        <v>0</v>
      </c>
      <c r="I33" s="101">
        <f t="shared" si="1"/>
        <v>0</v>
      </c>
      <c r="J33" s="76">
        <f>分析係数表!G36</f>
        <v>2.3082187519442545E-2</v>
      </c>
      <c r="K33" s="102">
        <f t="shared" si="2"/>
        <v>0</v>
      </c>
      <c r="L33" s="70"/>
      <c r="M33" s="71"/>
      <c r="N33" s="72">
        <f>分析係数表!H36</f>
        <v>0.17399265041864295</v>
      </c>
      <c r="O33" s="73">
        <f t="shared" si="3"/>
        <v>0</v>
      </c>
      <c r="P33" s="67">
        <f>分析係数表!C36</f>
        <v>0.78706433438155132</v>
      </c>
      <c r="Q33" s="73">
        <f t="shared" si="4"/>
        <v>0</v>
      </c>
      <c r="R33" s="74">
        <v>0</v>
      </c>
      <c r="S33" s="75">
        <f t="shared" si="5"/>
        <v>0</v>
      </c>
      <c r="T33" s="76">
        <f>分析係数表!F36</f>
        <v>0.89591239967647607</v>
      </c>
      <c r="U33" s="77">
        <f t="shared" si="6"/>
        <v>0</v>
      </c>
      <c r="V33" s="78">
        <f>分析係数表!D36</f>
        <v>1.2733569754661027E-2</v>
      </c>
      <c r="W33" s="158">
        <f t="shared" si="7"/>
        <v>0</v>
      </c>
      <c r="X33" s="67">
        <f>分析係数表!E36</f>
        <v>3.4218876376532073E-3</v>
      </c>
      <c r="Y33" s="157">
        <f t="shared" si="8"/>
        <v>0</v>
      </c>
    </row>
    <row r="34" spans="1:25" x14ac:dyDescent="0.2">
      <c r="A34" s="6" t="s">
        <v>22</v>
      </c>
      <c r="B34" s="5" t="s">
        <v>373</v>
      </c>
      <c r="C34" s="81"/>
      <c r="D34" s="98">
        <f>投入係数表!AK34</f>
        <v>1.8048332823493423E-2</v>
      </c>
      <c r="E34" s="101">
        <f t="shared" si="9"/>
        <v>0</v>
      </c>
      <c r="F34" s="76">
        <f>分析係数表!C37</f>
        <v>0.17806118330777299</v>
      </c>
      <c r="G34" s="101">
        <f t="shared" si="0"/>
        <v>0</v>
      </c>
      <c r="H34" s="101">
        <v>0</v>
      </c>
      <c r="I34" s="101">
        <f t="shared" si="1"/>
        <v>0</v>
      </c>
      <c r="J34" s="76">
        <f>分析係数表!G37</f>
        <v>0.48063241106719368</v>
      </c>
      <c r="K34" s="102">
        <f t="shared" si="2"/>
        <v>0</v>
      </c>
      <c r="L34" s="70"/>
      <c r="M34" s="71"/>
      <c r="N34" s="72">
        <f>分析係数表!H37</f>
        <v>0.10551990887033974</v>
      </c>
      <c r="O34" s="73">
        <f t="shared" si="3"/>
        <v>0</v>
      </c>
      <c r="P34" s="67">
        <f>分析係数表!C37</f>
        <v>0.17806118330777299</v>
      </c>
      <c r="Q34" s="73">
        <f t="shared" si="4"/>
        <v>0</v>
      </c>
      <c r="R34" s="74">
        <v>0</v>
      </c>
      <c r="S34" s="75">
        <f t="shared" si="5"/>
        <v>0</v>
      </c>
      <c r="T34" s="76">
        <f>分析係数表!F37</f>
        <v>0.73363448146056842</v>
      </c>
      <c r="U34" s="77">
        <f t="shared" si="6"/>
        <v>0</v>
      </c>
      <c r="V34" s="78">
        <f>分析係数表!D37</f>
        <v>8.9591567852437423E-2</v>
      </c>
      <c r="W34" s="158">
        <f t="shared" si="7"/>
        <v>0</v>
      </c>
      <c r="X34" s="67">
        <f>分析係数表!E37</f>
        <v>7.8976096367400717E-2</v>
      </c>
      <c r="Y34" s="157">
        <f t="shared" si="8"/>
        <v>0</v>
      </c>
    </row>
    <row r="35" spans="1:25" x14ac:dyDescent="0.2">
      <c r="A35" s="6" t="s">
        <v>23</v>
      </c>
      <c r="B35" s="5" t="s">
        <v>191</v>
      </c>
      <c r="C35" s="81"/>
      <c r="D35" s="98">
        <f>投入係数表!AK35</f>
        <v>4.8638727439583973E-2</v>
      </c>
      <c r="E35" s="101">
        <f t="shared" si="9"/>
        <v>0</v>
      </c>
      <c r="F35" s="76">
        <f>分析係数表!C38</f>
        <v>9.4546815856245581E-2</v>
      </c>
      <c r="G35" s="101">
        <f t="shared" si="0"/>
        <v>0</v>
      </c>
      <c r="H35" s="101">
        <v>0</v>
      </c>
      <c r="I35" s="101">
        <f t="shared" si="1"/>
        <v>0</v>
      </c>
      <c r="J35" s="76">
        <f>分析係数表!G38</f>
        <v>0.30196369025565023</v>
      </c>
      <c r="K35" s="102">
        <f t="shared" si="2"/>
        <v>0</v>
      </c>
      <c r="L35" s="70"/>
      <c r="M35" s="71"/>
      <c r="N35" s="72">
        <f>分析係数表!H38</f>
        <v>2.7486919418469202E-2</v>
      </c>
      <c r="O35" s="73">
        <f t="shared" si="3"/>
        <v>0</v>
      </c>
      <c r="P35" s="67">
        <f>分析係数表!C38</f>
        <v>9.4546815856245581E-2</v>
      </c>
      <c r="Q35" s="73">
        <f t="shared" si="4"/>
        <v>0</v>
      </c>
      <c r="R35" s="74">
        <v>0</v>
      </c>
      <c r="S35" s="75">
        <f t="shared" si="5"/>
        <v>0</v>
      </c>
      <c r="T35" s="76">
        <f>分析係数表!F38</f>
        <v>0.6469062615783624</v>
      </c>
      <c r="U35" s="77">
        <f t="shared" si="6"/>
        <v>0</v>
      </c>
      <c r="V35" s="78">
        <f>分析係数表!D38</f>
        <v>7.039644312708411E-2</v>
      </c>
      <c r="W35" s="158">
        <f t="shared" si="7"/>
        <v>0</v>
      </c>
      <c r="X35" s="67">
        <f>分析係数表!E38</f>
        <v>6.7802889959244161E-2</v>
      </c>
      <c r="Y35" s="157">
        <f t="shared" si="8"/>
        <v>0</v>
      </c>
    </row>
    <row r="36" spans="1:25" x14ac:dyDescent="0.2">
      <c r="A36" s="6" t="s">
        <v>24</v>
      </c>
      <c r="B36" s="5" t="s">
        <v>39</v>
      </c>
      <c r="C36" s="81"/>
      <c r="D36" s="98">
        <f>投入係数表!AK36</f>
        <v>0</v>
      </c>
      <c r="E36" s="101">
        <f t="shared" si="9"/>
        <v>0</v>
      </c>
      <c r="F36" s="76">
        <f>分析係数表!C39</f>
        <v>1</v>
      </c>
      <c r="G36" s="101">
        <f t="shared" si="0"/>
        <v>0</v>
      </c>
      <c r="H36" s="101">
        <v>0</v>
      </c>
      <c r="I36" s="101">
        <f t="shared" si="1"/>
        <v>0</v>
      </c>
      <c r="J36" s="76">
        <f>分析係数表!G39</f>
        <v>0.38617340916407339</v>
      </c>
      <c r="K36" s="102">
        <f t="shared" si="2"/>
        <v>0</v>
      </c>
      <c r="L36" s="70"/>
      <c r="M36" s="71"/>
      <c r="N36" s="72">
        <f>分析係数表!H39</f>
        <v>3.6619192575764402E-3</v>
      </c>
      <c r="O36" s="73">
        <f t="shared" si="3"/>
        <v>0</v>
      </c>
      <c r="P36" s="67">
        <f>分析係数表!C39</f>
        <v>1</v>
      </c>
      <c r="Q36" s="73">
        <f t="shared" si="4"/>
        <v>0</v>
      </c>
      <c r="R36" s="74">
        <v>0</v>
      </c>
      <c r="S36" s="75">
        <f t="shared" si="5"/>
        <v>0</v>
      </c>
      <c r="T36" s="76">
        <f>分析係数表!F39</f>
        <v>0.76971778087777654</v>
      </c>
      <c r="U36" s="77">
        <f t="shared" si="6"/>
        <v>0</v>
      </c>
      <c r="V36" s="78">
        <f>分析係数表!D39</f>
        <v>5.3224594913617342E-2</v>
      </c>
      <c r="W36" s="158">
        <f t="shared" si="7"/>
        <v>0</v>
      </c>
      <c r="X36" s="67">
        <f>分析係数表!E39</f>
        <v>6.6664878205816069E-2</v>
      </c>
      <c r="Y36" s="157">
        <f t="shared" si="8"/>
        <v>0</v>
      </c>
    </row>
    <row r="37" spans="1:25" x14ac:dyDescent="0.2">
      <c r="A37" s="6" t="s">
        <v>25</v>
      </c>
      <c r="B37" s="5" t="s">
        <v>40</v>
      </c>
      <c r="C37" s="81"/>
      <c r="D37" s="98">
        <f>投入係数表!AK37</f>
        <v>0</v>
      </c>
      <c r="E37" s="101">
        <f t="shared" si="9"/>
        <v>0</v>
      </c>
      <c r="F37" s="76">
        <f>分析係数表!C40</f>
        <v>0.92638568129330257</v>
      </c>
      <c r="G37" s="101">
        <f t="shared" si="0"/>
        <v>0</v>
      </c>
      <c r="H37" s="101">
        <v>0</v>
      </c>
      <c r="I37" s="101">
        <f t="shared" si="1"/>
        <v>0</v>
      </c>
      <c r="J37" s="76">
        <f>分析係数表!G40</f>
        <v>0.56637000568074225</v>
      </c>
      <c r="K37" s="102">
        <f t="shared" si="2"/>
        <v>0</v>
      </c>
      <c r="L37" s="70"/>
      <c r="M37" s="71"/>
      <c r="N37" s="72">
        <f>分析係数表!H40</f>
        <v>2.7911676309506188E-2</v>
      </c>
      <c r="O37" s="73">
        <f t="shared" si="3"/>
        <v>0</v>
      </c>
      <c r="P37" s="67">
        <f>分析係数表!C40</f>
        <v>0.92638568129330257</v>
      </c>
      <c r="Q37" s="73">
        <f t="shared" si="4"/>
        <v>0</v>
      </c>
      <c r="R37" s="74">
        <v>0</v>
      </c>
      <c r="S37" s="75">
        <f t="shared" si="5"/>
        <v>0</v>
      </c>
      <c r="T37" s="76">
        <f>分析係数表!F40</f>
        <v>0.79369437606513915</v>
      </c>
      <c r="U37" s="77">
        <f t="shared" si="6"/>
        <v>0</v>
      </c>
      <c r="V37" s="78">
        <f>分析係数表!D40</f>
        <v>7.4725430789623182E-2</v>
      </c>
      <c r="W37" s="158">
        <f t="shared" si="7"/>
        <v>0</v>
      </c>
      <c r="X37" s="67">
        <f>分析係数表!E40</f>
        <v>4.5398598750236697E-2</v>
      </c>
      <c r="Y37" s="157">
        <f t="shared" si="8"/>
        <v>0</v>
      </c>
    </row>
    <row r="38" spans="1:25" x14ac:dyDescent="0.2">
      <c r="A38" s="6" t="s">
        <v>26</v>
      </c>
      <c r="B38" s="5" t="s">
        <v>274</v>
      </c>
      <c r="C38" s="81"/>
      <c r="D38" s="98">
        <f>投入係数表!AK38</f>
        <v>0</v>
      </c>
      <c r="E38" s="101">
        <f t="shared" si="9"/>
        <v>0</v>
      </c>
      <c r="F38" s="76">
        <f>分析係数表!C41</f>
        <v>0.99990772353972501</v>
      </c>
      <c r="G38" s="101">
        <f t="shared" si="0"/>
        <v>0</v>
      </c>
      <c r="H38" s="101">
        <v>0</v>
      </c>
      <c r="I38" s="101">
        <f t="shared" si="1"/>
        <v>0</v>
      </c>
      <c r="J38" s="76">
        <f>分析係数表!G41</f>
        <v>0.5672735653376354</v>
      </c>
      <c r="K38" s="102">
        <f t="shared" si="2"/>
        <v>0</v>
      </c>
      <c r="L38" s="70"/>
      <c r="M38" s="71"/>
      <c r="N38" s="72">
        <f>分析係数表!H41</f>
        <v>3.8064009576337182E-2</v>
      </c>
      <c r="O38" s="73">
        <f t="shared" si="3"/>
        <v>0</v>
      </c>
      <c r="P38" s="67">
        <f>分析係数表!C41</f>
        <v>0.99990772353972501</v>
      </c>
      <c r="Q38" s="73">
        <f t="shared" si="4"/>
        <v>0</v>
      </c>
      <c r="R38" s="74">
        <v>0</v>
      </c>
      <c r="S38" s="75">
        <f t="shared" si="5"/>
        <v>0</v>
      </c>
      <c r="T38" s="76">
        <f>分析係数表!F41</f>
        <v>0.70340324191441961</v>
      </c>
      <c r="U38" s="77">
        <f t="shared" si="6"/>
        <v>0</v>
      </c>
      <c r="V38" s="78">
        <f>分析係数表!D41</f>
        <v>0.12678804640086042</v>
      </c>
      <c r="W38" s="158">
        <f t="shared" si="7"/>
        <v>0</v>
      </c>
      <c r="X38" s="67">
        <f>分析係数表!E41</f>
        <v>0.12015057232849351</v>
      </c>
      <c r="Y38" s="157">
        <f t="shared" si="8"/>
        <v>0</v>
      </c>
    </row>
    <row r="39" spans="1:25" x14ac:dyDescent="0.2">
      <c r="A39" s="6" t="s">
        <v>51</v>
      </c>
      <c r="B39" s="5" t="s">
        <v>363</v>
      </c>
      <c r="C39" s="66">
        <f>最終需要_まとめ!C40</f>
        <v>0</v>
      </c>
      <c r="D39" s="98">
        <f>投入係数表!AK39</f>
        <v>0</v>
      </c>
      <c r="E39" s="101">
        <f t="shared" si="9"/>
        <v>0</v>
      </c>
      <c r="F39" s="76">
        <f>分析係数表!C42</f>
        <v>0.84220135628586335</v>
      </c>
      <c r="G39" s="101">
        <f>E39*F39</f>
        <v>0</v>
      </c>
      <c r="H39" s="101">
        <v>0</v>
      </c>
      <c r="I39" s="101">
        <f>C39+H39</f>
        <v>0</v>
      </c>
      <c r="J39" s="76">
        <f>分析係数表!G42</f>
        <v>0.59498317528296119</v>
      </c>
      <c r="K39" s="102">
        <f>I39*J39</f>
        <v>0</v>
      </c>
      <c r="L39" s="70"/>
      <c r="M39" s="71"/>
      <c r="N39" s="72">
        <f>分析係数表!H42</f>
        <v>1.0390454554230514E-2</v>
      </c>
      <c r="O39" s="73">
        <f t="shared" si="3"/>
        <v>0</v>
      </c>
      <c r="P39" s="67">
        <f>分析係数表!C42</f>
        <v>0.84220135628586335</v>
      </c>
      <c r="Q39" s="73">
        <f>O39*P39</f>
        <v>0</v>
      </c>
      <c r="R39" s="74">
        <v>0</v>
      </c>
      <c r="S39" s="75">
        <f>I39+R39</f>
        <v>0</v>
      </c>
      <c r="T39" s="76">
        <f>分析係数表!F42</f>
        <v>0.68522483940042822</v>
      </c>
      <c r="U39" s="77">
        <f>S39*T39</f>
        <v>0</v>
      </c>
      <c r="V39" s="78">
        <f>分析係数表!D42</f>
        <v>0.3683083511777302</v>
      </c>
      <c r="W39" s="158">
        <f>ROUND(S39*V39,0)</f>
        <v>0</v>
      </c>
      <c r="X39" s="67">
        <f>分析係数表!E42</f>
        <v>0.32058733557662894</v>
      </c>
      <c r="Y39" s="157">
        <f>ROUND(S39*X39,0)</f>
        <v>0</v>
      </c>
    </row>
    <row r="40" spans="1:25" x14ac:dyDescent="0.2">
      <c r="A40" s="6" t="s">
        <v>192</v>
      </c>
      <c r="B40" s="5" t="s">
        <v>41</v>
      </c>
      <c r="C40" s="81"/>
      <c r="D40" s="98">
        <f>投入係数表!AK40</f>
        <v>5.3839094524319363E-2</v>
      </c>
      <c r="E40" s="101">
        <f t="shared" si="9"/>
        <v>0</v>
      </c>
      <c r="F40" s="76">
        <f>分析係数表!C43</f>
        <v>0.52430911701784721</v>
      </c>
      <c r="G40" s="101">
        <f>E40*F40</f>
        <v>0</v>
      </c>
      <c r="H40" s="101">
        <v>0</v>
      </c>
      <c r="I40" s="101">
        <f>C40+H40</f>
        <v>0</v>
      </c>
      <c r="J40" s="76">
        <f>分析係数表!G43</f>
        <v>0.41766166778106789</v>
      </c>
      <c r="K40" s="102">
        <f>I40*J40</f>
        <v>0</v>
      </c>
      <c r="L40" s="70"/>
      <c r="M40" s="71"/>
      <c r="N40" s="72">
        <f>分析係数表!H43</f>
        <v>1.4132820192685171E-2</v>
      </c>
      <c r="O40" s="73">
        <f t="shared" si="3"/>
        <v>0</v>
      </c>
      <c r="P40" s="67">
        <f>分析係数表!C43</f>
        <v>0.52430911701784721</v>
      </c>
      <c r="Q40" s="73">
        <f>O40*P40</f>
        <v>0</v>
      </c>
      <c r="R40" s="74">
        <v>0</v>
      </c>
      <c r="S40" s="75">
        <f>I40+R40</f>
        <v>0</v>
      </c>
      <c r="T40" s="76">
        <f>分析係数表!F43</f>
        <v>0.73416754226764736</v>
      </c>
      <c r="U40" s="77">
        <f>S40*T40</f>
        <v>0</v>
      </c>
      <c r="V40" s="78">
        <f>分析係数表!D43</f>
        <v>0.15354857197440061</v>
      </c>
      <c r="W40" s="158">
        <f>ROUND(S40*V40,0)</f>
        <v>0</v>
      </c>
      <c r="X40" s="67">
        <f>分析係数表!E43</f>
        <v>0.11343012704174228</v>
      </c>
      <c r="Y40" s="157">
        <f>ROUND(S40*X40,0)</f>
        <v>0</v>
      </c>
    </row>
    <row r="41" spans="1:25" x14ac:dyDescent="0.2">
      <c r="A41" s="6" t="s">
        <v>337</v>
      </c>
      <c r="B41" s="5" t="s">
        <v>42</v>
      </c>
      <c r="C41" s="81"/>
      <c r="D41" s="98">
        <f>投入係数表!AK41</f>
        <v>1.8354236769654328E-3</v>
      </c>
      <c r="E41" s="101">
        <f t="shared" si="9"/>
        <v>0</v>
      </c>
      <c r="F41" s="76">
        <f>分析係数表!C44</f>
        <v>0.64452330330238461</v>
      </c>
      <c r="G41" s="101">
        <f>E41*F41</f>
        <v>0</v>
      </c>
      <c r="H41" s="101">
        <v>0</v>
      </c>
      <c r="I41" s="101">
        <f>C41+H41</f>
        <v>0</v>
      </c>
      <c r="J41" s="76">
        <f>分析係数表!G44</f>
        <v>0.3824712118442698</v>
      </c>
      <c r="K41" s="102">
        <f>I41*J41</f>
        <v>0</v>
      </c>
      <c r="L41" s="70"/>
      <c r="M41" s="71"/>
      <c r="N41" s="72">
        <f>分析係数表!H44</f>
        <v>0.16476384160429391</v>
      </c>
      <c r="O41" s="73">
        <f t="shared" si="3"/>
        <v>0</v>
      </c>
      <c r="P41" s="67">
        <f>分析係数表!C44</f>
        <v>0.64452330330238461</v>
      </c>
      <c r="Q41" s="73">
        <f>O41*P41</f>
        <v>0</v>
      </c>
      <c r="R41" s="74">
        <v>0</v>
      </c>
      <c r="S41" s="75">
        <f>I41+R41</f>
        <v>0</v>
      </c>
      <c r="T41" s="76">
        <f>分析係数表!F44</f>
        <v>0.64581429354779751</v>
      </c>
      <c r="U41" s="77">
        <f>S41*T41</f>
        <v>0</v>
      </c>
      <c r="V41" s="78">
        <f>分析係数表!D44</f>
        <v>0.16185340888320235</v>
      </c>
      <c r="W41" s="158">
        <f>ROUND(S41*V41,0)</f>
        <v>0</v>
      </c>
      <c r="X41" s="67">
        <f>分析係数表!E44</f>
        <v>0.10822214098580393</v>
      </c>
      <c r="Y41" s="157">
        <f>ROUND(S41*X41,0)</f>
        <v>0</v>
      </c>
    </row>
    <row r="42" spans="1:25" x14ac:dyDescent="0.2">
      <c r="A42" s="6" t="s">
        <v>338</v>
      </c>
      <c r="B42" s="5" t="s">
        <v>276</v>
      </c>
      <c r="C42" s="81"/>
      <c r="D42" s="98">
        <f>投入係数表!AK42</f>
        <v>3.3649434077699602E-3</v>
      </c>
      <c r="E42" s="101">
        <f t="shared" si="9"/>
        <v>0</v>
      </c>
      <c r="F42" s="76">
        <f>分析係数表!C45</f>
        <v>1</v>
      </c>
      <c r="G42" s="101">
        <f>E42*F42</f>
        <v>0</v>
      </c>
      <c r="H42" s="101">
        <v>0</v>
      </c>
      <c r="I42" s="101">
        <f>C42+H42</f>
        <v>0</v>
      </c>
      <c r="J42" s="76">
        <f>分析係数表!G45</f>
        <v>0</v>
      </c>
      <c r="K42" s="102">
        <f>I42*J42</f>
        <v>0</v>
      </c>
      <c r="L42" s="70"/>
      <c r="M42" s="71"/>
      <c r="N42" s="72">
        <f>分析係数表!H45</f>
        <v>0</v>
      </c>
      <c r="O42" s="73">
        <f t="shared" si="3"/>
        <v>0</v>
      </c>
      <c r="P42" s="67">
        <f>分析係数表!C45</f>
        <v>1</v>
      </c>
      <c r="Q42" s="73">
        <f>O42*P42</f>
        <v>0</v>
      </c>
      <c r="R42" s="74">
        <v>0</v>
      </c>
      <c r="S42" s="75">
        <f>I42+R42</f>
        <v>0</v>
      </c>
      <c r="T42" s="76">
        <f>分析係数表!F45</f>
        <v>0</v>
      </c>
      <c r="U42" s="77">
        <f>S42*T42</f>
        <v>0</v>
      </c>
      <c r="V42" s="78">
        <f>分析係数表!D45</f>
        <v>0</v>
      </c>
      <c r="W42" s="158">
        <f>ROUND(S42*V42,0)</f>
        <v>0</v>
      </c>
      <c r="X42" s="67">
        <f>分析係数表!E45</f>
        <v>0</v>
      </c>
      <c r="Y42" s="157">
        <f>ROUND(S42*X42,0)</f>
        <v>0</v>
      </c>
    </row>
    <row r="43" spans="1:25" x14ac:dyDescent="0.2">
      <c r="A43" s="6" t="s">
        <v>339</v>
      </c>
      <c r="B43" s="5" t="s">
        <v>277</v>
      </c>
      <c r="C43" s="81"/>
      <c r="D43" s="98">
        <f>投入係数表!AK43</f>
        <v>1.5295197308045274E-3</v>
      </c>
      <c r="E43" s="101">
        <f t="shared" si="9"/>
        <v>0</v>
      </c>
      <c r="F43" s="76">
        <f>分析係数表!C46</f>
        <v>0.94132029339853296</v>
      </c>
      <c r="G43" s="101">
        <f>E43*F43</f>
        <v>0</v>
      </c>
      <c r="H43" s="101">
        <v>0</v>
      </c>
      <c r="I43" s="101">
        <f>C43+H43</f>
        <v>0</v>
      </c>
      <c r="J43" s="76">
        <f>分析係数表!G46</f>
        <v>1.8134715025906734E-2</v>
      </c>
      <c r="K43" s="102">
        <f>I43*J43</f>
        <v>0</v>
      </c>
      <c r="L43" s="70"/>
      <c r="M43" s="71"/>
      <c r="N43" s="72">
        <f>分析係数表!H46</f>
        <v>5.1485683762058915E-5</v>
      </c>
      <c r="O43" s="73">
        <f t="shared" si="3"/>
        <v>0</v>
      </c>
      <c r="P43" s="67">
        <f>分析係数表!C46</f>
        <v>0.94132029339853296</v>
      </c>
      <c r="Q43" s="73">
        <f>O43*P43</f>
        <v>0</v>
      </c>
      <c r="R43" s="74">
        <v>0</v>
      </c>
      <c r="S43" s="75">
        <f>I43+R43</f>
        <v>0</v>
      </c>
      <c r="T43" s="76">
        <f>分析係数表!F46</f>
        <v>0.59196891191709844</v>
      </c>
      <c r="U43" s="77">
        <f>S43*T43</f>
        <v>0</v>
      </c>
      <c r="V43" s="78">
        <f>分析係数表!D46</f>
        <v>1.4248704663212436E-2</v>
      </c>
      <c r="W43" s="158">
        <f>ROUND(S43*V43,0)</f>
        <v>0</v>
      </c>
      <c r="X43" s="67">
        <f>分析係数表!E46</f>
        <v>4.5336787564766841E-2</v>
      </c>
      <c r="Y43" s="157">
        <f>ROUND(S43*X43,0)</f>
        <v>0</v>
      </c>
    </row>
    <row r="44" spans="1:25" x14ac:dyDescent="0.2">
      <c r="A44" s="183">
        <v>40</v>
      </c>
      <c r="B44" s="12" t="s">
        <v>148</v>
      </c>
      <c r="C44" s="187">
        <f>SUM(C5:C43)</f>
        <v>0</v>
      </c>
      <c r="D44" s="99">
        <f>投入係数表!AK44</f>
        <v>0.26980728051391861</v>
      </c>
      <c r="E44" s="87">
        <f>SUM(E5:E43)</f>
        <v>0</v>
      </c>
      <c r="F44" s="89">
        <f>分析係数表!C47</f>
        <v>0.4419098025262409</v>
      </c>
      <c r="G44" s="87">
        <f>SUM(G5:G43)</f>
        <v>0</v>
      </c>
      <c r="H44" s="87">
        <f>SUM(H5:H43)</f>
        <v>0</v>
      </c>
      <c r="I44" s="87">
        <f>SUM(I5:I43)</f>
        <v>0</v>
      </c>
      <c r="J44" s="89">
        <f>分析係数表!G47</f>
        <v>0.35884105327113486</v>
      </c>
      <c r="K44" s="103">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52" t="s">
        <v>340</v>
      </c>
      <c r="C1" s="53"/>
      <c r="D1" s="53"/>
      <c r="E1" s="53"/>
      <c r="F1" s="54"/>
      <c r="G1" s="485" t="s">
        <v>626</v>
      </c>
      <c r="H1" s="364"/>
      <c r="I1" s="364"/>
      <c r="J1" s="364"/>
    </row>
    <row r="2" spans="1:25" x14ac:dyDescent="0.2">
      <c r="B2" s="3" t="s">
        <v>284</v>
      </c>
      <c r="S2" s="3" t="s">
        <v>150</v>
      </c>
      <c r="U2" s="55" t="s">
        <v>207</v>
      </c>
      <c r="W2" s="3" t="s">
        <v>127</v>
      </c>
      <c r="Y2" s="3" t="s">
        <v>151</v>
      </c>
    </row>
    <row r="3" spans="1:25" ht="44" x14ac:dyDescent="0.2">
      <c r="B3" s="56"/>
      <c r="C3" s="57" t="s">
        <v>225</v>
      </c>
      <c r="D3" s="57" t="s">
        <v>226</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98">
        <f>投入係数表!AL5</f>
        <v>0</v>
      </c>
      <c r="E5" s="101">
        <f>$C$40*D5</f>
        <v>0</v>
      </c>
      <c r="F5" s="76">
        <f>分析係数表!C8</f>
        <v>0.62618397816663984</v>
      </c>
      <c r="G5" s="101">
        <f t="shared" ref="G5:G38" si="0">E5*F5</f>
        <v>0</v>
      </c>
      <c r="H5" s="101">
        <f t="array" ref="H5:H43">MMULT(逆行列係数!C5:AO43,'36'!G5:G43)</f>
        <v>1.9268279437580475E-3</v>
      </c>
      <c r="I5" s="101">
        <f t="shared" ref="I5:I38" si="1">C5+H5</f>
        <v>1.9268279437580475E-3</v>
      </c>
      <c r="J5" s="76">
        <f>分析係数表!G8</f>
        <v>0.17367458866544791</v>
      </c>
      <c r="K5" s="102">
        <f t="shared" ref="K5:K38" si="2">I5*J5</f>
        <v>3.3464105056126969E-4</v>
      </c>
      <c r="L5" s="70" t="s">
        <v>175</v>
      </c>
      <c r="M5" s="71" t="s">
        <v>175</v>
      </c>
      <c r="N5" s="72">
        <f>分析係数表!H8</f>
        <v>9.6857442577373328E-3</v>
      </c>
      <c r="O5" s="73">
        <f t="shared" ref="O5:O43" si="3">$M$44*N5</f>
        <v>0.74980432838785938</v>
      </c>
      <c r="P5" s="67">
        <f>分析係数表!C8</f>
        <v>0.62618397816663984</v>
      </c>
      <c r="Q5" s="73">
        <f t="shared" ref="Q5:Q38" si="4">O5*P5</f>
        <v>0.46951545719647536</v>
      </c>
      <c r="R5" s="74">
        <f t="array" ref="R5:R43">MMULT(逆行列係数!C5:AO43,'36'!Q5:Q43)</f>
        <v>0.68383290441441202</v>
      </c>
      <c r="S5" s="75">
        <f t="shared" ref="S5:S38" si="5">I5+R5</f>
        <v>0.68575973235817012</v>
      </c>
      <c r="T5" s="76">
        <f>分析係数表!F8</f>
        <v>0.6565853270805182</v>
      </c>
      <c r="U5" s="77">
        <f t="shared" ref="U5:U38" si="6">S5*T5</f>
        <v>0.45025977816903773</v>
      </c>
      <c r="V5" s="78">
        <f>分析係数表!D8</f>
        <v>0.236507431841666</v>
      </c>
      <c r="W5" s="158">
        <f t="shared" ref="W5:W38" si="7">ROUND(S5*V5,0)</f>
        <v>0</v>
      </c>
      <c r="X5" s="67">
        <f>分析係数表!E8</f>
        <v>0.13752881328988156</v>
      </c>
      <c r="Y5" s="157">
        <f t="shared" ref="Y5:Y38" si="8">ROUND(S5*X5,0)</f>
        <v>0</v>
      </c>
    </row>
    <row r="6" spans="1:25" x14ac:dyDescent="0.2">
      <c r="A6" s="6" t="s">
        <v>217</v>
      </c>
      <c r="B6" s="5" t="s">
        <v>263</v>
      </c>
      <c r="C6" s="81"/>
      <c r="D6" s="98">
        <f>投入係数表!AL6</f>
        <v>0</v>
      </c>
      <c r="E6" s="101">
        <f t="shared" ref="E6:E43" si="9">$C$40*D6</f>
        <v>0</v>
      </c>
      <c r="F6" s="76">
        <f>分析係数表!C9</f>
        <v>0.44414168937329701</v>
      </c>
      <c r="G6" s="101">
        <f t="shared" si="0"/>
        <v>0</v>
      </c>
      <c r="H6" s="101">
        <v>2.9950366591062374E-4</v>
      </c>
      <c r="I6" s="101">
        <f t="shared" si="1"/>
        <v>2.9950366591062374E-4</v>
      </c>
      <c r="J6" s="76">
        <f>分析係数表!G9</f>
        <v>0.2864864864864865</v>
      </c>
      <c r="K6" s="102">
        <f t="shared" si="2"/>
        <v>8.5803752936557074E-5</v>
      </c>
      <c r="L6" s="70"/>
      <c r="M6" s="71"/>
      <c r="N6" s="72">
        <f>分析係数表!H9</f>
        <v>4.9876756144494577E-4</v>
      </c>
      <c r="O6" s="73">
        <f t="shared" si="3"/>
        <v>3.8611186345554223E-2</v>
      </c>
      <c r="P6" s="67">
        <f>分析係数表!C9</f>
        <v>0.44414168937329701</v>
      </c>
      <c r="Q6" s="73">
        <f t="shared" si="4"/>
        <v>1.7148837532221631E-2</v>
      </c>
      <c r="R6" s="74">
        <v>2.1498992550315614E-2</v>
      </c>
      <c r="S6" s="75">
        <f t="shared" si="5"/>
        <v>2.1798496216226239E-2</v>
      </c>
      <c r="T6" s="76">
        <f>分析係数表!F9</f>
        <v>0.8</v>
      </c>
      <c r="U6" s="77">
        <f t="shared" si="6"/>
        <v>1.743879697298099E-2</v>
      </c>
      <c r="V6" s="78">
        <f>分析係数表!D9</f>
        <v>0.15675675675675677</v>
      </c>
      <c r="W6" s="158">
        <f t="shared" si="7"/>
        <v>0</v>
      </c>
      <c r="X6" s="67">
        <f>分析係数表!E9</f>
        <v>0</v>
      </c>
      <c r="Y6" s="157">
        <f t="shared" si="8"/>
        <v>0</v>
      </c>
    </row>
    <row r="7" spans="1:25" x14ac:dyDescent="0.2">
      <c r="A7" s="6" t="s">
        <v>218</v>
      </c>
      <c r="B7" s="5" t="s">
        <v>264</v>
      </c>
      <c r="C7" s="81"/>
      <c r="D7" s="98">
        <f>投入係数表!AL7</f>
        <v>0</v>
      </c>
      <c r="E7" s="101">
        <f t="shared" si="9"/>
        <v>0</v>
      </c>
      <c r="F7" s="76">
        <f>分析係数表!C10</f>
        <v>0.59922367782629793</v>
      </c>
      <c r="G7" s="101">
        <f t="shared" si="0"/>
        <v>0</v>
      </c>
      <c r="H7" s="101">
        <v>7.3251612098281882E-4</v>
      </c>
      <c r="I7" s="101">
        <f t="shared" si="1"/>
        <v>7.3251612098281882E-4</v>
      </c>
      <c r="J7" s="76">
        <f>分析係数表!G10</f>
        <v>0.23161078900932694</v>
      </c>
      <c r="K7" s="102">
        <f t="shared" si="2"/>
        <v>1.6965863674288226E-4</v>
      </c>
      <c r="L7" s="70"/>
      <c r="M7" s="71"/>
      <c r="N7" s="72">
        <f>分析係数表!H10</f>
        <v>1.1359028980004247E-3</v>
      </c>
      <c r="O7" s="73">
        <f t="shared" si="3"/>
        <v>8.7933863096649287E-2</v>
      </c>
      <c r="P7" s="67">
        <f>分析係数表!C10</f>
        <v>0.59922367782629793</v>
      </c>
      <c r="Q7" s="73">
        <f t="shared" si="4"/>
        <v>5.2692052850248361E-2</v>
      </c>
      <c r="R7" s="74">
        <v>8.8368635136740023E-2</v>
      </c>
      <c r="S7" s="75">
        <f t="shared" si="5"/>
        <v>8.9101151257722846E-2</v>
      </c>
      <c r="T7" s="76">
        <f>分析係数表!F10</f>
        <v>0.67411141920846984</v>
      </c>
      <c r="U7" s="77">
        <f t="shared" si="6"/>
        <v>6.0064103527452083E-2</v>
      </c>
      <c r="V7" s="78">
        <f>分析係数表!D10</f>
        <v>9.7403579531131837E-2</v>
      </c>
      <c r="W7" s="158">
        <f t="shared" si="7"/>
        <v>0</v>
      </c>
      <c r="X7" s="67">
        <f>分析係数表!E10</f>
        <v>7.6632215780186544E-2</v>
      </c>
      <c r="Y7" s="157">
        <f t="shared" si="8"/>
        <v>0</v>
      </c>
    </row>
    <row r="8" spans="1:25" x14ac:dyDescent="0.2">
      <c r="A8" s="6" t="s">
        <v>219</v>
      </c>
      <c r="B8" s="5" t="s">
        <v>27</v>
      </c>
      <c r="C8" s="81"/>
      <c r="D8" s="98">
        <f>投入係数表!AL8</f>
        <v>0</v>
      </c>
      <c r="E8" s="101">
        <f t="shared" si="9"/>
        <v>0</v>
      </c>
      <c r="F8" s="76">
        <f>分析係数表!C11</f>
        <v>1.1237811931912089E-2</v>
      </c>
      <c r="G8" s="101">
        <f t="shared" si="0"/>
        <v>0</v>
      </c>
      <c r="H8" s="101">
        <v>2.7243880279370107E-3</v>
      </c>
      <c r="I8" s="101">
        <f t="shared" si="1"/>
        <v>2.7243880279370107E-3</v>
      </c>
      <c r="J8" s="76">
        <f>分析係数表!G11</f>
        <v>0.45794392523364486</v>
      </c>
      <c r="K8" s="102">
        <f t="shared" si="2"/>
        <v>1.2476169473730236E-3</v>
      </c>
      <c r="L8" s="70"/>
      <c r="M8" s="71"/>
      <c r="N8" s="72">
        <f>分析係数表!H11</f>
        <v>-1.9307131410772092E-5</v>
      </c>
      <c r="O8" s="73">
        <f t="shared" si="3"/>
        <v>-1.4946265682150022E-3</v>
      </c>
      <c r="P8" s="67">
        <f>分析係数表!C11</f>
        <v>1.1237811931912089E-2</v>
      </c>
      <c r="Q8" s="73">
        <f t="shared" si="4"/>
        <v>-1.6796332282039371E-5</v>
      </c>
      <c r="R8" s="74">
        <v>7.771082248571216E-3</v>
      </c>
      <c r="S8" s="75">
        <f t="shared" si="5"/>
        <v>1.0495470276508226E-2</v>
      </c>
      <c r="T8" s="76">
        <f>分析係数表!F11</f>
        <v>0.77570093457943923</v>
      </c>
      <c r="U8" s="77">
        <f t="shared" si="6"/>
        <v>8.141346102338156E-3</v>
      </c>
      <c r="V8" s="78">
        <f>分析係数表!D11</f>
        <v>0.16822429906542055</v>
      </c>
      <c r="W8" s="158">
        <f t="shared" si="7"/>
        <v>0</v>
      </c>
      <c r="X8" s="67">
        <f>分析係数表!E11</f>
        <v>4.6728971962616821E-2</v>
      </c>
      <c r="Y8" s="157">
        <f t="shared" si="8"/>
        <v>0</v>
      </c>
    </row>
    <row r="9" spans="1:25" x14ac:dyDescent="0.2">
      <c r="A9" s="6" t="s">
        <v>220</v>
      </c>
      <c r="B9" s="5" t="s">
        <v>188</v>
      </c>
      <c r="C9" s="81"/>
      <c r="D9" s="98">
        <f>投入係数表!AL9</f>
        <v>0</v>
      </c>
      <c r="E9" s="101">
        <f t="shared" si="9"/>
        <v>0</v>
      </c>
      <c r="F9" s="76">
        <f>分析係数表!C12</f>
        <v>0.19220955176696397</v>
      </c>
      <c r="G9" s="101">
        <f t="shared" si="0"/>
        <v>0</v>
      </c>
      <c r="H9" s="101">
        <v>2.3351939178844904E-3</v>
      </c>
      <c r="I9" s="101">
        <f t="shared" si="1"/>
        <v>2.3351939178844904E-3</v>
      </c>
      <c r="J9" s="76">
        <f>分析係数表!G12</f>
        <v>0.28074575451743516</v>
      </c>
      <c r="K9" s="102">
        <f t="shared" si="2"/>
        <v>6.5559577842100683E-4</v>
      </c>
      <c r="L9" s="70"/>
      <c r="M9" s="71"/>
      <c r="N9" s="72">
        <f>分析係数表!H12</f>
        <v>8.6946448453176992E-2</v>
      </c>
      <c r="O9" s="73">
        <f t="shared" si="3"/>
        <v>6.730801645528226</v>
      </c>
      <c r="P9" s="67">
        <f>分析係数表!C12</f>
        <v>0.19220955176696397</v>
      </c>
      <c r="Q9" s="73">
        <f t="shared" si="4"/>
        <v>1.2937243673193239</v>
      </c>
      <c r="R9" s="74">
        <v>1.4947791165265751</v>
      </c>
      <c r="S9" s="75">
        <f t="shared" si="5"/>
        <v>1.4971143104444595</v>
      </c>
      <c r="T9" s="76">
        <f>分析係数表!F12</f>
        <v>0.59388408775004531</v>
      </c>
      <c r="U9" s="77">
        <f t="shared" si="6"/>
        <v>0.88911236651584602</v>
      </c>
      <c r="V9" s="78">
        <f>分析係数表!D12</f>
        <v>6.3636913035595571E-2</v>
      </c>
      <c r="W9" s="158">
        <f t="shared" si="7"/>
        <v>0</v>
      </c>
      <c r="X9" s="67">
        <f>分析係数表!E12</f>
        <v>5.3151628694023088E-2</v>
      </c>
      <c r="Y9" s="157">
        <f t="shared" si="8"/>
        <v>0</v>
      </c>
    </row>
    <row r="10" spans="1:25" x14ac:dyDescent="0.2">
      <c r="A10" s="6" t="s">
        <v>221</v>
      </c>
      <c r="B10" s="5" t="s">
        <v>28</v>
      </c>
      <c r="C10" s="81"/>
      <c r="D10" s="98">
        <f>投入係数表!AL10</f>
        <v>1.5760817652115771E-3</v>
      </c>
      <c r="E10" s="101">
        <f t="shared" si="9"/>
        <v>0.41957727879931223</v>
      </c>
      <c r="F10" s="76">
        <f>分析係数表!C13</f>
        <v>5.5763110557631057E-2</v>
      </c>
      <c r="G10" s="101">
        <f t="shared" si="0"/>
        <v>2.3396934185156038E-2</v>
      </c>
      <c r="H10" s="101">
        <v>2.6367640127803522E-2</v>
      </c>
      <c r="I10" s="101">
        <f t="shared" si="1"/>
        <v>2.6367640127803522E-2</v>
      </c>
      <c r="J10" s="76">
        <f>分析係数表!G13</f>
        <v>0.39274924471299094</v>
      </c>
      <c r="K10" s="102">
        <f t="shared" si="2"/>
        <v>1.0355870745058785E-2</v>
      </c>
      <c r="L10" s="70"/>
      <c r="M10" s="71"/>
      <c r="N10" s="72">
        <f>分析係数表!H13</f>
        <v>1.4850401910118868E-2</v>
      </c>
      <c r="O10" s="73">
        <f t="shared" si="3"/>
        <v>1.1496169353853725</v>
      </c>
      <c r="P10" s="67">
        <f>分析係数表!C13</f>
        <v>5.5763110557631057E-2</v>
      </c>
      <c r="Q10" s="73">
        <f t="shared" si="4"/>
        <v>6.4106216266819518E-2</v>
      </c>
      <c r="R10" s="74">
        <v>6.8851107013726931E-2</v>
      </c>
      <c r="S10" s="75">
        <f t="shared" si="5"/>
        <v>9.5218747141530446E-2</v>
      </c>
      <c r="T10" s="76">
        <f>分析係数表!F13</f>
        <v>0.61581067472306139</v>
      </c>
      <c r="U10" s="77">
        <f t="shared" si="6"/>
        <v>5.8636720923510438E-2</v>
      </c>
      <c r="V10" s="78">
        <f>分析係数表!D13</f>
        <v>0.18177240684793555</v>
      </c>
      <c r="W10" s="158">
        <f t="shared" si="7"/>
        <v>0</v>
      </c>
      <c r="X10" s="67">
        <f>分析係数表!E13</f>
        <v>0.16666666666666666</v>
      </c>
      <c r="Y10" s="157">
        <f t="shared" si="8"/>
        <v>0</v>
      </c>
    </row>
    <row r="11" spans="1:25" x14ac:dyDescent="0.2">
      <c r="A11" s="6" t="s">
        <v>222</v>
      </c>
      <c r="B11" s="5" t="s">
        <v>265</v>
      </c>
      <c r="C11" s="81"/>
      <c r="D11" s="98">
        <f>投入係数表!AL11</f>
        <v>2.5312828350367751E-3</v>
      </c>
      <c r="E11" s="101">
        <f t="shared" si="9"/>
        <v>0.6738665386776832</v>
      </c>
      <c r="F11" s="76">
        <f>分析係数表!C14</f>
        <v>7.9371641174038832E-2</v>
      </c>
      <c r="G11" s="101">
        <f t="shared" si="0"/>
        <v>5.3485893107116628E-2</v>
      </c>
      <c r="H11" s="101">
        <v>6.8093131220349351E-2</v>
      </c>
      <c r="I11" s="101">
        <f t="shared" si="1"/>
        <v>6.8093131220349351E-2</v>
      </c>
      <c r="J11" s="76">
        <f>分析係数表!G14</f>
        <v>0.31032278683285397</v>
      </c>
      <c r="K11" s="102">
        <f t="shared" si="2"/>
        <v>2.1130850244474024E-2</v>
      </c>
      <c r="L11" s="70"/>
      <c r="M11" s="71"/>
      <c r="N11" s="72">
        <f>分析係数表!H14</f>
        <v>9.8788155718450548E-4</v>
      </c>
      <c r="O11" s="73">
        <f t="shared" si="3"/>
        <v>7.6475059407000945E-2</v>
      </c>
      <c r="P11" s="67">
        <f>分析係数表!C14</f>
        <v>7.9371641174038832E-2</v>
      </c>
      <c r="Q11" s="73">
        <f t="shared" si="4"/>
        <v>6.0699509740157823E-3</v>
      </c>
      <c r="R11" s="74">
        <v>1.8515507698234575E-2</v>
      </c>
      <c r="S11" s="75">
        <f t="shared" si="5"/>
        <v>8.6608638918583919E-2</v>
      </c>
      <c r="T11" s="76">
        <f>分析係数表!F14</f>
        <v>0.57270693512304249</v>
      </c>
      <c r="U11" s="77">
        <f t="shared" si="6"/>
        <v>4.9601368150240452E-2</v>
      </c>
      <c r="V11" s="78">
        <f>分析係数表!D14</f>
        <v>7.0310003195909243E-2</v>
      </c>
      <c r="W11" s="158">
        <f t="shared" si="7"/>
        <v>0</v>
      </c>
      <c r="X11" s="67">
        <f>分析係数表!E14</f>
        <v>4.5381911153723233E-2</v>
      </c>
      <c r="Y11" s="157">
        <f t="shared" si="8"/>
        <v>0</v>
      </c>
    </row>
    <row r="12" spans="1:25" x14ac:dyDescent="0.2">
      <c r="A12" s="6" t="s">
        <v>223</v>
      </c>
      <c r="B12" s="5" t="s">
        <v>29</v>
      </c>
      <c r="C12" s="81"/>
      <c r="D12" s="98">
        <f>投入係数表!AL12</f>
        <v>3.0566434234406341E-3</v>
      </c>
      <c r="E12" s="101">
        <f t="shared" si="9"/>
        <v>0.81372563161078726</v>
      </c>
      <c r="F12" s="76">
        <f>分析係数表!C15</f>
        <v>0</v>
      </c>
      <c r="G12" s="101">
        <f t="shared" si="0"/>
        <v>0</v>
      </c>
      <c r="H12" s="101">
        <v>0</v>
      </c>
      <c r="I12" s="101">
        <f t="shared" si="1"/>
        <v>0</v>
      </c>
      <c r="J12" s="76">
        <f>分析係数表!G15</f>
        <v>0.18293821168564495</v>
      </c>
      <c r="K12" s="102">
        <f t="shared" si="2"/>
        <v>0</v>
      </c>
      <c r="L12" s="70"/>
      <c r="M12" s="71"/>
      <c r="N12" s="72">
        <f>分析係数表!H15</f>
        <v>7.0245779782859129E-3</v>
      </c>
      <c r="O12" s="73">
        <f t="shared" si="3"/>
        <v>0.54379496640222491</v>
      </c>
      <c r="P12" s="67">
        <f>分析係数表!C15</f>
        <v>0</v>
      </c>
      <c r="Q12" s="73">
        <f t="shared" si="4"/>
        <v>0</v>
      </c>
      <c r="R12" s="74">
        <v>0</v>
      </c>
      <c r="S12" s="75">
        <f t="shared" si="5"/>
        <v>0</v>
      </c>
      <c r="T12" s="76">
        <f>分析係数表!F15</f>
        <v>0.58334888930371476</v>
      </c>
      <c r="U12" s="77">
        <f t="shared" si="6"/>
        <v>0</v>
      </c>
      <c r="V12" s="78">
        <f>分析係数表!D15</f>
        <v>3.3414224379316779E-2</v>
      </c>
      <c r="W12" s="158">
        <f t="shared" si="7"/>
        <v>0</v>
      </c>
      <c r="X12" s="67">
        <f>分析係数表!E15</f>
        <v>2.8747433264887063E-2</v>
      </c>
      <c r="Y12" s="157">
        <f t="shared" si="8"/>
        <v>0</v>
      </c>
    </row>
    <row r="13" spans="1:25" x14ac:dyDescent="0.2">
      <c r="A13" s="6" t="s">
        <v>224</v>
      </c>
      <c r="B13" s="5" t="s">
        <v>30</v>
      </c>
      <c r="C13" s="81"/>
      <c r="D13" s="98">
        <f>投入係数表!AL13</f>
        <v>1.5760817652115771E-3</v>
      </c>
      <c r="E13" s="101">
        <f t="shared" si="9"/>
        <v>0.41957727879931223</v>
      </c>
      <c r="F13" s="76">
        <f>分析係数表!C16</f>
        <v>0.25019220208676551</v>
      </c>
      <c r="G13" s="101">
        <f t="shared" si="0"/>
        <v>0.10497496332837268</v>
      </c>
      <c r="H13" s="101">
        <v>0.12229045014407601</v>
      </c>
      <c r="I13" s="101">
        <f t="shared" si="1"/>
        <v>0.12229045014407601</v>
      </c>
      <c r="J13" s="76">
        <f>分析係数表!G16</f>
        <v>6.6029003394014199E-2</v>
      </c>
      <c r="K13" s="102">
        <f t="shared" si="2"/>
        <v>8.0747165476187186E-3</v>
      </c>
      <c r="L13" s="70"/>
      <c r="M13" s="71"/>
      <c r="N13" s="72">
        <f>分析係数表!H16</f>
        <v>1.5056344645167103E-2</v>
      </c>
      <c r="O13" s="73">
        <f t="shared" si="3"/>
        <v>1.1655596187796657</v>
      </c>
      <c r="P13" s="67">
        <f>分析係数表!C16</f>
        <v>0.25019220208676551</v>
      </c>
      <c r="Q13" s="73">
        <f t="shared" si="4"/>
        <v>0.2916139276858955</v>
      </c>
      <c r="R13" s="74">
        <v>0.33782939189507943</v>
      </c>
      <c r="S13" s="75">
        <f t="shared" si="5"/>
        <v>0.46011984203915546</v>
      </c>
      <c r="T13" s="76">
        <f>分析係数表!F16</f>
        <v>0.57081147793890774</v>
      </c>
      <c r="U13" s="77">
        <f t="shared" si="6"/>
        <v>0.26264168706338709</v>
      </c>
      <c r="V13" s="78">
        <f>分析係数表!D16</f>
        <v>2.776920703486578E-3</v>
      </c>
      <c r="W13" s="158">
        <f t="shared" si="7"/>
        <v>0</v>
      </c>
      <c r="X13" s="67">
        <f>分析係数表!E16</f>
        <v>1.8512804689910522E-3</v>
      </c>
      <c r="Y13" s="157">
        <f t="shared" si="8"/>
        <v>0</v>
      </c>
    </row>
    <row r="14" spans="1:25" x14ac:dyDescent="0.2">
      <c r="A14" s="6" t="s">
        <v>2</v>
      </c>
      <c r="B14" s="5" t="s">
        <v>360</v>
      </c>
      <c r="C14" s="81"/>
      <c r="D14" s="98">
        <f>投入係数表!AL14</f>
        <v>8.1669691470054439E-3</v>
      </c>
      <c r="E14" s="101">
        <f t="shared" si="9"/>
        <v>2.1741731719600721</v>
      </c>
      <c r="F14" s="76">
        <f>分析係数表!C17</f>
        <v>1.3407344150298872E-2</v>
      </c>
      <c r="G14" s="101">
        <f t="shared" si="0"/>
        <v>2.9149887958815617E-2</v>
      </c>
      <c r="H14" s="101">
        <v>3.1418258487173313E-2</v>
      </c>
      <c r="I14" s="101">
        <f t="shared" si="1"/>
        <v>3.1418258487173313E-2</v>
      </c>
      <c r="J14" s="76">
        <f>分析係数表!G17</f>
        <v>0.3831030818278427</v>
      </c>
      <c r="K14" s="102">
        <f t="shared" si="2"/>
        <v>1.2036431652099871E-2</v>
      </c>
      <c r="L14" s="70"/>
      <c r="M14" s="71"/>
      <c r="N14" s="72">
        <f>分析係数表!H17</f>
        <v>6.2973426951468308E-3</v>
      </c>
      <c r="O14" s="73">
        <f t="shared" si="3"/>
        <v>0.4874973656661265</v>
      </c>
      <c r="P14" s="67">
        <f>分析係数表!C17</f>
        <v>1.3407344150298872E-2</v>
      </c>
      <c r="Q14" s="73">
        <f t="shared" si="4"/>
        <v>6.5360449538498511E-3</v>
      </c>
      <c r="R14" s="74">
        <v>8.135305185407107E-3</v>
      </c>
      <c r="S14" s="75">
        <f t="shared" si="5"/>
        <v>3.9553563672580422E-2</v>
      </c>
      <c r="T14" s="76">
        <f>分析係数表!F17</f>
        <v>0.58501594048884165</v>
      </c>
      <c r="U14" s="77">
        <f t="shared" si="6"/>
        <v>2.3139465251599916E-2</v>
      </c>
      <c r="V14" s="78">
        <f>分析係数表!D17</f>
        <v>8.5547290116896921E-2</v>
      </c>
      <c r="W14" s="158">
        <f t="shared" si="7"/>
        <v>0</v>
      </c>
      <c r="X14" s="67">
        <f>分析係数表!E17</f>
        <v>7.5451647183846976E-2</v>
      </c>
      <c r="Y14" s="157">
        <f t="shared" si="8"/>
        <v>0</v>
      </c>
    </row>
    <row r="15" spans="1:25" x14ac:dyDescent="0.2">
      <c r="A15" s="6" t="s">
        <v>3</v>
      </c>
      <c r="B15" s="5" t="s">
        <v>31</v>
      </c>
      <c r="C15" s="81"/>
      <c r="D15" s="98">
        <f>投入係数表!AL15</f>
        <v>6.2088069538637888E-4</v>
      </c>
      <c r="E15" s="101">
        <f t="shared" si="9"/>
        <v>0.16528801892094119</v>
      </c>
      <c r="F15" s="76">
        <f>分析係数表!C18</f>
        <v>0.50011828720132478</v>
      </c>
      <c r="G15" s="101">
        <f t="shared" si="0"/>
        <v>8.2663560917641279E-2</v>
      </c>
      <c r="H15" s="101">
        <v>9.9726936163670218E-2</v>
      </c>
      <c r="I15" s="101">
        <f t="shared" si="1"/>
        <v>9.9726936163670218E-2</v>
      </c>
      <c r="J15" s="76">
        <f>分析係数表!G18</f>
        <v>0.30389738529847066</v>
      </c>
      <c r="K15" s="102">
        <f t="shared" si="2"/>
        <v>3.0306755143966874E-2</v>
      </c>
      <c r="L15" s="70"/>
      <c r="M15" s="71"/>
      <c r="N15" s="72">
        <f>分析係数表!H18</f>
        <v>4.7302471956391627E-4</v>
      </c>
      <c r="O15" s="73">
        <f t="shared" si="3"/>
        <v>3.6618350921267549E-2</v>
      </c>
      <c r="P15" s="67">
        <f>分析係数表!C18</f>
        <v>0.50011828720132478</v>
      </c>
      <c r="Q15" s="73">
        <f t="shared" si="4"/>
        <v>1.8313506942881381E-2</v>
      </c>
      <c r="R15" s="74">
        <v>3.3904803065589954E-2</v>
      </c>
      <c r="S15" s="75">
        <f t="shared" si="5"/>
        <v>0.13363173922926017</v>
      </c>
      <c r="T15" s="76">
        <f>分析係数表!F18</f>
        <v>0.65120868278243715</v>
      </c>
      <c r="U15" s="77">
        <f t="shared" si="6"/>
        <v>8.7022148881412645E-2</v>
      </c>
      <c r="V15" s="78">
        <f>分析係数表!D18</f>
        <v>0.1002466699555994</v>
      </c>
      <c r="W15" s="158">
        <f t="shared" si="7"/>
        <v>0</v>
      </c>
      <c r="X15" s="67">
        <f>分析係数表!E18</f>
        <v>8.1401085347804644E-2</v>
      </c>
      <c r="Y15" s="157">
        <f t="shared" si="8"/>
        <v>0</v>
      </c>
    </row>
    <row r="16" spans="1:25" x14ac:dyDescent="0.2">
      <c r="A16" s="6" t="s">
        <v>4</v>
      </c>
      <c r="B16" s="5" t="s">
        <v>32</v>
      </c>
      <c r="C16" s="81"/>
      <c r="D16" s="98">
        <f>投入係数表!AL16</f>
        <v>4.7760053491259907E-5</v>
      </c>
      <c r="E16" s="101">
        <f t="shared" si="9"/>
        <v>1.2714462993918551E-2</v>
      </c>
      <c r="F16" s="76">
        <f>分析係数表!C19</f>
        <v>2.4613726194753882E-2</v>
      </c>
      <c r="G16" s="101">
        <f t="shared" si="0"/>
        <v>3.1295031084564191E-4</v>
      </c>
      <c r="H16" s="101">
        <v>6.5502394980111571E-4</v>
      </c>
      <c r="I16" s="101">
        <f t="shared" si="1"/>
        <v>6.5502394980111571E-4</v>
      </c>
      <c r="J16" s="76">
        <f>分析係数表!G19</f>
        <v>0.13374002815579539</v>
      </c>
      <c r="K16" s="102">
        <f t="shared" si="2"/>
        <v>8.7602921489121519E-5</v>
      </c>
      <c r="L16" s="70"/>
      <c r="M16" s="71"/>
      <c r="N16" s="72">
        <f>分析係数表!H19</f>
        <v>-1.0940707799437519E-4</v>
      </c>
      <c r="O16" s="73">
        <f t="shared" si="3"/>
        <v>-8.4695505532183454E-3</v>
      </c>
      <c r="P16" s="67">
        <f>分析係数表!C19</f>
        <v>2.4613726194753882E-2</v>
      </c>
      <c r="Q16" s="73">
        <f t="shared" si="4"/>
        <v>-2.0846719830954261E-4</v>
      </c>
      <c r="R16" s="74">
        <v>-6.732227855781839E-5</v>
      </c>
      <c r="S16" s="75">
        <f t="shared" si="5"/>
        <v>5.8770167124329732E-4</v>
      </c>
      <c r="T16" s="76">
        <f>分析係数表!F19</f>
        <v>0.55983106522759263</v>
      </c>
      <c r="U16" s="77">
        <f t="shared" si="6"/>
        <v>3.2901365264817158E-4</v>
      </c>
      <c r="V16" s="78">
        <f>分析係数表!D19</f>
        <v>2.7686532144533083E-2</v>
      </c>
      <c r="W16" s="158">
        <f t="shared" si="7"/>
        <v>0</v>
      </c>
      <c r="X16" s="67">
        <f>分析係数表!E19</f>
        <v>1.9239793524167059E-2</v>
      </c>
      <c r="Y16" s="157">
        <f t="shared" si="8"/>
        <v>0</v>
      </c>
    </row>
    <row r="17" spans="1:25" x14ac:dyDescent="0.2">
      <c r="A17" s="6" t="s">
        <v>5</v>
      </c>
      <c r="B17" s="5" t="s">
        <v>33</v>
      </c>
      <c r="C17" s="81"/>
      <c r="D17" s="98">
        <f>投入係数表!AL17</f>
        <v>2.8656032094755948E-4</v>
      </c>
      <c r="E17" s="101">
        <f t="shared" si="9"/>
        <v>7.6286777963511312E-2</v>
      </c>
      <c r="F17" s="76">
        <f>分析係数表!C20</f>
        <v>5.0947443689667304E-3</v>
      </c>
      <c r="G17" s="101">
        <f t="shared" si="0"/>
        <v>3.8866163245621451E-4</v>
      </c>
      <c r="H17" s="101">
        <v>4.6888757638445533E-4</v>
      </c>
      <c r="I17" s="101">
        <f t="shared" si="1"/>
        <v>4.6888757638445533E-4</v>
      </c>
      <c r="J17" s="76">
        <f>分析係数表!G20</f>
        <v>0.2516025641025641</v>
      </c>
      <c r="K17" s="102">
        <f t="shared" si="2"/>
        <v>1.1797331649416584E-4</v>
      </c>
      <c r="L17" s="70"/>
      <c r="M17" s="71"/>
      <c r="N17" s="72">
        <f>分析係数表!H20</f>
        <v>5.3416396903136116E-4</v>
      </c>
      <c r="O17" s="73">
        <f t="shared" si="3"/>
        <v>4.135133505394839E-2</v>
      </c>
      <c r="P17" s="67">
        <f>分析係数表!C20</f>
        <v>5.0947443689667304E-3</v>
      </c>
      <c r="Q17" s="73">
        <f t="shared" si="4"/>
        <v>2.1067448141536013E-4</v>
      </c>
      <c r="R17" s="74">
        <v>2.6995661415982083E-4</v>
      </c>
      <c r="S17" s="75">
        <f t="shared" si="5"/>
        <v>7.3884419054427611E-4</v>
      </c>
      <c r="T17" s="76">
        <f>分析係数表!F20</f>
        <v>0.55448717948717952</v>
      </c>
      <c r="U17" s="77">
        <f t="shared" si="6"/>
        <v>4.0967963129538389E-4</v>
      </c>
      <c r="V17" s="78">
        <f>分析係数表!D20</f>
        <v>1.9230769230769232E-2</v>
      </c>
      <c r="W17" s="158">
        <f t="shared" si="7"/>
        <v>0</v>
      </c>
      <c r="X17" s="67">
        <f>分析係数表!E20</f>
        <v>1.282051282051282E-2</v>
      </c>
      <c r="Y17" s="157">
        <f t="shared" si="8"/>
        <v>0</v>
      </c>
    </row>
    <row r="18" spans="1:25" x14ac:dyDescent="0.2">
      <c r="A18" s="6" t="s">
        <v>6</v>
      </c>
      <c r="B18" s="5" t="s">
        <v>34</v>
      </c>
      <c r="C18" s="81"/>
      <c r="D18" s="98">
        <f>投入係数表!AL18</f>
        <v>9.5520106982519817E-4</v>
      </c>
      <c r="E18" s="101">
        <f t="shared" si="9"/>
        <v>0.25428925987837103</v>
      </c>
      <c r="F18" s="76">
        <f>分析係数表!C21</f>
        <v>7.706243934001944E-2</v>
      </c>
      <c r="G18" s="101">
        <f t="shared" si="0"/>
        <v>1.9596150664195407E-2</v>
      </c>
      <c r="H18" s="101">
        <v>2.3300936710675329E-2</v>
      </c>
      <c r="I18" s="101">
        <f t="shared" si="1"/>
        <v>2.3300936710675329E-2</v>
      </c>
      <c r="J18" s="76">
        <f>分析係数表!G21</f>
        <v>0.42185988669338126</v>
      </c>
      <c r="K18" s="102">
        <f t="shared" si="2"/>
        <v>9.8297305206151413E-3</v>
      </c>
      <c r="L18" s="70"/>
      <c r="M18" s="71"/>
      <c r="N18" s="72">
        <f>分析係数表!H21</f>
        <v>9.0743517630628831E-4</v>
      </c>
      <c r="O18" s="73">
        <f t="shared" si="3"/>
        <v>7.0247448706105095E-2</v>
      </c>
      <c r="P18" s="67">
        <f>分析係数表!C21</f>
        <v>7.706243934001944E-2</v>
      </c>
      <c r="Q18" s="73">
        <f t="shared" si="4"/>
        <v>5.4134397547053511E-3</v>
      </c>
      <c r="R18" s="74">
        <v>9.5908927273436993E-3</v>
      </c>
      <c r="S18" s="75">
        <f t="shared" si="5"/>
        <v>3.2891829438019028E-2</v>
      </c>
      <c r="T18" s="76">
        <f>分析係数表!F21</f>
        <v>0.63189166781815664</v>
      </c>
      <c r="U18" s="77">
        <f t="shared" si="6"/>
        <v>2.0784072961180185E-2</v>
      </c>
      <c r="V18" s="78">
        <f>分析係数表!D21</f>
        <v>4.7948044769932294E-2</v>
      </c>
      <c r="W18" s="158">
        <f t="shared" si="7"/>
        <v>0</v>
      </c>
      <c r="X18" s="67">
        <f>分析係数表!E21</f>
        <v>3.4821058449633825E-2</v>
      </c>
      <c r="Y18" s="157">
        <f t="shared" si="8"/>
        <v>0</v>
      </c>
    </row>
    <row r="19" spans="1:25" x14ac:dyDescent="0.2">
      <c r="A19" s="6" t="s">
        <v>7</v>
      </c>
      <c r="B19" s="5" t="s">
        <v>266</v>
      </c>
      <c r="C19" s="81"/>
      <c r="D19" s="98">
        <f>投入係数表!AL19</f>
        <v>6.4953672748113474E-3</v>
      </c>
      <c r="E19" s="101">
        <f t="shared" si="9"/>
        <v>1.7291669671729231</v>
      </c>
      <c r="F19" s="76">
        <f>分析係数表!C22</f>
        <v>0</v>
      </c>
      <c r="G19" s="101">
        <f t="shared" si="0"/>
        <v>0</v>
      </c>
      <c r="H19" s="101">
        <v>0</v>
      </c>
      <c r="I19" s="101">
        <f t="shared" si="1"/>
        <v>0</v>
      </c>
      <c r="J19" s="76">
        <f>分析係数表!G22</f>
        <v>0.29407127089246293</v>
      </c>
      <c r="K19" s="102">
        <f t="shared" si="2"/>
        <v>0</v>
      </c>
      <c r="L19" s="70"/>
      <c r="M19" s="71"/>
      <c r="N19" s="72">
        <f>分析係数表!H22</f>
        <v>4.1832118056672865E-5</v>
      </c>
      <c r="O19" s="73">
        <f t="shared" si="3"/>
        <v>3.2383575644658377E-3</v>
      </c>
      <c r="P19" s="67">
        <f>分析係数表!C22</f>
        <v>0</v>
      </c>
      <c r="Q19" s="73">
        <f t="shared" si="4"/>
        <v>0</v>
      </c>
      <c r="R19" s="74">
        <v>0</v>
      </c>
      <c r="S19" s="75">
        <f t="shared" si="5"/>
        <v>0</v>
      </c>
      <c r="T19" s="76">
        <f>分析係数表!F22</f>
        <v>0.6269315673289183</v>
      </c>
      <c r="U19" s="77">
        <f t="shared" si="6"/>
        <v>0</v>
      </c>
      <c r="V19" s="78">
        <f>分析係数表!D22</f>
        <v>4.3992431409649951E-2</v>
      </c>
      <c r="W19" s="158">
        <f t="shared" si="7"/>
        <v>0</v>
      </c>
      <c r="X19" s="67">
        <f>分析係数表!E22</f>
        <v>4.13118889940082E-2</v>
      </c>
      <c r="Y19" s="157">
        <f t="shared" si="8"/>
        <v>0</v>
      </c>
    </row>
    <row r="20" spans="1:25" x14ac:dyDescent="0.2">
      <c r="A20" s="6" t="s">
        <v>8</v>
      </c>
      <c r="B20" s="5" t="s">
        <v>267</v>
      </c>
      <c r="C20" s="81"/>
      <c r="D20" s="98">
        <f>投入係数表!AL20</f>
        <v>9.5997707517432411E-3</v>
      </c>
      <c r="E20" s="101">
        <f t="shared" si="9"/>
        <v>2.555607061777629</v>
      </c>
      <c r="F20" s="76">
        <f>分析係数表!C23</f>
        <v>0</v>
      </c>
      <c r="G20" s="101">
        <f t="shared" si="0"/>
        <v>0</v>
      </c>
      <c r="H20" s="101">
        <v>0</v>
      </c>
      <c r="I20" s="101">
        <f t="shared" si="1"/>
        <v>0</v>
      </c>
      <c r="J20" s="76">
        <f>分析係数表!G23</f>
        <v>0.31237009962015339</v>
      </c>
      <c r="K20" s="102">
        <f t="shared" si="2"/>
        <v>0</v>
      </c>
      <c r="L20" s="70"/>
      <c r="M20" s="71"/>
      <c r="N20" s="72">
        <f>分析係数表!H23</f>
        <v>2.2524986645900773E-5</v>
      </c>
      <c r="O20" s="73">
        <f t="shared" si="3"/>
        <v>1.7437309962508357E-3</v>
      </c>
      <c r="P20" s="67">
        <f>分析係数表!C23</f>
        <v>0</v>
      </c>
      <c r="Q20" s="73">
        <f t="shared" si="4"/>
        <v>0</v>
      </c>
      <c r="R20" s="74">
        <v>0</v>
      </c>
      <c r="S20" s="75">
        <f t="shared" si="5"/>
        <v>0</v>
      </c>
      <c r="T20" s="76">
        <f>分析係数表!F23</f>
        <v>0.64104493657278006</v>
      </c>
      <c r="U20" s="77">
        <f t="shared" si="6"/>
        <v>0</v>
      </c>
      <c r="V20" s="78">
        <f>分析係数表!D23</f>
        <v>3.4114527341790296E-2</v>
      </c>
      <c r="W20" s="158">
        <f t="shared" si="7"/>
        <v>0</v>
      </c>
      <c r="X20" s="67">
        <f>分析係数表!E23</f>
        <v>3.3648677703719633E-2</v>
      </c>
      <c r="Y20" s="157">
        <f t="shared" si="8"/>
        <v>0</v>
      </c>
    </row>
    <row r="21" spans="1:25" x14ac:dyDescent="0.2">
      <c r="A21" s="6" t="s">
        <v>9</v>
      </c>
      <c r="B21" s="5" t="s">
        <v>268</v>
      </c>
      <c r="C21" s="81"/>
      <c r="D21" s="98">
        <f>投入係数表!AL21</f>
        <v>3.4387238513707134E-3</v>
      </c>
      <c r="E21" s="101">
        <f t="shared" si="9"/>
        <v>0.91544133556213569</v>
      </c>
      <c r="F21" s="76">
        <f>分析係数表!C24</f>
        <v>0.23422687152664268</v>
      </c>
      <c r="G21" s="101">
        <f t="shared" si="0"/>
        <v>0.21442096009489053</v>
      </c>
      <c r="H21" s="101">
        <v>0.23169634916055556</v>
      </c>
      <c r="I21" s="101">
        <f t="shared" si="1"/>
        <v>0.23169634916055556</v>
      </c>
      <c r="J21" s="76">
        <f>分析係数表!G24</f>
        <v>0.32602845059592467</v>
      </c>
      <c r="K21" s="102">
        <f t="shared" si="2"/>
        <v>7.55396017255483E-2</v>
      </c>
      <c r="L21" s="70"/>
      <c r="M21" s="71"/>
      <c r="N21" s="72">
        <f>分析係数表!H24</f>
        <v>9.8788155718450548E-4</v>
      </c>
      <c r="O21" s="73">
        <f t="shared" si="3"/>
        <v>7.6475059407000945E-2</v>
      </c>
      <c r="P21" s="67">
        <f>分析係数表!C24</f>
        <v>0.23422687152664268</v>
      </c>
      <c r="Q21" s="73">
        <f t="shared" si="4"/>
        <v>1.7912513914715978E-2</v>
      </c>
      <c r="R21" s="74">
        <v>2.7234330503490389E-2</v>
      </c>
      <c r="S21" s="75">
        <f t="shared" si="5"/>
        <v>0.25893067966404593</v>
      </c>
      <c r="T21" s="76">
        <f>分析係数表!F24</f>
        <v>0.61668589004229146</v>
      </c>
      <c r="U21" s="77">
        <f t="shared" si="6"/>
        <v>0.15967889664787763</v>
      </c>
      <c r="V21" s="78">
        <f>分析係数表!D24</f>
        <v>2.6528258362168398E-2</v>
      </c>
      <c r="W21" s="158">
        <f t="shared" si="7"/>
        <v>0</v>
      </c>
      <c r="X21" s="67">
        <f>分析係数表!E24</f>
        <v>2.691272587466359E-2</v>
      </c>
      <c r="Y21" s="157">
        <f t="shared" si="8"/>
        <v>0</v>
      </c>
    </row>
    <row r="22" spans="1:25" x14ac:dyDescent="0.2">
      <c r="A22" s="6" t="s">
        <v>10</v>
      </c>
      <c r="B22" s="5" t="s">
        <v>269</v>
      </c>
      <c r="C22" s="81"/>
      <c r="D22" s="98">
        <f>投入係数表!AL22</f>
        <v>9.6952908587257611E-3</v>
      </c>
      <c r="E22" s="101">
        <f t="shared" si="9"/>
        <v>2.5810359877654658</v>
      </c>
      <c r="F22" s="76">
        <f>分析係数表!C25</f>
        <v>0</v>
      </c>
      <c r="G22" s="101">
        <f t="shared" si="0"/>
        <v>0</v>
      </c>
      <c r="H22" s="101">
        <v>0</v>
      </c>
      <c r="I22" s="101">
        <f t="shared" si="1"/>
        <v>0</v>
      </c>
      <c r="J22" s="76">
        <f>分析係数表!G25</f>
        <v>0.33808231569425601</v>
      </c>
      <c r="K22" s="102">
        <f t="shared" si="2"/>
        <v>0</v>
      </c>
      <c r="L22" s="70"/>
      <c r="M22" s="71"/>
      <c r="N22" s="72">
        <f>分析係数表!H25</f>
        <v>3.5718193109928369E-3</v>
      </c>
      <c r="O22" s="73">
        <f t="shared" si="3"/>
        <v>0.2765059151197754</v>
      </c>
      <c r="P22" s="67">
        <f>分析係数表!C25</f>
        <v>0</v>
      </c>
      <c r="Q22" s="73">
        <f t="shared" si="4"/>
        <v>0</v>
      </c>
      <c r="R22" s="74">
        <v>0</v>
      </c>
      <c r="S22" s="75">
        <f t="shared" si="5"/>
        <v>0</v>
      </c>
      <c r="T22" s="76">
        <f>分析係数表!F25</f>
        <v>0.60040705563093621</v>
      </c>
      <c r="U22" s="77">
        <f t="shared" si="6"/>
        <v>0</v>
      </c>
      <c r="V22" s="78">
        <f>分析係数表!D25</f>
        <v>1.1533242876526458E-2</v>
      </c>
      <c r="W22" s="158">
        <f t="shared" si="7"/>
        <v>0</v>
      </c>
      <c r="X22" s="67">
        <f>分析係数表!E25</f>
        <v>4.2966983265490732E-3</v>
      </c>
      <c r="Y22" s="157">
        <f t="shared" si="8"/>
        <v>0</v>
      </c>
    </row>
    <row r="23" spans="1:25" x14ac:dyDescent="0.2">
      <c r="A23" s="6" t="s">
        <v>11</v>
      </c>
      <c r="B23" s="5" t="s">
        <v>35</v>
      </c>
      <c r="C23" s="81"/>
      <c r="D23" s="98">
        <f>投入係数表!AL23</f>
        <v>5.5401662049861496E-3</v>
      </c>
      <c r="E23" s="101">
        <f t="shared" si="9"/>
        <v>1.474877707294552</v>
      </c>
      <c r="F23" s="76">
        <f>分析係数表!C26</f>
        <v>0</v>
      </c>
      <c r="G23" s="101">
        <f t="shared" si="0"/>
        <v>0</v>
      </c>
      <c r="H23" s="101">
        <v>0</v>
      </c>
      <c r="I23" s="101">
        <f t="shared" si="1"/>
        <v>0</v>
      </c>
      <c r="J23" s="76">
        <f>分析係数表!G26</f>
        <v>0.34482683139318532</v>
      </c>
      <c r="K23" s="102">
        <f t="shared" si="2"/>
        <v>0</v>
      </c>
      <c r="L23" s="70"/>
      <c r="M23" s="71"/>
      <c r="N23" s="72">
        <f>分析係数表!H26</f>
        <v>9.437969404632424E-3</v>
      </c>
      <c r="O23" s="73">
        <f t="shared" si="3"/>
        <v>0.73062328742910021</v>
      </c>
      <c r="P23" s="67">
        <f>分析係数表!C26</f>
        <v>0</v>
      </c>
      <c r="Q23" s="73">
        <f t="shared" si="4"/>
        <v>0</v>
      </c>
      <c r="R23" s="74">
        <v>0</v>
      </c>
      <c r="S23" s="75">
        <f t="shared" si="5"/>
        <v>0</v>
      </c>
      <c r="T23" s="76">
        <f>分析係数表!F26</f>
        <v>0.58875137357225105</v>
      </c>
      <c r="U23" s="77">
        <f t="shared" si="6"/>
        <v>0</v>
      </c>
      <c r="V23" s="78">
        <f>分析係数表!D26</f>
        <v>1.0949176732233308E-2</v>
      </c>
      <c r="W23" s="158">
        <f t="shared" si="7"/>
        <v>0</v>
      </c>
      <c r="X23" s="67">
        <f>分析係数表!E26</f>
        <v>1.1816004798199799E-2</v>
      </c>
      <c r="Y23" s="157">
        <f t="shared" si="8"/>
        <v>0</v>
      </c>
    </row>
    <row r="24" spans="1:25" x14ac:dyDescent="0.2">
      <c r="A24" s="6" t="s">
        <v>12</v>
      </c>
      <c r="B24" s="5" t="s">
        <v>361</v>
      </c>
      <c r="C24" s="81"/>
      <c r="D24" s="98">
        <f>投入係数表!AL24</f>
        <v>1.1462412837902379E-3</v>
      </c>
      <c r="E24" s="101">
        <f t="shared" si="9"/>
        <v>0.30514711185404525</v>
      </c>
      <c r="F24" s="76">
        <f>分析係数表!C27</f>
        <v>0</v>
      </c>
      <c r="G24" s="101">
        <f t="shared" si="0"/>
        <v>0</v>
      </c>
      <c r="H24" s="101">
        <v>0</v>
      </c>
      <c r="I24" s="101">
        <f t="shared" si="1"/>
        <v>0</v>
      </c>
      <c r="J24" s="76">
        <f>分析係数表!G27</f>
        <v>0.30901287553648071</v>
      </c>
      <c r="K24" s="102">
        <f t="shared" si="2"/>
        <v>0</v>
      </c>
      <c r="L24" s="70"/>
      <c r="M24" s="71"/>
      <c r="N24" s="72">
        <f>分析係数表!H27</f>
        <v>8.81370548901746E-3</v>
      </c>
      <c r="O24" s="73">
        <f t="shared" si="3"/>
        <v>0.6822970283901485</v>
      </c>
      <c r="P24" s="67">
        <f>分析係数表!C27</f>
        <v>0</v>
      </c>
      <c r="Q24" s="73">
        <f t="shared" si="4"/>
        <v>0</v>
      </c>
      <c r="R24" s="74">
        <v>0</v>
      </c>
      <c r="S24" s="75">
        <f t="shared" si="5"/>
        <v>0</v>
      </c>
      <c r="T24" s="76">
        <f>分析係数表!F27</f>
        <v>0.58082975679542204</v>
      </c>
      <c r="U24" s="77">
        <f t="shared" si="6"/>
        <v>0</v>
      </c>
      <c r="V24" s="78">
        <f>分析係数表!D27</f>
        <v>6.3662374821173109E-2</v>
      </c>
      <c r="W24" s="158">
        <f t="shared" si="7"/>
        <v>0</v>
      </c>
      <c r="X24" s="67">
        <f>分析係数表!E27</f>
        <v>7.2246065808297566E-2</v>
      </c>
      <c r="Y24" s="157">
        <f t="shared" si="8"/>
        <v>0</v>
      </c>
    </row>
    <row r="25" spans="1:25" x14ac:dyDescent="0.2">
      <c r="A25" s="6" t="s">
        <v>13</v>
      </c>
      <c r="B25" s="5" t="s">
        <v>189</v>
      </c>
      <c r="C25" s="81"/>
      <c r="D25" s="98">
        <f>投入係数表!AL25</f>
        <v>2.3545706371191136E-2</v>
      </c>
      <c r="E25" s="101">
        <f t="shared" si="9"/>
        <v>6.2682302560018464</v>
      </c>
      <c r="F25" s="76">
        <f>分析係数表!C28</f>
        <v>0</v>
      </c>
      <c r="G25" s="101">
        <f t="shared" si="0"/>
        <v>0</v>
      </c>
      <c r="H25" s="101">
        <v>0</v>
      </c>
      <c r="I25" s="101">
        <f t="shared" si="1"/>
        <v>0</v>
      </c>
      <c r="J25" s="76">
        <f>分析係数表!G28</f>
        <v>0.32384497481935626</v>
      </c>
      <c r="K25" s="102">
        <f t="shared" si="2"/>
        <v>0</v>
      </c>
      <c r="L25" s="70"/>
      <c r="M25" s="71"/>
      <c r="N25" s="72">
        <f>分析係数表!H28</f>
        <v>1.3009788715625262E-2</v>
      </c>
      <c r="O25" s="73">
        <f t="shared" si="3"/>
        <v>1.0071292025488756</v>
      </c>
      <c r="P25" s="67">
        <f>分析係数表!C28</f>
        <v>0</v>
      </c>
      <c r="Q25" s="73">
        <f t="shared" si="4"/>
        <v>0</v>
      </c>
      <c r="R25" s="74">
        <v>0</v>
      </c>
      <c r="S25" s="75">
        <f t="shared" si="5"/>
        <v>0</v>
      </c>
      <c r="T25" s="76">
        <f>分析係数表!F28</f>
        <v>0.55452156776877604</v>
      </c>
      <c r="U25" s="77">
        <f t="shared" si="6"/>
        <v>0</v>
      </c>
      <c r="V25" s="78">
        <f>分析係数表!D28</f>
        <v>4.8609590540836432E-2</v>
      </c>
      <c r="W25" s="158">
        <f t="shared" si="7"/>
        <v>0</v>
      </c>
      <c r="X25" s="67">
        <f>分析係数表!E28</f>
        <v>4.2040726954236919E-2</v>
      </c>
      <c r="Y25" s="157">
        <f t="shared" si="8"/>
        <v>0</v>
      </c>
    </row>
    <row r="26" spans="1:25" x14ac:dyDescent="0.2">
      <c r="A26" s="6" t="s">
        <v>14</v>
      </c>
      <c r="B26" s="5" t="s">
        <v>50</v>
      </c>
      <c r="C26" s="81"/>
      <c r="D26" s="98">
        <f>投入係数表!AL26</f>
        <v>4.4894450281784317E-3</v>
      </c>
      <c r="E26" s="101">
        <f t="shared" si="9"/>
        <v>1.1951595214283439</v>
      </c>
      <c r="F26" s="76">
        <f>分析係数表!C29</f>
        <v>9.5730027548209362E-2</v>
      </c>
      <c r="G26" s="101">
        <f t="shared" si="0"/>
        <v>0.11441265391084009</v>
      </c>
      <c r="H26" s="101">
        <v>0.13341791656907614</v>
      </c>
      <c r="I26" s="101">
        <f t="shared" si="1"/>
        <v>0.13341791656907614</v>
      </c>
      <c r="J26" s="76">
        <f>分析係数表!G29</f>
        <v>0.41725313393446228</v>
      </c>
      <c r="K26" s="102">
        <f t="shared" si="2"/>
        <v>5.5669043811453642E-2</v>
      </c>
      <c r="L26" s="70"/>
      <c r="M26" s="71"/>
      <c r="N26" s="72">
        <f>分析係数表!H29</f>
        <v>1.1001847048904964E-2</v>
      </c>
      <c r="O26" s="73">
        <f t="shared" si="3"/>
        <v>0.85168803945451532</v>
      </c>
      <c r="P26" s="67">
        <f>分析係数表!C29</f>
        <v>9.5730027548209362E-2</v>
      </c>
      <c r="Q26" s="73">
        <f t="shared" si="4"/>
        <v>8.1532119479461179E-2</v>
      </c>
      <c r="R26" s="74">
        <v>9.9286417482343417E-2</v>
      </c>
      <c r="S26" s="75">
        <f t="shared" si="5"/>
        <v>0.23270433405141955</v>
      </c>
      <c r="T26" s="76">
        <f>分析係数表!F29</f>
        <v>0.61183197712777659</v>
      </c>
      <c r="U26" s="77">
        <f t="shared" si="6"/>
        <v>0.1423759527888826</v>
      </c>
      <c r="V26" s="78">
        <f>分析係数表!D29</f>
        <v>6.9331427314712993E-2</v>
      </c>
      <c r="W26" s="158">
        <f t="shared" si="7"/>
        <v>0</v>
      </c>
      <c r="X26" s="67">
        <f>分析係数表!E29</f>
        <v>4.6349241257972289E-2</v>
      </c>
      <c r="Y26" s="157">
        <f t="shared" si="8"/>
        <v>0</v>
      </c>
    </row>
    <row r="27" spans="1:25" x14ac:dyDescent="0.2">
      <c r="A27" s="6" t="s">
        <v>15</v>
      </c>
      <c r="B27" s="5" t="s">
        <v>36</v>
      </c>
      <c r="C27" s="81"/>
      <c r="D27" s="98">
        <f>投入係数表!AL27</f>
        <v>8.5968096284267834E-4</v>
      </c>
      <c r="E27" s="101">
        <f t="shared" si="9"/>
        <v>0.22886033389053392</v>
      </c>
      <c r="F27" s="76">
        <f>分析係数表!C30</f>
        <v>1</v>
      </c>
      <c r="G27" s="101">
        <f t="shared" si="0"/>
        <v>0.22886033389053392</v>
      </c>
      <c r="H27" s="101">
        <v>0.27514740777752683</v>
      </c>
      <c r="I27" s="101">
        <f t="shared" si="1"/>
        <v>0.27514740777752683</v>
      </c>
      <c r="J27" s="76">
        <f>分析係数表!G30</f>
        <v>0.49552534931824899</v>
      </c>
      <c r="K27" s="102">
        <f t="shared" si="2"/>
        <v>0.13634251535296968</v>
      </c>
      <c r="L27" s="70"/>
      <c r="M27" s="71"/>
      <c r="N27" s="72">
        <f>分析係数表!H30</f>
        <v>0</v>
      </c>
      <c r="O27" s="73">
        <f t="shared" si="3"/>
        <v>0</v>
      </c>
      <c r="P27" s="67">
        <f>分析係数表!C30</f>
        <v>1</v>
      </c>
      <c r="Q27" s="73">
        <f t="shared" si="4"/>
        <v>0</v>
      </c>
      <c r="R27" s="74">
        <v>0.18883528403335262</v>
      </c>
      <c r="S27" s="75">
        <f t="shared" si="5"/>
        <v>0.46398269181087948</v>
      </c>
      <c r="T27" s="76">
        <f>分析係数表!F30</f>
        <v>0.64042382540419607</v>
      </c>
      <c r="U27" s="77">
        <f t="shared" si="6"/>
        <v>0.29714557041085959</v>
      </c>
      <c r="V27" s="78">
        <f>分析係数表!D30</f>
        <v>0.10939676643167714</v>
      </c>
      <c r="W27" s="158">
        <f t="shared" si="7"/>
        <v>0</v>
      </c>
      <c r="X27" s="67">
        <f>分析係数表!E30</f>
        <v>7.4296086791337757E-2</v>
      </c>
      <c r="Y27" s="157">
        <f t="shared" si="8"/>
        <v>0</v>
      </c>
    </row>
    <row r="28" spans="1:25" x14ac:dyDescent="0.2">
      <c r="A28" s="6" t="s">
        <v>16</v>
      </c>
      <c r="B28" s="5" t="s">
        <v>190</v>
      </c>
      <c r="C28" s="81"/>
      <c r="D28" s="98">
        <f>投入係数表!AL28</f>
        <v>3.8208042793007927E-3</v>
      </c>
      <c r="E28" s="101">
        <f t="shared" si="9"/>
        <v>1.0171570395134841</v>
      </c>
      <c r="F28" s="76">
        <f>分析係数表!C31</f>
        <v>0.68487081196793942</v>
      </c>
      <c r="G28" s="101">
        <f t="shared" si="0"/>
        <v>0.69662116755050529</v>
      </c>
      <c r="H28" s="101">
        <v>0.787799271958744</v>
      </c>
      <c r="I28" s="101">
        <f t="shared" si="1"/>
        <v>0.787799271958744</v>
      </c>
      <c r="J28" s="76">
        <f>分析係数表!G31</f>
        <v>0.16454642729758651</v>
      </c>
      <c r="K28" s="102">
        <f t="shared" si="2"/>
        <v>0.12962955562845105</v>
      </c>
      <c r="L28" s="70"/>
      <c r="M28" s="71"/>
      <c r="N28" s="72">
        <f>分析係数表!H31</f>
        <v>3.7433309950251958E-2</v>
      </c>
      <c r="O28" s="73">
        <f t="shared" si="3"/>
        <v>2.8978318113408532</v>
      </c>
      <c r="P28" s="67">
        <f>分析係数表!C31</f>
        <v>0.68487081196793942</v>
      </c>
      <c r="Q28" s="73">
        <f t="shared" si="4"/>
        <v>1.9846404255795347</v>
      </c>
      <c r="R28" s="74">
        <v>2.3245227892689249</v>
      </c>
      <c r="S28" s="75">
        <f t="shared" si="5"/>
        <v>3.112322061227669</v>
      </c>
      <c r="T28" s="76">
        <f>分析係数表!F31</f>
        <v>0.58346213292117466</v>
      </c>
      <c r="U28" s="77">
        <f t="shared" si="6"/>
        <v>1.8159220681815225</v>
      </c>
      <c r="V28" s="78">
        <f>分析係数表!D31</f>
        <v>1.2424206396385685E-2</v>
      </c>
      <c r="W28" s="158">
        <f t="shared" si="7"/>
        <v>0</v>
      </c>
      <c r="X28" s="67">
        <f>分析係数表!E31</f>
        <v>1.0462489596956366E-2</v>
      </c>
      <c r="Y28" s="157">
        <f t="shared" si="8"/>
        <v>0</v>
      </c>
    </row>
    <row r="29" spans="1:25" x14ac:dyDescent="0.2">
      <c r="A29" s="6" t="s">
        <v>17</v>
      </c>
      <c r="B29" s="5" t="s">
        <v>270</v>
      </c>
      <c r="C29" s="81"/>
      <c r="D29" s="98">
        <f>投入係数表!AL29</f>
        <v>5.7312064189511897E-4</v>
      </c>
      <c r="E29" s="101">
        <f t="shared" si="9"/>
        <v>0.15257355592702262</v>
      </c>
      <c r="F29" s="76">
        <f>分析係数表!C32</f>
        <v>0.99951183793019283</v>
      </c>
      <c r="G29" s="101">
        <f t="shared" si="0"/>
        <v>0.15249907530416346</v>
      </c>
      <c r="H29" s="101">
        <v>0.17987122955049911</v>
      </c>
      <c r="I29" s="101">
        <f t="shared" si="1"/>
        <v>0.17987122955049911</v>
      </c>
      <c r="J29" s="76">
        <f>分析係数表!G32</f>
        <v>0.19001687967205208</v>
      </c>
      <c r="K29" s="102">
        <f t="shared" si="2"/>
        <v>3.4178569781961252E-2</v>
      </c>
      <c r="L29" s="70"/>
      <c r="M29" s="71"/>
      <c r="N29" s="72">
        <f>分析係数表!H32</f>
        <v>7.9094881679463002E-3</v>
      </c>
      <c r="O29" s="73">
        <f t="shared" si="3"/>
        <v>0.61229868411207922</v>
      </c>
      <c r="P29" s="67">
        <f>分析係数表!C32</f>
        <v>0.99951183793019283</v>
      </c>
      <c r="Q29" s="73">
        <f t="shared" si="4"/>
        <v>0.61199978311910286</v>
      </c>
      <c r="R29" s="74">
        <v>0.75501507711877769</v>
      </c>
      <c r="S29" s="75">
        <f t="shared" si="5"/>
        <v>0.93488630666927675</v>
      </c>
      <c r="T29" s="76">
        <f>分析係数表!F32</f>
        <v>0.65686038099831201</v>
      </c>
      <c r="U29" s="77">
        <f t="shared" si="6"/>
        <v>0.61408977558888589</v>
      </c>
      <c r="V29" s="78">
        <f>分析係数表!D32</f>
        <v>1.6156257535567882E-2</v>
      </c>
      <c r="W29" s="158">
        <f t="shared" si="7"/>
        <v>0</v>
      </c>
      <c r="X29" s="67">
        <f>分析係数表!E32</f>
        <v>2.4596093561610802E-2</v>
      </c>
      <c r="Y29" s="157">
        <f t="shared" si="8"/>
        <v>0</v>
      </c>
    </row>
    <row r="30" spans="1:25" x14ac:dyDescent="0.2">
      <c r="A30" s="6" t="s">
        <v>18</v>
      </c>
      <c r="B30" s="5" t="s">
        <v>271</v>
      </c>
      <c r="C30" s="81"/>
      <c r="D30" s="98">
        <f>投入係数表!AL30</f>
        <v>1.9104021396503963E-4</v>
      </c>
      <c r="E30" s="101">
        <f t="shared" si="9"/>
        <v>5.0857851975674204E-2</v>
      </c>
      <c r="F30" s="76">
        <f>分析係数表!C33</f>
        <v>0.77438340807174888</v>
      </c>
      <c r="G30" s="101">
        <f t="shared" si="0"/>
        <v>3.9383476740131117E-2</v>
      </c>
      <c r="H30" s="101">
        <v>5.0930349991604743E-2</v>
      </c>
      <c r="I30" s="101">
        <f t="shared" si="1"/>
        <v>5.0930349991604743E-2</v>
      </c>
      <c r="J30" s="76">
        <f>分析係数表!G33</f>
        <v>0.576631806707537</v>
      </c>
      <c r="K30" s="102">
        <f t="shared" si="2"/>
        <v>2.9368059731906235E-2</v>
      </c>
      <c r="L30" s="70"/>
      <c r="M30" s="71"/>
      <c r="N30" s="72">
        <f>分析係数表!H33</f>
        <v>9.4283158389270381E-4</v>
      </c>
      <c r="O30" s="73">
        <f t="shared" si="3"/>
        <v>7.298759741449927E-2</v>
      </c>
      <c r="P30" s="67">
        <f>分析係数表!C33</f>
        <v>0.77438340807174888</v>
      </c>
      <c r="Q30" s="73">
        <f t="shared" si="4"/>
        <v>5.6520384432808712E-2</v>
      </c>
      <c r="R30" s="74">
        <v>0.2005350773101037</v>
      </c>
      <c r="S30" s="75">
        <f t="shared" si="5"/>
        <v>0.25146542730170846</v>
      </c>
      <c r="T30" s="76">
        <f>分析係数表!F33</f>
        <v>0.7461233321312658</v>
      </c>
      <c r="U30" s="77">
        <f t="shared" si="6"/>
        <v>0.1876242225341633</v>
      </c>
      <c r="V30" s="78">
        <f>分析係数表!D33</f>
        <v>0.11179228272628922</v>
      </c>
      <c r="W30" s="158">
        <f t="shared" si="7"/>
        <v>0</v>
      </c>
      <c r="X30" s="67">
        <f>分析係数表!E33</f>
        <v>0.10385863685539128</v>
      </c>
      <c r="Y30" s="157">
        <f t="shared" si="8"/>
        <v>0</v>
      </c>
    </row>
    <row r="31" spans="1:25" x14ac:dyDescent="0.2">
      <c r="A31" s="6" t="s">
        <v>19</v>
      </c>
      <c r="B31" s="5" t="s">
        <v>272</v>
      </c>
      <c r="C31" s="81"/>
      <c r="D31" s="98">
        <f>投入係数表!AL31</f>
        <v>1.609513802655459E-2</v>
      </c>
      <c r="E31" s="101">
        <f t="shared" si="9"/>
        <v>4.2847740289505518</v>
      </c>
      <c r="F31" s="76">
        <f>分析係数表!C34</f>
        <v>0.30551441128621037</v>
      </c>
      <c r="G31" s="101">
        <f t="shared" si="0"/>
        <v>1.3090602149492716</v>
      </c>
      <c r="H31" s="101">
        <v>1.4364015114711099</v>
      </c>
      <c r="I31" s="101">
        <f t="shared" si="1"/>
        <v>1.4364015114711099</v>
      </c>
      <c r="J31" s="76">
        <f>分析係数表!G34</f>
        <v>0.46684090860797689</v>
      </c>
      <c r="K31" s="102">
        <f t="shared" si="2"/>
        <v>0.67057098674104432</v>
      </c>
      <c r="L31" s="70"/>
      <c r="M31" s="71"/>
      <c r="N31" s="72">
        <f>分析係数表!H34</f>
        <v>0.15249094173751312</v>
      </c>
      <c r="O31" s="73">
        <f t="shared" si="3"/>
        <v>11.804809740190123</v>
      </c>
      <c r="P31" s="67">
        <f>分析係数表!C34</f>
        <v>0.30551441128621037</v>
      </c>
      <c r="Q31" s="73">
        <f t="shared" si="4"/>
        <v>3.6065394981199077</v>
      </c>
      <c r="R31" s="74">
        <v>3.8790199166709702</v>
      </c>
      <c r="S31" s="75">
        <f t="shared" si="5"/>
        <v>5.3154214281420806</v>
      </c>
      <c r="T31" s="76">
        <f>分析係数表!F34</f>
        <v>0.77261426659017018</v>
      </c>
      <c r="U31" s="77">
        <f t="shared" si="6"/>
        <v>4.1067704283216688</v>
      </c>
      <c r="V31" s="78">
        <f>分析係数表!D34</f>
        <v>0.26310533137842373</v>
      </c>
      <c r="W31" s="158">
        <f t="shared" si="7"/>
        <v>1</v>
      </c>
      <c r="X31" s="67">
        <f>分析係数表!E34</f>
        <v>0.16618856377892521</v>
      </c>
      <c r="Y31" s="157">
        <f t="shared" si="8"/>
        <v>1</v>
      </c>
    </row>
    <row r="32" spans="1:25" x14ac:dyDescent="0.2">
      <c r="A32" s="6" t="s">
        <v>20</v>
      </c>
      <c r="B32" s="5" t="s">
        <v>37</v>
      </c>
      <c r="C32" s="81"/>
      <c r="D32" s="98">
        <f>投入係数表!AL32</f>
        <v>6.9252077562326868E-3</v>
      </c>
      <c r="E32" s="101">
        <f t="shared" si="9"/>
        <v>1.84359713411819</v>
      </c>
      <c r="F32" s="76">
        <f>分析係数表!C35</f>
        <v>0.55170107459758322</v>
      </c>
      <c r="G32" s="101">
        <f t="shared" si="0"/>
        <v>1.0171145200180303</v>
      </c>
      <c r="H32" s="101">
        <v>1.1597814494217054</v>
      </c>
      <c r="I32" s="101">
        <f t="shared" si="1"/>
        <v>1.1597814494217054</v>
      </c>
      <c r="J32" s="76">
        <f>分析係数表!G35</f>
        <v>0.35798960138648178</v>
      </c>
      <c r="K32" s="102">
        <f t="shared" si="2"/>
        <v>0.41518969877391237</v>
      </c>
      <c r="L32" s="70"/>
      <c r="M32" s="71"/>
      <c r="N32" s="72">
        <f>分析係数表!H35</f>
        <v>4.4091052431733203E-2</v>
      </c>
      <c r="O32" s="73">
        <f t="shared" si="3"/>
        <v>3.4132288729469935</v>
      </c>
      <c r="P32" s="67">
        <f>分析係数表!C35</f>
        <v>0.55170107459758322</v>
      </c>
      <c r="Q32" s="73">
        <f t="shared" si="4"/>
        <v>1.8830820370523542</v>
      </c>
      <c r="R32" s="74">
        <v>2.4502029307544806</v>
      </c>
      <c r="S32" s="75">
        <f t="shared" si="5"/>
        <v>3.6099843801761859</v>
      </c>
      <c r="T32" s="76">
        <f>分析係数表!F35</f>
        <v>0.73705372616984399</v>
      </c>
      <c r="U32" s="77">
        <f t="shared" si="6"/>
        <v>2.6607524388237924</v>
      </c>
      <c r="V32" s="78">
        <f>分析係数表!D35</f>
        <v>9.9133448873483535E-2</v>
      </c>
      <c r="W32" s="158">
        <f t="shared" si="7"/>
        <v>0</v>
      </c>
      <c r="X32" s="67">
        <f>分析係数表!E35</f>
        <v>9.0190641247833617E-2</v>
      </c>
      <c r="Y32" s="157">
        <f t="shared" si="8"/>
        <v>0</v>
      </c>
    </row>
    <row r="33" spans="1:25" x14ac:dyDescent="0.2">
      <c r="A33" s="6" t="s">
        <v>21</v>
      </c>
      <c r="B33" s="5" t="s">
        <v>38</v>
      </c>
      <c r="C33" s="81"/>
      <c r="D33" s="98">
        <f>投入係数表!AL33</f>
        <v>4.2028847072308724E-3</v>
      </c>
      <c r="E33" s="101">
        <f t="shared" si="9"/>
        <v>1.1188727434648327</v>
      </c>
      <c r="F33" s="76">
        <f>分析係数表!C36</f>
        <v>0.78706433438155132</v>
      </c>
      <c r="G33" s="101">
        <f t="shared" si="0"/>
        <v>0.88062483109280876</v>
      </c>
      <c r="H33" s="101">
        <v>0.99425574369104464</v>
      </c>
      <c r="I33" s="101">
        <f t="shared" si="1"/>
        <v>0.99425574369104464</v>
      </c>
      <c r="J33" s="76">
        <f>分析係数表!G36</f>
        <v>2.3082187519442545E-2</v>
      </c>
      <c r="K33" s="102">
        <f t="shared" si="2"/>
        <v>2.2949597518159497E-2</v>
      </c>
      <c r="L33" s="70"/>
      <c r="M33" s="71"/>
      <c r="N33" s="72">
        <f>分析係数表!H36</f>
        <v>0.17399265041864295</v>
      </c>
      <c r="O33" s="73">
        <f t="shared" si="3"/>
        <v>13.469325528325562</v>
      </c>
      <c r="P33" s="67">
        <f>分析係数表!C36</f>
        <v>0.78706433438155132</v>
      </c>
      <c r="Q33" s="73">
        <f t="shared" si="4"/>
        <v>10.601225731519996</v>
      </c>
      <c r="R33" s="74">
        <v>10.918305035310041</v>
      </c>
      <c r="S33" s="75">
        <f t="shared" si="5"/>
        <v>11.912560779001087</v>
      </c>
      <c r="T33" s="76">
        <f>分析係数表!F36</f>
        <v>0.89591239967647607</v>
      </c>
      <c r="U33" s="77">
        <f t="shared" si="6"/>
        <v>10.672610913806734</v>
      </c>
      <c r="V33" s="78">
        <f>分析係数表!D36</f>
        <v>1.2733569754661027E-2</v>
      </c>
      <c r="W33" s="158">
        <f t="shared" si="7"/>
        <v>0</v>
      </c>
      <c r="X33" s="67">
        <f>分析係数表!E36</f>
        <v>3.4218876376532073E-3</v>
      </c>
      <c r="Y33" s="157">
        <f t="shared" si="8"/>
        <v>0</v>
      </c>
    </row>
    <row r="34" spans="1:25" x14ac:dyDescent="0.2">
      <c r="A34" s="6" t="s">
        <v>22</v>
      </c>
      <c r="B34" s="5" t="s">
        <v>373</v>
      </c>
      <c r="C34" s="81"/>
      <c r="D34" s="98">
        <f>投入係数表!AL34</f>
        <v>6.065526793390009E-3</v>
      </c>
      <c r="E34" s="101">
        <f t="shared" si="9"/>
        <v>1.6147368002276563</v>
      </c>
      <c r="F34" s="76">
        <f>分析係数表!C37</f>
        <v>0.17806118330777299</v>
      </c>
      <c r="G34" s="101">
        <f t="shared" si="0"/>
        <v>0.2875219453791435</v>
      </c>
      <c r="H34" s="101">
        <v>0.33930090151457054</v>
      </c>
      <c r="I34" s="101">
        <f t="shared" si="1"/>
        <v>0.33930090151457054</v>
      </c>
      <c r="J34" s="76">
        <f>分析係数表!G37</f>
        <v>0.48063241106719368</v>
      </c>
      <c r="K34" s="102">
        <f t="shared" si="2"/>
        <v>0.16307901037222047</v>
      </c>
      <c r="L34" s="70"/>
      <c r="M34" s="71"/>
      <c r="N34" s="72">
        <f>分析係数表!H37</f>
        <v>0.10551990887033974</v>
      </c>
      <c r="O34" s="73">
        <f t="shared" si="3"/>
        <v>8.1686324041510581</v>
      </c>
      <c r="P34" s="67">
        <f>分析係数表!C37</f>
        <v>0.17806118330777299</v>
      </c>
      <c r="Q34" s="73">
        <f t="shared" si="4"/>
        <v>1.4545163518893558</v>
      </c>
      <c r="R34" s="74">
        <v>1.5812208919680306</v>
      </c>
      <c r="S34" s="75">
        <f t="shared" si="5"/>
        <v>1.9205217934826011</v>
      </c>
      <c r="T34" s="76">
        <f>分析係数表!F37</f>
        <v>0.73363448146056842</v>
      </c>
      <c r="U34" s="77">
        <f t="shared" si="6"/>
        <v>1.4089610100953289</v>
      </c>
      <c r="V34" s="78">
        <f>分析係数表!D37</f>
        <v>8.9591567852437423E-2</v>
      </c>
      <c r="W34" s="158">
        <f t="shared" si="7"/>
        <v>0</v>
      </c>
      <c r="X34" s="67">
        <f>分析係数表!E37</f>
        <v>7.8976096367400717E-2</v>
      </c>
      <c r="Y34" s="157">
        <f t="shared" si="8"/>
        <v>0</v>
      </c>
    </row>
    <row r="35" spans="1:25" x14ac:dyDescent="0.2">
      <c r="A35" s="6" t="s">
        <v>23</v>
      </c>
      <c r="B35" s="5" t="s">
        <v>191</v>
      </c>
      <c r="C35" s="81"/>
      <c r="D35" s="98">
        <f>投入係数表!AL35</f>
        <v>1.9008501289521446E-2</v>
      </c>
      <c r="E35" s="101">
        <f t="shared" si="9"/>
        <v>5.0603562715795842</v>
      </c>
      <c r="F35" s="76">
        <f>分析係数表!C38</f>
        <v>9.4546815856245581E-2</v>
      </c>
      <c r="G35" s="101">
        <f t="shared" si="0"/>
        <v>0.4784405725760324</v>
      </c>
      <c r="H35" s="101">
        <v>0.52580627385423162</v>
      </c>
      <c r="I35" s="101">
        <f t="shared" si="1"/>
        <v>0.52580627385423162</v>
      </c>
      <c r="J35" s="76">
        <f>分析係数表!G38</f>
        <v>0.30196369025565023</v>
      </c>
      <c r="K35" s="102">
        <f t="shared" si="2"/>
        <v>0.1587744028125968</v>
      </c>
      <c r="L35" s="70"/>
      <c r="M35" s="71"/>
      <c r="N35" s="72">
        <f>分析係数表!H38</f>
        <v>2.7486919418469202E-2</v>
      </c>
      <c r="O35" s="73">
        <f t="shared" si="3"/>
        <v>2.1278500242820915</v>
      </c>
      <c r="P35" s="67">
        <f>分析係数表!C38</f>
        <v>9.4546815856245581E-2</v>
      </c>
      <c r="Q35" s="73">
        <f t="shared" si="4"/>
        <v>0.20118144441550659</v>
      </c>
      <c r="R35" s="74">
        <v>0.25368215527290133</v>
      </c>
      <c r="S35" s="75">
        <f t="shared" si="5"/>
        <v>0.7794884291271329</v>
      </c>
      <c r="T35" s="76">
        <f>分析係数表!F38</f>
        <v>0.6469062615783624</v>
      </c>
      <c r="U35" s="77">
        <f t="shared" si="6"/>
        <v>0.5042559456302238</v>
      </c>
      <c r="V35" s="78">
        <f>分析係数表!D38</f>
        <v>7.039644312708411E-2</v>
      </c>
      <c r="W35" s="158">
        <f t="shared" si="7"/>
        <v>0</v>
      </c>
      <c r="X35" s="67">
        <f>分析係数表!E38</f>
        <v>6.7802889959244161E-2</v>
      </c>
      <c r="Y35" s="157">
        <f t="shared" si="8"/>
        <v>0</v>
      </c>
    </row>
    <row r="36" spans="1:25" x14ac:dyDescent="0.2">
      <c r="A36" s="6" t="s">
        <v>24</v>
      </c>
      <c r="B36" s="5" t="s">
        <v>39</v>
      </c>
      <c r="C36" s="81"/>
      <c r="D36" s="98">
        <f>投入係数表!AL36</f>
        <v>0</v>
      </c>
      <c r="E36" s="101">
        <f t="shared" si="9"/>
        <v>0</v>
      </c>
      <c r="F36" s="76">
        <f>分析係数表!C39</f>
        <v>1</v>
      </c>
      <c r="G36" s="101">
        <f t="shared" si="0"/>
        <v>0</v>
      </c>
      <c r="H36" s="101">
        <v>2.6510492851164018E-2</v>
      </c>
      <c r="I36" s="101">
        <f t="shared" si="1"/>
        <v>2.6510492851164018E-2</v>
      </c>
      <c r="J36" s="76">
        <f>分析係数表!G39</f>
        <v>0.38617340916407339</v>
      </c>
      <c r="K36" s="102">
        <f t="shared" si="2"/>
        <v>1.0237647402953805E-2</v>
      </c>
      <c r="L36" s="70"/>
      <c r="M36" s="71"/>
      <c r="N36" s="72">
        <f>分析係数表!H39</f>
        <v>3.6619192575764402E-3</v>
      </c>
      <c r="O36" s="73">
        <f t="shared" si="3"/>
        <v>0.28348083910477873</v>
      </c>
      <c r="P36" s="67">
        <f>分析係数表!C39</f>
        <v>1</v>
      </c>
      <c r="Q36" s="73">
        <f t="shared" si="4"/>
        <v>0.28348083910477873</v>
      </c>
      <c r="R36" s="74">
        <v>0.28759840417161053</v>
      </c>
      <c r="S36" s="75">
        <f t="shared" si="5"/>
        <v>0.31410889702277456</v>
      </c>
      <c r="T36" s="76">
        <f>分析係数表!F39</f>
        <v>0.76971778087777654</v>
      </c>
      <c r="U36" s="77">
        <f t="shared" si="6"/>
        <v>0.24177520317033607</v>
      </c>
      <c r="V36" s="78">
        <f>分析係数表!D39</f>
        <v>5.3224594913617342E-2</v>
      </c>
      <c r="W36" s="158">
        <f t="shared" si="7"/>
        <v>0</v>
      </c>
      <c r="X36" s="67">
        <f>分析係数表!E39</f>
        <v>6.6664878205816069E-2</v>
      </c>
      <c r="Y36" s="157">
        <f t="shared" si="8"/>
        <v>0</v>
      </c>
    </row>
    <row r="37" spans="1:25" x14ac:dyDescent="0.2">
      <c r="A37" s="6" t="s">
        <v>25</v>
      </c>
      <c r="B37" s="5" t="s">
        <v>40</v>
      </c>
      <c r="C37" s="81"/>
      <c r="D37" s="98">
        <f>投入係数表!AL37</f>
        <v>1.4328016047377974E-4</v>
      </c>
      <c r="E37" s="101">
        <f t="shared" si="9"/>
        <v>3.8143388981755656E-2</v>
      </c>
      <c r="F37" s="76">
        <f>分析係数表!C40</f>
        <v>0.92638568129330257</v>
      </c>
      <c r="G37" s="101">
        <f t="shared" si="0"/>
        <v>3.5335489388699161E-2</v>
      </c>
      <c r="H37" s="101">
        <v>3.8628475492981054E-2</v>
      </c>
      <c r="I37" s="101">
        <f t="shared" si="1"/>
        <v>3.8628475492981054E-2</v>
      </c>
      <c r="J37" s="76">
        <f>分析係数表!G40</f>
        <v>0.56637000568074225</v>
      </c>
      <c r="K37" s="102">
        <f t="shared" si="2"/>
        <v>2.1878009884398093E-2</v>
      </c>
      <c r="L37" s="70"/>
      <c r="M37" s="71"/>
      <c r="N37" s="72">
        <f>分析係数表!H40</f>
        <v>2.7911676309506188E-2</v>
      </c>
      <c r="O37" s="73">
        <f t="shared" si="3"/>
        <v>2.1607318087828213</v>
      </c>
      <c r="P37" s="67">
        <f>分析係数表!C40</f>
        <v>0.92638568129330257</v>
      </c>
      <c r="Q37" s="73">
        <f t="shared" si="4"/>
        <v>2.001671008771384</v>
      </c>
      <c r="R37" s="74">
        <v>2.0039177560362704</v>
      </c>
      <c r="S37" s="75">
        <f t="shared" si="5"/>
        <v>2.0425462315292515</v>
      </c>
      <c r="T37" s="76">
        <f>分析係数表!F40</f>
        <v>0.79369437606513915</v>
      </c>
      <c r="U37" s="77">
        <f t="shared" si="6"/>
        <v>1.6211574568178106</v>
      </c>
      <c r="V37" s="78">
        <f>分析係数表!D40</f>
        <v>7.4725430789623182E-2</v>
      </c>
      <c r="W37" s="158">
        <f t="shared" si="7"/>
        <v>0</v>
      </c>
      <c r="X37" s="67">
        <f>分析係数表!E40</f>
        <v>4.5398598750236697E-2</v>
      </c>
      <c r="Y37" s="157">
        <f t="shared" si="8"/>
        <v>0</v>
      </c>
    </row>
    <row r="38" spans="1:25" x14ac:dyDescent="0.2">
      <c r="A38" s="6" t="s">
        <v>26</v>
      </c>
      <c r="B38" s="5" t="s">
        <v>274</v>
      </c>
      <c r="C38" s="81"/>
      <c r="D38" s="98">
        <f>投入係数表!AL38</f>
        <v>0</v>
      </c>
      <c r="E38" s="101">
        <f t="shared" si="9"/>
        <v>0</v>
      </c>
      <c r="F38" s="76">
        <f>分析係数表!C41</f>
        <v>0.99990772353972501</v>
      </c>
      <c r="G38" s="101">
        <f t="shared" si="0"/>
        <v>0</v>
      </c>
      <c r="H38" s="101">
        <v>4.9014474690251757E-4</v>
      </c>
      <c r="I38" s="101">
        <f t="shared" si="1"/>
        <v>4.9014474690251757E-4</v>
      </c>
      <c r="J38" s="76">
        <f>分析係数表!G41</f>
        <v>0.5672735653376354</v>
      </c>
      <c r="K38" s="102">
        <f t="shared" si="2"/>
        <v>2.7804615810690409E-4</v>
      </c>
      <c r="L38" s="70"/>
      <c r="M38" s="71"/>
      <c r="N38" s="72">
        <f>分析係数表!H41</f>
        <v>3.8064009576337182E-2</v>
      </c>
      <c r="O38" s="73">
        <f t="shared" si="3"/>
        <v>2.946656279235877</v>
      </c>
      <c r="P38" s="67">
        <f>分析係数表!C41</f>
        <v>0.99990772353972501</v>
      </c>
      <c r="Q38" s="73">
        <f t="shared" si="4"/>
        <v>2.9463843722247822</v>
      </c>
      <c r="R38" s="74">
        <v>2.9879337880578891</v>
      </c>
      <c r="S38" s="75">
        <f t="shared" si="5"/>
        <v>2.9884239328047917</v>
      </c>
      <c r="T38" s="76">
        <f>分析係数表!F41</f>
        <v>0.70340324191441961</v>
      </c>
      <c r="U38" s="77">
        <f t="shared" si="6"/>
        <v>2.1020670825495302</v>
      </c>
      <c r="V38" s="78">
        <f>分析係数表!D41</f>
        <v>0.12678804640086042</v>
      </c>
      <c r="W38" s="158">
        <f t="shared" si="7"/>
        <v>0</v>
      </c>
      <c r="X38" s="67">
        <f>分析係数表!E41</f>
        <v>0.12015057232849351</v>
      </c>
      <c r="Y38" s="157">
        <f t="shared" si="8"/>
        <v>0</v>
      </c>
    </row>
    <row r="39" spans="1:25" x14ac:dyDescent="0.2">
      <c r="A39" s="6" t="s">
        <v>51</v>
      </c>
      <c r="B39" s="5" t="s">
        <v>363</v>
      </c>
      <c r="C39" s="81"/>
      <c r="D39" s="98">
        <f>投入係数表!AL39</f>
        <v>1.1940013372814977E-3</v>
      </c>
      <c r="E39" s="101">
        <f t="shared" si="9"/>
        <v>0.31786157484796379</v>
      </c>
      <c r="F39" s="76">
        <f>分析係数表!C42</f>
        <v>0.84220135628586335</v>
      </c>
      <c r="G39" s="101">
        <f>E39*F39</f>
        <v>0.26770344944811558</v>
      </c>
      <c r="H39" s="101">
        <v>0.28908272402387947</v>
      </c>
      <c r="I39" s="101">
        <f>C39+H39</f>
        <v>0.28908272402387947</v>
      </c>
      <c r="J39" s="76">
        <f>分析係数表!G42</f>
        <v>0.59498317528296119</v>
      </c>
      <c r="K39" s="102">
        <f>I39*J39</f>
        <v>0.17199935705917577</v>
      </c>
      <c r="L39" s="70"/>
      <c r="M39" s="71"/>
      <c r="N39" s="72">
        <f>分析係数表!H42</f>
        <v>1.0390454554230514E-2</v>
      </c>
      <c r="O39" s="73">
        <f t="shared" si="3"/>
        <v>0.80435819812770692</v>
      </c>
      <c r="P39" s="67">
        <f>分析係数表!C42</f>
        <v>0.84220135628586335</v>
      </c>
      <c r="Q39" s="73">
        <f>O39*P39</f>
        <v>0.67743156540280791</v>
      </c>
      <c r="R39" s="74">
        <v>0.70673592363821114</v>
      </c>
      <c r="S39" s="75">
        <f>I39+R39</f>
        <v>0.99581864766209061</v>
      </c>
      <c r="T39" s="76">
        <f>分析係数表!F42</f>
        <v>0.68522483940042822</v>
      </c>
      <c r="U39" s="77">
        <f>S39*T39</f>
        <v>0.68235967291620769</v>
      </c>
      <c r="V39" s="78">
        <f>分析係数表!D42</f>
        <v>0.3683083511777302</v>
      </c>
      <c r="W39" s="158">
        <f>ROUND(S39*V39,0)</f>
        <v>0</v>
      </c>
      <c r="X39" s="67">
        <f>分析係数表!E42</f>
        <v>0.32058733557662894</v>
      </c>
      <c r="Y39" s="157">
        <f>ROUND(S39*X39,0)</f>
        <v>0</v>
      </c>
    </row>
    <row r="40" spans="1:25" x14ac:dyDescent="0.2">
      <c r="A40" s="6" t="s">
        <v>192</v>
      </c>
      <c r="B40" s="5" t="s">
        <v>41</v>
      </c>
      <c r="C40" s="66">
        <f>最終需要_まとめ!C41</f>
        <v>266.21542616666665</v>
      </c>
      <c r="D40" s="98">
        <f>投入係数表!AL40</f>
        <v>0.10363931607603401</v>
      </c>
      <c r="E40" s="101">
        <f t="shared" si="9"/>
        <v>27.590384696803259</v>
      </c>
      <c r="F40" s="76">
        <f>分析係数表!C43</f>
        <v>0.52430911701784721</v>
      </c>
      <c r="G40" s="101">
        <f>E40*F40</f>
        <v>14.465890238563642</v>
      </c>
      <c r="H40" s="101">
        <v>15.495736442187868</v>
      </c>
      <c r="I40" s="101">
        <f>C40+H40</f>
        <v>281.71116260885452</v>
      </c>
      <c r="J40" s="76">
        <f>分析係数表!G43</f>
        <v>0.41766166778106789</v>
      </c>
      <c r="K40" s="102">
        <f>I40*J40</f>
        <v>117.65995400775779</v>
      </c>
      <c r="L40" s="70"/>
      <c r="M40" s="71"/>
      <c r="N40" s="72">
        <f>分析係数表!H43</f>
        <v>1.4132820192685171E-2</v>
      </c>
      <c r="O40" s="73">
        <f t="shared" si="3"/>
        <v>1.0940666479333816</v>
      </c>
      <c r="P40" s="67">
        <f>分析係数表!C43</f>
        <v>0.52430911701784721</v>
      </c>
      <c r="Q40" s="73">
        <f>O40*P40</f>
        <v>0.5736291181366272</v>
      </c>
      <c r="R40" s="74">
        <v>1.2799513460173091</v>
      </c>
      <c r="S40" s="75">
        <f>I40+R40</f>
        <v>282.99111395487182</v>
      </c>
      <c r="T40" s="76">
        <f>分析係数表!F43</f>
        <v>0.73416754226764736</v>
      </c>
      <c r="U40" s="77">
        <f>S40*T40</f>
        <v>207.76289061583196</v>
      </c>
      <c r="V40" s="78">
        <f>分析係数表!D43</f>
        <v>0.15354857197440061</v>
      </c>
      <c r="W40" s="158">
        <f>ROUND(S40*V40,0)</f>
        <v>43</v>
      </c>
      <c r="X40" s="67">
        <f>分析係数表!E43</f>
        <v>0.11343012704174228</v>
      </c>
      <c r="Y40" s="157">
        <f>ROUND(S40*X40,0)</f>
        <v>32</v>
      </c>
    </row>
    <row r="41" spans="1:25" x14ac:dyDescent="0.2">
      <c r="A41" s="6" t="s">
        <v>337</v>
      </c>
      <c r="B41" s="5" t="s">
        <v>42</v>
      </c>
      <c r="C41" s="81"/>
      <c r="D41" s="98">
        <f>投入係数表!AL41</f>
        <v>5.7312064189511897E-4</v>
      </c>
      <c r="E41" s="101">
        <f t="shared" si="9"/>
        <v>0.15257355592702262</v>
      </c>
      <c r="F41" s="76">
        <f>分析係数表!C44</f>
        <v>0.64452330330238461</v>
      </c>
      <c r="G41" s="101">
        <f>E41*F41</f>
        <v>9.8337212262675749E-2</v>
      </c>
      <c r="H41" s="101">
        <v>0.110290663018673</v>
      </c>
      <c r="I41" s="101">
        <f>C41+H41</f>
        <v>0.110290663018673</v>
      </c>
      <c r="J41" s="76">
        <f>分析係数表!G44</f>
        <v>0.3824712118442698</v>
      </c>
      <c r="K41" s="102">
        <f>I41*J41</f>
        <v>4.2183003539859855E-2</v>
      </c>
      <c r="L41" s="70"/>
      <c r="M41" s="71"/>
      <c r="N41" s="72">
        <f>分析係数表!H44</f>
        <v>0.16476384160429391</v>
      </c>
      <c r="O41" s="73">
        <f t="shared" si="3"/>
        <v>12.754894028718793</v>
      </c>
      <c r="P41" s="67">
        <f>分析係数表!C44</f>
        <v>0.64452330330238461</v>
      </c>
      <c r="Q41" s="73">
        <f>O41*P41</f>
        <v>8.2208264326616973</v>
      </c>
      <c r="R41" s="74">
        <v>8.3176880600675478</v>
      </c>
      <c r="S41" s="75">
        <f>I41+R41</f>
        <v>8.4279787230862215</v>
      </c>
      <c r="T41" s="76">
        <f>分析係数表!F44</f>
        <v>0.64581429354779751</v>
      </c>
      <c r="U41" s="77">
        <f>S41*T41</f>
        <v>5.4429091250857971</v>
      </c>
      <c r="V41" s="78">
        <f>分析係数表!D44</f>
        <v>0.16185340888320235</v>
      </c>
      <c r="W41" s="158">
        <f>ROUND(S41*V41,0)</f>
        <v>1</v>
      </c>
      <c r="X41" s="67">
        <f>分析係数表!E44</f>
        <v>0.10822214098580393</v>
      </c>
      <c r="Y41" s="157">
        <f>ROUND(S41*X41,0)</f>
        <v>1</v>
      </c>
    </row>
    <row r="42" spans="1:25" x14ac:dyDescent="0.2">
      <c r="A42" s="6" t="s">
        <v>338</v>
      </c>
      <c r="B42" s="5" t="s">
        <v>276</v>
      </c>
      <c r="C42" s="81"/>
      <c r="D42" s="98">
        <f>投入係数表!AL42</f>
        <v>1.0507211768077181E-3</v>
      </c>
      <c r="E42" s="101">
        <f t="shared" si="9"/>
        <v>0.27971818586620817</v>
      </c>
      <c r="F42" s="76">
        <f>分析係数表!C45</f>
        <v>1</v>
      </c>
      <c r="G42" s="101">
        <f>E42*F42</f>
        <v>0.27971818586620817</v>
      </c>
      <c r="H42" s="101">
        <v>0.30455765944086488</v>
      </c>
      <c r="I42" s="101">
        <f>C42+H42</f>
        <v>0.30455765944086488</v>
      </c>
      <c r="J42" s="76">
        <f>分析係数表!G45</f>
        <v>0</v>
      </c>
      <c r="K42" s="102">
        <f>I42*J42</f>
        <v>0</v>
      </c>
      <c r="L42" s="70"/>
      <c r="M42" s="71"/>
      <c r="N42" s="72">
        <f>分析係数表!H45</f>
        <v>0</v>
      </c>
      <c r="O42" s="73">
        <f t="shared" si="3"/>
        <v>0</v>
      </c>
      <c r="P42" s="67">
        <f>分析係数表!C45</f>
        <v>1</v>
      </c>
      <c r="Q42" s="73">
        <f>O42*P42</f>
        <v>0</v>
      </c>
      <c r="R42" s="74">
        <v>4.040800481876556E-2</v>
      </c>
      <c r="S42" s="75">
        <f>I42+R42</f>
        <v>0.34496566425963043</v>
      </c>
      <c r="T42" s="76">
        <f>分析係数表!F45</f>
        <v>0</v>
      </c>
      <c r="U42" s="77">
        <f>S42*T42</f>
        <v>0</v>
      </c>
      <c r="V42" s="78">
        <f>分析係数表!D45</f>
        <v>0</v>
      </c>
      <c r="W42" s="158">
        <f>ROUND(S42*V42,0)</f>
        <v>0</v>
      </c>
      <c r="X42" s="67">
        <f>分析係数表!E45</f>
        <v>0</v>
      </c>
      <c r="Y42" s="157">
        <f>ROUND(S42*X42,0)</f>
        <v>0</v>
      </c>
    </row>
    <row r="43" spans="1:25" x14ac:dyDescent="0.2">
      <c r="A43" s="6" t="s">
        <v>339</v>
      </c>
      <c r="B43" s="5" t="s">
        <v>277</v>
      </c>
      <c r="C43" s="81"/>
      <c r="D43" s="98">
        <f>投入係数表!AL43</f>
        <v>8.5968096284267834E-4</v>
      </c>
      <c r="E43" s="101">
        <f t="shared" si="9"/>
        <v>0.22886033389053392</v>
      </c>
      <c r="F43" s="76">
        <f>分析係数表!C46</f>
        <v>0.94132029339853296</v>
      </c>
      <c r="G43" s="101">
        <f>E43*F43</f>
        <v>0.21543087664512361</v>
      </c>
      <c r="H43" s="101">
        <v>0.2352425342655014</v>
      </c>
      <c r="I43" s="101">
        <f>C43+H43</f>
        <v>0.2352425342655014</v>
      </c>
      <c r="J43" s="76">
        <f>分析係数表!G46</f>
        <v>1.8134715025906734E-2</v>
      </c>
      <c r="K43" s="102">
        <f>I43*J43</f>
        <v>4.2660563208769681E-3</v>
      </c>
      <c r="L43" s="70"/>
      <c r="M43" s="71"/>
      <c r="N43" s="72">
        <f>分析係数表!H46</f>
        <v>5.1485683762058915E-5</v>
      </c>
      <c r="O43" s="73">
        <f t="shared" si="3"/>
        <v>3.9856708485733394E-3</v>
      </c>
      <c r="P43" s="67">
        <f>分析係数表!C46</f>
        <v>0.94132029339853296</v>
      </c>
      <c r="Q43" s="73">
        <f>O43*P43</f>
        <v>3.7517928525690357E-3</v>
      </c>
      <c r="R43" s="74">
        <v>3.6537473926370197E-2</v>
      </c>
      <c r="S43" s="75">
        <f>I43+R43</f>
        <v>0.27178000819187159</v>
      </c>
      <c r="T43" s="76">
        <f>分析係数表!F46</f>
        <v>0.59196891191709844</v>
      </c>
      <c r="U43" s="77">
        <f>S43*T43</f>
        <v>0.16088531573016232</v>
      </c>
      <c r="V43" s="78">
        <f>分析係数表!D46</f>
        <v>1.4248704663212436E-2</v>
      </c>
      <c r="W43" s="158">
        <f>ROUND(S43*V43,0)</f>
        <v>0</v>
      </c>
      <c r="X43" s="67">
        <f>分析係数表!E46</f>
        <v>4.5336787564766841E-2</v>
      </c>
      <c r="Y43" s="157">
        <f>ROUND(S43*X43,0)</f>
        <v>0</v>
      </c>
    </row>
    <row r="44" spans="1:25" x14ac:dyDescent="0.2">
      <c r="A44" s="183">
        <v>40</v>
      </c>
      <c r="B44" s="12" t="s">
        <v>148</v>
      </c>
      <c r="C44" s="187">
        <f>SUM(C5:C43)</f>
        <v>266.21542616666665</v>
      </c>
      <c r="D44" s="99">
        <f>投入係数表!AL44</f>
        <v>0.24797019772662146</v>
      </c>
      <c r="E44" s="87">
        <f>SUM(E5:E43)</f>
        <v>66.013491864425134</v>
      </c>
      <c r="F44" s="89">
        <f>分析係数表!C47</f>
        <v>0.4419098025262409</v>
      </c>
      <c r="G44" s="87">
        <f>SUM(G5:G43)</f>
        <v>21.095344205785413</v>
      </c>
      <c r="H44" s="87">
        <f>SUM(H5:H43)</f>
        <v>22.995287235044909</v>
      </c>
      <c r="I44" s="87">
        <f>SUM(I5:I43)</f>
        <v>289.21071340171159</v>
      </c>
      <c r="J44" s="89">
        <f>分析係数表!G47</f>
        <v>0.35884105327113486</v>
      </c>
      <c r="K44" s="103">
        <f>SUM(K5:K43)</f>
        <v>119.89652041763124</v>
      </c>
      <c r="L44" s="85">
        <f>最終需要_まとめ!$L$34</f>
        <v>0.64566666666666661</v>
      </c>
      <c r="M44" s="82">
        <f>K44*L44</f>
        <v>77.413186682983891</v>
      </c>
      <c r="N44" s="86">
        <f>分析係数表!H47</f>
        <v>1</v>
      </c>
      <c r="O44" s="87">
        <f>SUM(O5:O43)</f>
        <v>77.413186682983891</v>
      </c>
      <c r="P44" s="83">
        <f>分析係数表!C47</f>
        <v>0.4419098025262409</v>
      </c>
      <c r="Q44" s="87">
        <f>SUM(Q5:Q43)</f>
        <v>37.431444631104654</v>
      </c>
      <c r="R44" s="82">
        <f>SUM(R5:R43)</f>
        <v>41.111911035224985</v>
      </c>
      <c r="S44" s="88">
        <f>SUM(S5:S43)</f>
        <v>330.32262443693651</v>
      </c>
      <c r="T44" s="89">
        <f>分析係数表!F47</f>
        <v>0.66817976617860531</v>
      </c>
      <c r="U44" s="90">
        <f>SUM(U5:U43)</f>
        <v>242.51181224273469</v>
      </c>
      <c r="V44" s="91">
        <f>分析係数表!D47</f>
        <v>8.5096007521748923E-2</v>
      </c>
      <c r="W44" s="155">
        <f>SUM(W5:W43)</f>
        <v>45</v>
      </c>
      <c r="X44" s="83">
        <f>分析係数表!E47</f>
        <v>6.3205093246831712E-2</v>
      </c>
      <c r="Y44" s="156">
        <f>SUM(Y5:Y43)</f>
        <v>34</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J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52" t="s">
        <v>340</v>
      </c>
      <c r="C1" s="53"/>
      <c r="D1" s="53"/>
      <c r="E1" s="53"/>
      <c r="F1" s="54"/>
      <c r="G1" s="485" t="s">
        <v>626</v>
      </c>
      <c r="H1" s="364"/>
      <c r="I1" s="364"/>
      <c r="J1" s="364"/>
    </row>
    <row r="2" spans="1:25" x14ac:dyDescent="0.2">
      <c r="B2" s="3" t="s">
        <v>341</v>
      </c>
      <c r="S2" s="3" t="s">
        <v>150</v>
      </c>
      <c r="U2" s="55" t="s">
        <v>207</v>
      </c>
      <c r="W2" s="3" t="s">
        <v>127</v>
      </c>
      <c r="Y2" s="3" t="s">
        <v>151</v>
      </c>
    </row>
    <row r="3" spans="1:25" ht="44" x14ac:dyDescent="0.2">
      <c r="B3" s="56"/>
      <c r="C3" s="57" t="s">
        <v>225</v>
      </c>
      <c r="D3" s="57" t="s">
        <v>343</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98">
        <f>投入係数表!AM5</f>
        <v>1.2581490282093462E-2</v>
      </c>
      <c r="E5" s="101">
        <f>$C$41*D5</f>
        <v>22.01071585612441</v>
      </c>
      <c r="F5" s="76">
        <f>分析係数表!C8</f>
        <v>0.62618397816663984</v>
      </c>
      <c r="G5" s="101">
        <f t="shared" ref="G5:G38" si="0">E5*F5</f>
        <v>13.78275761708352</v>
      </c>
      <c r="H5" s="101">
        <f t="array" ref="H5:H43">MMULT(逆行列係数!C5:AO43,'37'!G5:G43)</f>
        <v>17.190339857362154</v>
      </c>
      <c r="I5" s="101">
        <f t="shared" ref="I5:I38" si="1">C5+H5</f>
        <v>17.190339857362154</v>
      </c>
      <c r="J5" s="76">
        <f>分析係数表!G8</f>
        <v>0.17367458866544791</v>
      </c>
      <c r="K5" s="102">
        <f t="shared" ref="K5:K38" si="2">I5*J5</f>
        <v>2.9855252037466267</v>
      </c>
      <c r="L5" s="70" t="s">
        <v>175</v>
      </c>
      <c r="M5" s="71" t="s">
        <v>175</v>
      </c>
      <c r="N5" s="72">
        <f>分析係数表!H8</f>
        <v>9.6857442577373328E-3</v>
      </c>
      <c r="O5" s="73">
        <f t="shared" ref="O5:O43" si="3">$M$44*N5</f>
        <v>4.6680731362548222</v>
      </c>
      <c r="P5" s="67">
        <f>分析係数表!C8</f>
        <v>0.62618397816663984</v>
      </c>
      <c r="Q5" s="73">
        <f t="shared" ref="Q5:Q38" si="4">O5*P5</f>
        <v>2.9230726068328674</v>
      </c>
      <c r="R5" s="74">
        <f t="array" ref="R5:R43">MMULT(逆行列係数!C5:AO43,'37'!Q5:Q43)</f>
        <v>4.2573534053177315</v>
      </c>
      <c r="S5" s="75">
        <f t="shared" ref="S5:S38" si="5">I5+R5</f>
        <v>21.447693262679884</v>
      </c>
      <c r="T5" s="76">
        <f>分析係数表!F8</f>
        <v>0.6565853270805182</v>
      </c>
      <c r="U5" s="77">
        <f t="shared" ref="U5:U38" si="6">S5*T5</f>
        <v>14.082240695999298</v>
      </c>
      <c r="V5" s="78">
        <f>分析係数表!D8</f>
        <v>0.236507431841666</v>
      </c>
      <c r="W5" s="79">
        <f t="shared" ref="W5:W38" si="7">ROUND(S5*V5,0)</f>
        <v>5</v>
      </c>
      <c r="X5" s="67">
        <f>分析係数表!E8</f>
        <v>0.13752881328988156</v>
      </c>
      <c r="Y5" s="80">
        <f t="shared" ref="Y5:Y38" si="8">ROUND(S5*X5,0)</f>
        <v>3</v>
      </c>
    </row>
    <row r="6" spans="1:25" x14ac:dyDescent="0.2">
      <c r="A6" s="6" t="s">
        <v>217</v>
      </c>
      <c r="B6" s="5" t="s">
        <v>263</v>
      </c>
      <c r="C6" s="81"/>
      <c r="D6" s="98">
        <f>投入係数表!AM6</f>
        <v>8.2251873514896726E-4</v>
      </c>
      <c r="E6" s="101">
        <f t="shared" ref="E6:E43" si="9">$C$41*D6</f>
        <v>1.4389572109330728</v>
      </c>
      <c r="F6" s="76">
        <f>分析係数表!C9</f>
        <v>0.44414168937329701</v>
      </c>
      <c r="G6" s="101">
        <f t="shared" si="0"/>
        <v>0.63910088659970266</v>
      </c>
      <c r="H6" s="101">
        <v>0.68304445432683414</v>
      </c>
      <c r="I6" s="101">
        <f t="shared" si="1"/>
        <v>0.68304445432683414</v>
      </c>
      <c r="J6" s="76">
        <f>分析係数表!G9</f>
        <v>0.2864864864864865</v>
      </c>
      <c r="K6" s="102">
        <f t="shared" si="2"/>
        <v>0.19568300583417411</v>
      </c>
      <c r="L6" s="70"/>
      <c r="M6" s="71"/>
      <c r="N6" s="72">
        <f>分析係数表!H9</f>
        <v>4.9876756144494577E-4</v>
      </c>
      <c r="O6" s="73">
        <f t="shared" si="3"/>
        <v>0.24038250369418523</v>
      </c>
      <c r="P6" s="67">
        <f>分析係数表!C9</f>
        <v>0.44414168937329701</v>
      </c>
      <c r="Q6" s="73">
        <f t="shared" si="4"/>
        <v>0.10676389128651824</v>
      </c>
      <c r="R6" s="74">
        <v>0.13384674611901834</v>
      </c>
      <c r="S6" s="75">
        <f t="shared" si="5"/>
        <v>0.81689120044585251</v>
      </c>
      <c r="T6" s="76">
        <f>分析係数表!F9</f>
        <v>0.8</v>
      </c>
      <c r="U6" s="77">
        <f t="shared" si="6"/>
        <v>0.65351296035668205</v>
      </c>
      <c r="V6" s="78">
        <f>分析係数表!D9</f>
        <v>0.15675675675675677</v>
      </c>
      <c r="W6" s="79">
        <f t="shared" si="7"/>
        <v>0</v>
      </c>
      <c r="X6" s="67">
        <f>分析係数表!E9</f>
        <v>0</v>
      </c>
      <c r="Y6" s="80">
        <f t="shared" si="8"/>
        <v>0</v>
      </c>
    </row>
    <row r="7" spans="1:25" x14ac:dyDescent="0.2">
      <c r="A7" s="6" t="s">
        <v>218</v>
      </c>
      <c r="B7" s="5" t="s">
        <v>264</v>
      </c>
      <c r="C7" s="81"/>
      <c r="D7" s="98">
        <f>投入係数表!AM7</f>
        <v>2.9854383720221774E-3</v>
      </c>
      <c r="E7" s="101">
        <f t="shared" si="9"/>
        <v>5.2228817285718936</v>
      </c>
      <c r="F7" s="76">
        <f>分析係数表!C10</f>
        <v>0.59922367782629793</v>
      </c>
      <c r="G7" s="101">
        <f t="shared" si="0"/>
        <v>3.1296743982466224</v>
      </c>
      <c r="H7" s="101">
        <v>3.6270026911599631</v>
      </c>
      <c r="I7" s="101">
        <f t="shared" si="1"/>
        <v>3.6270026911599631</v>
      </c>
      <c r="J7" s="76">
        <f>分析係数表!G10</f>
        <v>0.23161078900932694</v>
      </c>
      <c r="K7" s="102">
        <f t="shared" si="2"/>
        <v>0.84005295503851118</v>
      </c>
      <c r="L7" s="70"/>
      <c r="M7" s="71"/>
      <c r="N7" s="72">
        <f>分析係数表!H10</f>
        <v>1.1359028980004247E-3</v>
      </c>
      <c r="O7" s="73">
        <f t="shared" si="3"/>
        <v>0.54745176647772509</v>
      </c>
      <c r="P7" s="67">
        <f>分析係数表!C10</f>
        <v>0.59922367782629793</v>
      </c>
      <c r="Q7" s="73">
        <f t="shared" si="4"/>
        <v>0.32804606094128602</v>
      </c>
      <c r="R7" s="74">
        <v>0.55015853623605115</v>
      </c>
      <c r="S7" s="75">
        <f t="shared" si="5"/>
        <v>4.1771612273960139</v>
      </c>
      <c r="T7" s="76">
        <f>分析係数表!F10</f>
        <v>0.67411141920846984</v>
      </c>
      <c r="U7" s="77">
        <f t="shared" si="6"/>
        <v>2.8158720832625206</v>
      </c>
      <c r="V7" s="78">
        <f>分析係数表!D10</f>
        <v>9.7403579531131837E-2</v>
      </c>
      <c r="W7" s="79">
        <f t="shared" si="7"/>
        <v>0</v>
      </c>
      <c r="X7" s="67">
        <f>分析係数表!E10</f>
        <v>7.6632215780186544E-2</v>
      </c>
      <c r="Y7" s="80">
        <f t="shared" si="8"/>
        <v>0</v>
      </c>
    </row>
    <row r="8" spans="1:25" x14ac:dyDescent="0.2">
      <c r="A8" s="6" t="s">
        <v>219</v>
      </c>
      <c r="B8" s="5" t="s">
        <v>27</v>
      </c>
      <c r="C8" s="81"/>
      <c r="D8" s="98">
        <f>投入係数表!AM8</f>
        <v>0</v>
      </c>
      <c r="E8" s="101">
        <f t="shared" si="9"/>
        <v>0</v>
      </c>
      <c r="F8" s="76">
        <f>分析係数表!C11</f>
        <v>1.1237811931912089E-2</v>
      </c>
      <c r="G8" s="101">
        <f t="shared" si="0"/>
        <v>0</v>
      </c>
      <c r="H8" s="101">
        <v>0.10919394228082362</v>
      </c>
      <c r="I8" s="101">
        <f t="shared" si="1"/>
        <v>0.10919394228082362</v>
      </c>
      <c r="J8" s="76">
        <f>分析係数表!G11</f>
        <v>0.45794392523364486</v>
      </c>
      <c r="K8" s="102">
        <f t="shared" si="2"/>
        <v>5.0004702539816419E-2</v>
      </c>
      <c r="L8" s="70"/>
      <c r="M8" s="71"/>
      <c r="N8" s="72">
        <f>分析係数表!H11</f>
        <v>-1.9307131410772092E-5</v>
      </c>
      <c r="O8" s="73">
        <f t="shared" si="3"/>
        <v>-9.305129175258782E-3</v>
      </c>
      <c r="P8" s="67">
        <f>分析係数表!C11</f>
        <v>1.1237811931912089E-2</v>
      </c>
      <c r="Q8" s="73">
        <f t="shared" si="4"/>
        <v>-1.0456929167370644E-4</v>
      </c>
      <c r="R8" s="74">
        <v>4.8380595991194611E-2</v>
      </c>
      <c r="S8" s="75">
        <f t="shared" si="5"/>
        <v>0.15757453827201823</v>
      </c>
      <c r="T8" s="76">
        <f>分析係数表!F11</f>
        <v>0.77570093457943923</v>
      </c>
      <c r="U8" s="77">
        <f t="shared" si="6"/>
        <v>0.12223071660352815</v>
      </c>
      <c r="V8" s="78">
        <f>分析係数表!D11</f>
        <v>0.16822429906542055</v>
      </c>
      <c r="W8" s="79">
        <f t="shared" si="7"/>
        <v>0</v>
      </c>
      <c r="X8" s="67">
        <f>分析係数表!E11</f>
        <v>4.6728971962616821E-2</v>
      </c>
      <c r="Y8" s="80">
        <f t="shared" si="8"/>
        <v>0</v>
      </c>
    </row>
    <row r="9" spans="1:25" x14ac:dyDescent="0.2">
      <c r="A9" s="6" t="s">
        <v>220</v>
      </c>
      <c r="B9" s="5" t="s">
        <v>188</v>
      </c>
      <c r="C9" s="81"/>
      <c r="D9" s="98">
        <f>投入係数表!AM9</f>
        <v>9.4269786145128862E-2</v>
      </c>
      <c r="E9" s="101">
        <f t="shared" si="9"/>
        <v>164.92048478638495</v>
      </c>
      <c r="F9" s="76">
        <f>分析係数表!C12</f>
        <v>0.19220955176696397</v>
      </c>
      <c r="G9" s="101">
        <f t="shared" si="0"/>
        <v>31.69929245798145</v>
      </c>
      <c r="H9" s="101">
        <v>33.041866632512381</v>
      </c>
      <c r="I9" s="101">
        <f t="shared" si="1"/>
        <v>33.041866632512381</v>
      </c>
      <c r="J9" s="76">
        <f>分析係数表!G12</f>
        <v>0.28074575451743516</v>
      </c>
      <c r="K9" s="102">
        <f t="shared" si="2"/>
        <v>9.2763637784091522</v>
      </c>
      <c r="L9" s="70"/>
      <c r="M9" s="71"/>
      <c r="N9" s="72">
        <f>分析係数表!H12</f>
        <v>8.6946448453176992E-2</v>
      </c>
      <c r="O9" s="73">
        <f t="shared" si="3"/>
        <v>41.90409838591539</v>
      </c>
      <c r="P9" s="67">
        <f>分析係数表!C12</f>
        <v>0.19220955176696397</v>
      </c>
      <c r="Q9" s="73">
        <f t="shared" si="4"/>
        <v>8.0543679679555549</v>
      </c>
      <c r="R9" s="74">
        <v>9.3060788986042908</v>
      </c>
      <c r="S9" s="75">
        <f t="shared" si="5"/>
        <v>42.347945531116672</v>
      </c>
      <c r="T9" s="76">
        <f>分析係数表!F12</f>
        <v>0.59388408775004531</v>
      </c>
      <c r="U9" s="77">
        <f t="shared" si="6"/>
        <v>25.149770999835834</v>
      </c>
      <c r="V9" s="78">
        <f>分析係数表!D12</f>
        <v>6.3636913035595571E-2</v>
      </c>
      <c r="W9" s="79">
        <f t="shared" si="7"/>
        <v>3</v>
      </c>
      <c r="X9" s="67">
        <f>分析係数表!E12</f>
        <v>5.3151628694023088E-2</v>
      </c>
      <c r="Y9" s="80">
        <f t="shared" si="8"/>
        <v>2</v>
      </c>
    </row>
    <row r="10" spans="1:25" x14ac:dyDescent="0.2">
      <c r="A10" s="6" t="s">
        <v>221</v>
      </c>
      <c r="B10" s="5" t="s">
        <v>28</v>
      </c>
      <c r="C10" s="81"/>
      <c r="D10" s="98">
        <f>投入係数表!AM10</f>
        <v>3.2748431121671843E-3</v>
      </c>
      <c r="E10" s="101">
        <f t="shared" si="9"/>
        <v>5.7291814879742713</v>
      </c>
      <c r="F10" s="76">
        <f>分析係数表!C13</f>
        <v>5.5763110557631057E-2</v>
      </c>
      <c r="G10" s="101">
        <f t="shared" si="0"/>
        <v>0.3194769807186425</v>
      </c>
      <c r="H10" s="101">
        <v>0.35052218877717856</v>
      </c>
      <c r="I10" s="101">
        <f t="shared" si="1"/>
        <v>0.35052218877717856</v>
      </c>
      <c r="J10" s="76">
        <f>分析係数表!G13</f>
        <v>0.39274924471299094</v>
      </c>
      <c r="K10" s="102">
        <f t="shared" si="2"/>
        <v>0.13766732489738132</v>
      </c>
      <c r="L10" s="70"/>
      <c r="M10" s="71"/>
      <c r="N10" s="72">
        <f>分析係数表!H13</f>
        <v>1.4850401910118868E-2</v>
      </c>
      <c r="O10" s="73">
        <f t="shared" si="3"/>
        <v>7.1571951906365472</v>
      </c>
      <c r="P10" s="67">
        <f>分析係数表!C13</f>
        <v>5.5763110557631057E-2</v>
      </c>
      <c r="Q10" s="73">
        <f t="shared" si="4"/>
        <v>0.39910746669801106</v>
      </c>
      <c r="R10" s="74">
        <v>0.4286478363538192</v>
      </c>
      <c r="S10" s="75">
        <f t="shared" si="5"/>
        <v>0.77917002513099776</v>
      </c>
      <c r="T10" s="76">
        <f>分析係数表!F13</f>
        <v>0.61581067472306139</v>
      </c>
      <c r="U10" s="77">
        <f t="shared" si="6"/>
        <v>0.47982121889990442</v>
      </c>
      <c r="V10" s="78">
        <f>分析係数表!D13</f>
        <v>0.18177240684793555</v>
      </c>
      <c r="W10" s="79">
        <f t="shared" si="7"/>
        <v>0</v>
      </c>
      <c r="X10" s="67">
        <f>分析係数表!E13</f>
        <v>0.16666666666666666</v>
      </c>
      <c r="Y10" s="80">
        <f t="shared" si="8"/>
        <v>0</v>
      </c>
    </row>
    <row r="11" spans="1:25" x14ac:dyDescent="0.2">
      <c r="A11" s="6" t="s">
        <v>222</v>
      </c>
      <c r="B11" s="5" t="s">
        <v>265</v>
      </c>
      <c r="C11" s="81"/>
      <c r="D11" s="98">
        <f>投入係数表!AM11</f>
        <v>3.655638822884299E-3</v>
      </c>
      <c r="E11" s="101">
        <f t="shared" si="9"/>
        <v>6.3953653819247682</v>
      </c>
      <c r="F11" s="76">
        <f>分析係数表!C14</f>
        <v>7.9371641174038832E-2</v>
      </c>
      <c r="G11" s="101">
        <f t="shared" si="0"/>
        <v>0.5076106462710025</v>
      </c>
      <c r="H11" s="101">
        <v>0.67085194074091614</v>
      </c>
      <c r="I11" s="101">
        <f t="shared" si="1"/>
        <v>0.67085194074091614</v>
      </c>
      <c r="J11" s="76">
        <f>分析係数表!G14</f>
        <v>0.31032278683285397</v>
      </c>
      <c r="K11" s="102">
        <f t="shared" si="2"/>
        <v>0.20818064380294971</v>
      </c>
      <c r="L11" s="70"/>
      <c r="M11" s="71"/>
      <c r="N11" s="72">
        <f>分析係数表!H14</f>
        <v>9.8788155718450548E-4</v>
      </c>
      <c r="O11" s="73">
        <f t="shared" si="3"/>
        <v>0.47611244280074111</v>
      </c>
      <c r="P11" s="67">
        <f>分析係数表!C14</f>
        <v>7.9371641174038832E-2</v>
      </c>
      <c r="Q11" s="73">
        <f t="shared" si="4"/>
        <v>3.7789825968475514E-2</v>
      </c>
      <c r="R11" s="74">
        <v>0.11527239950199207</v>
      </c>
      <c r="S11" s="75">
        <f t="shared" si="5"/>
        <v>0.78612434024290823</v>
      </c>
      <c r="T11" s="76">
        <f>分析係数表!F14</f>
        <v>0.57270693512304249</v>
      </c>
      <c r="U11" s="77">
        <f t="shared" si="6"/>
        <v>0.45021886152613982</v>
      </c>
      <c r="V11" s="78">
        <f>分析係数表!D14</f>
        <v>7.0310003195909243E-2</v>
      </c>
      <c r="W11" s="79">
        <f t="shared" si="7"/>
        <v>0</v>
      </c>
      <c r="X11" s="67">
        <f>分析係数表!E14</f>
        <v>4.5381911153723233E-2</v>
      </c>
      <c r="Y11" s="80">
        <f t="shared" si="8"/>
        <v>0</v>
      </c>
    </row>
    <row r="12" spans="1:25" x14ac:dyDescent="0.2">
      <c r="A12" s="6" t="s">
        <v>223</v>
      </c>
      <c r="B12" s="5" t="s">
        <v>29</v>
      </c>
      <c r="C12" s="81"/>
      <c r="D12" s="98">
        <f>投入係数表!AM12</f>
        <v>3.2291476268811307E-3</v>
      </c>
      <c r="E12" s="101">
        <f t="shared" si="9"/>
        <v>5.6492394207002112</v>
      </c>
      <c r="F12" s="76">
        <f>分析係数表!C15</f>
        <v>0</v>
      </c>
      <c r="G12" s="101">
        <f t="shared" si="0"/>
        <v>0</v>
      </c>
      <c r="H12" s="101">
        <v>0</v>
      </c>
      <c r="I12" s="101">
        <f t="shared" si="1"/>
        <v>0</v>
      </c>
      <c r="J12" s="76">
        <f>分析係数表!G15</f>
        <v>0.18293821168564495</v>
      </c>
      <c r="K12" s="102">
        <f t="shared" si="2"/>
        <v>0</v>
      </c>
      <c r="L12" s="70"/>
      <c r="M12" s="71"/>
      <c r="N12" s="72">
        <f>分析係数表!H15</f>
        <v>7.0245779782859129E-3</v>
      </c>
      <c r="O12" s="73">
        <f t="shared" si="3"/>
        <v>3.3855161649316536</v>
      </c>
      <c r="P12" s="67">
        <f>分析係数表!C15</f>
        <v>0</v>
      </c>
      <c r="Q12" s="73">
        <f t="shared" si="4"/>
        <v>0</v>
      </c>
      <c r="R12" s="74">
        <v>0</v>
      </c>
      <c r="S12" s="75">
        <f t="shared" si="5"/>
        <v>0</v>
      </c>
      <c r="T12" s="76">
        <f>分析係数表!F15</f>
        <v>0.58334888930371476</v>
      </c>
      <c r="U12" s="77">
        <f t="shared" si="6"/>
        <v>0</v>
      </c>
      <c r="V12" s="78">
        <f>分析係数表!D15</f>
        <v>3.3414224379316779E-2</v>
      </c>
      <c r="W12" s="79">
        <f t="shared" si="7"/>
        <v>0</v>
      </c>
      <c r="X12" s="67">
        <f>分析係数表!E15</f>
        <v>2.8747433264887063E-2</v>
      </c>
      <c r="Y12" s="80">
        <f t="shared" si="8"/>
        <v>0</v>
      </c>
    </row>
    <row r="13" spans="1:25" x14ac:dyDescent="0.2">
      <c r="A13" s="6" t="s">
        <v>224</v>
      </c>
      <c r="B13" s="5" t="s">
        <v>30</v>
      </c>
      <c r="C13" s="81"/>
      <c r="D13" s="98">
        <f>投入係数表!AM13</f>
        <v>2.7264972887345398E-3</v>
      </c>
      <c r="E13" s="101">
        <f t="shared" si="9"/>
        <v>4.7698766806855559</v>
      </c>
      <c r="F13" s="76">
        <f>分析係数表!C16</f>
        <v>0.25019220208676551</v>
      </c>
      <c r="G13" s="101">
        <f t="shared" si="0"/>
        <v>1.1933859504230309</v>
      </c>
      <c r="H13" s="101">
        <v>1.6719071418479363</v>
      </c>
      <c r="I13" s="101">
        <f t="shared" si="1"/>
        <v>1.6719071418479363</v>
      </c>
      <c r="J13" s="76">
        <f>分析係数表!G16</f>
        <v>6.6029003394014199E-2</v>
      </c>
      <c r="K13" s="102">
        <f t="shared" si="2"/>
        <v>0.11039436234355397</v>
      </c>
      <c r="L13" s="70"/>
      <c r="M13" s="71"/>
      <c r="N13" s="72">
        <f>分析係数表!H16</f>
        <v>1.5056344645167103E-2</v>
      </c>
      <c r="O13" s="73">
        <f t="shared" si="3"/>
        <v>7.2564499018393072</v>
      </c>
      <c r="P13" s="67">
        <f>分析係数表!C16</f>
        <v>0.25019220208676551</v>
      </c>
      <c r="Q13" s="73">
        <f t="shared" si="4"/>
        <v>1.8155071802734697</v>
      </c>
      <c r="R13" s="74">
        <v>2.1032318022669023</v>
      </c>
      <c r="S13" s="75">
        <f t="shared" si="5"/>
        <v>3.7751389441148389</v>
      </c>
      <c r="T13" s="76">
        <f>分析係数表!F16</f>
        <v>0.57081147793890774</v>
      </c>
      <c r="U13" s="77">
        <f t="shared" si="6"/>
        <v>2.1548926401149187</v>
      </c>
      <c r="V13" s="78">
        <f>分析係数表!D16</f>
        <v>2.776920703486578E-3</v>
      </c>
      <c r="W13" s="79">
        <f t="shared" si="7"/>
        <v>0</v>
      </c>
      <c r="X13" s="67">
        <f>分析係数表!E16</f>
        <v>1.8512804689910522E-3</v>
      </c>
      <c r="Y13" s="80">
        <f t="shared" si="8"/>
        <v>0</v>
      </c>
    </row>
    <row r="14" spans="1:25" x14ac:dyDescent="0.2">
      <c r="A14" s="6" t="s">
        <v>2</v>
      </c>
      <c r="B14" s="5" t="s">
        <v>360</v>
      </c>
      <c r="C14" s="81"/>
      <c r="D14" s="98">
        <f>投入係数表!AM14</f>
        <v>1.7211966124413575E-3</v>
      </c>
      <c r="E14" s="101">
        <f t="shared" si="9"/>
        <v>3.0111512006562453</v>
      </c>
      <c r="F14" s="76">
        <f>分析係数表!C17</f>
        <v>1.3407344150298872E-2</v>
      </c>
      <c r="G14" s="101">
        <f t="shared" si="0"/>
        <v>4.0371540435783934E-2</v>
      </c>
      <c r="H14" s="101">
        <v>6.1109972172054619E-2</v>
      </c>
      <c r="I14" s="101">
        <f t="shared" si="1"/>
        <v>6.1109972172054619E-2</v>
      </c>
      <c r="J14" s="76">
        <f>分析係数表!G17</f>
        <v>0.3831030818278427</v>
      </c>
      <c r="K14" s="102">
        <f t="shared" si="2"/>
        <v>2.3411418669527832E-2</v>
      </c>
      <c r="L14" s="70"/>
      <c r="M14" s="71"/>
      <c r="N14" s="72">
        <f>分析係数表!H17</f>
        <v>6.2973426951468308E-3</v>
      </c>
      <c r="O14" s="73">
        <f t="shared" si="3"/>
        <v>3.0350229659969061</v>
      </c>
      <c r="P14" s="67">
        <f>分析係数表!C17</f>
        <v>1.3407344150298872E-2</v>
      </c>
      <c r="Q14" s="73">
        <f t="shared" si="4"/>
        <v>4.0691597409181351E-2</v>
      </c>
      <c r="R14" s="74">
        <v>5.064814666099008E-2</v>
      </c>
      <c r="S14" s="75">
        <f t="shared" si="5"/>
        <v>0.11175811883304471</v>
      </c>
      <c r="T14" s="76">
        <f>分析係数表!F17</f>
        <v>0.58501594048884165</v>
      </c>
      <c r="U14" s="77">
        <f t="shared" si="6"/>
        <v>6.5380280996377368E-2</v>
      </c>
      <c r="V14" s="78">
        <f>分析係数表!D17</f>
        <v>8.5547290116896921E-2</v>
      </c>
      <c r="W14" s="79">
        <f t="shared" si="7"/>
        <v>0</v>
      </c>
      <c r="X14" s="67">
        <f>分析係数表!E17</f>
        <v>7.5451647183846976E-2</v>
      </c>
      <c r="Y14" s="80">
        <f t="shared" si="8"/>
        <v>0</v>
      </c>
    </row>
    <row r="15" spans="1:25" x14ac:dyDescent="0.2">
      <c r="A15" s="6" t="s">
        <v>3</v>
      </c>
      <c r="B15" s="5" t="s">
        <v>31</v>
      </c>
      <c r="C15" s="81"/>
      <c r="D15" s="98">
        <f>投入係数表!AM15</f>
        <v>1.0509961615792359E-3</v>
      </c>
      <c r="E15" s="101">
        <f t="shared" si="9"/>
        <v>1.8386675473033707</v>
      </c>
      <c r="F15" s="76">
        <f>分析係数表!C18</f>
        <v>0.50011828720132478</v>
      </c>
      <c r="G15" s="101">
        <f t="shared" si="0"/>
        <v>0.91955126449002256</v>
      </c>
      <c r="H15" s="101">
        <v>1.1000616175982978</v>
      </c>
      <c r="I15" s="101">
        <f t="shared" si="1"/>
        <v>1.1000616175982978</v>
      </c>
      <c r="J15" s="76">
        <f>分析係数表!G18</f>
        <v>0.30389738529847066</v>
      </c>
      <c r="K15" s="102">
        <f t="shared" si="2"/>
        <v>0.3343058492553288</v>
      </c>
      <c r="L15" s="70"/>
      <c r="M15" s="71"/>
      <c r="N15" s="72">
        <f>分析係数表!H18</f>
        <v>4.7302471956391627E-4</v>
      </c>
      <c r="O15" s="73">
        <f t="shared" si="3"/>
        <v>0.22797566479384018</v>
      </c>
      <c r="P15" s="67">
        <f>分析係数表!C18</f>
        <v>0.50011828720132478</v>
      </c>
      <c r="Q15" s="73">
        <f t="shared" si="4"/>
        <v>0.11401479900027871</v>
      </c>
      <c r="R15" s="74">
        <v>0.2110818708139286</v>
      </c>
      <c r="S15" s="75">
        <f t="shared" si="5"/>
        <v>1.3111434884122264</v>
      </c>
      <c r="T15" s="76">
        <f>分析係数表!F18</f>
        <v>0.65120868278243715</v>
      </c>
      <c r="U15" s="77">
        <f t="shared" si="6"/>
        <v>0.85382802402769564</v>
      </c>
      <c r="V15" s="78">
        <f>分析係数表!D18</f>
        <v>0.1002466699555994</v>
      </c>
      <c r="W15" s="79">
        <f t="shared" si="7"/>
        <v>0</v>
      </c>
      <c r="X15" s="67">
        <f>分析係数表!E18</f>
        <v>8.1401085347804644E-2</v>
      </c>
      <c r="Y15" s="80">
        <f t="shared" si="8"/>
        <v>0</v>
      </c>
    </row>
    <row r="16" spans="1:25" x14ac:dyDescent="0.2">
      <c r="A16" s="6" t="s">
        <v>4</v>
      </c>
      <c r="B16" s="5" t="s">
        <v>32</v>
      </c>
      <c r="C16" s="81"/>
      <c r="D16" s="98">
        <f>投入係数表!AM16</f>
        <v>0</v>
      </c>
      <c r="E16" s="101">
        <f t="shared" si="9"/>
        <v>0</v>
      </c>
      <c r="F16" s="76">
        <f>分析係数表!C19</f>
        <v>2.4613726194753882E-2</v>
      </c>
      <c r="G16" s="101">
        <f t="shared" si="0"/>
        <v>0</v>
      </c>
      <c r="H16" s="101">
        <v>2.5074228038896476E-3</v>
      </c>
      <c r="I16" s="101">
        <f t="shared" si="1"/>
        <v>2.5074228038896476E-3</v>
      </c>
      <c r="J16" s="76">
        <f>分析係数表!G19</f>
        <v>0.13374002815579539</v>
      </c>
      <c r="K16" s="102">
        <f t="shared" si="2"/>
        <v>3.3534279639068487E-4</v>
      </c>
      <c r="L16" s="70"/>
      <c r="M16" s="71"/>
      <c r="N16" s="72">
        <f>分析係数表!H19</f>
        <v>-1.0940707799437519E-4</v>
      </c>
      <c r="O16" s="73">
        <f t="shared" si="3"/>
        <v>-5.2729065326466436E-2</v>
      </c>
      <c r="P16" s="67">
        <f>分析係数表!C19</f>
        <v>2.4613726194753882E-2</v>
      </c>
      <c r="Q16" s="73">
        <f t="shared" si="4"/>
        <v>-1.2978587764509355E-3</v>
      </c>
      <c r="R16" s="74">
        <v>-4.1912977574150919E-4</v>
      </c>
      <c r="S16" s="75">
        <f t="shared" si="5"/>
        <v>2.0882930281481385E-3</v>
      </c>
      <c r="T16" s="76">
        <f>分析係数表!F19</f>
        <v>0.55983106522759263</v>
      </c>
      <c r="U16" s="77">
        <f t="shared" si="6"/>
        <v>1.1690913104555275E-3</v>
      </c>
      <c r="V16" s="78">
        <f>分析係数表!D19</f>
        <v>2.7686532144533083E-2</v>
      </c>
      <c r="W16" s="79">
        <f t="shared" si="7"/>
        <v>0</v>
      </c>
      <c r="X16" s="67">
        <f>分析係数表!E19</f>
        <v>1.9239793524167059E-2</v>
      </c>
      <c r="Y16" s="80">
        <f t="shared" si="8"/>
        <v>0</v>
      </c>
    </row>
    <row r="17" spans="1:25" x14ac:dyDescent="0.2">
      <c r="A17" s="6" t="s">
        <v>5</v>
      </c>
      <c r="B17" s="5" t="s">
        <v>33</v>
      </c>
      <c r="C17" s="81"/>
      <c r="D17" s="98">
        <f>投入係数表!AM17</f>
        <v>2.7417291171632244E-4</v>
      </c>
      <c r="E17" s="101">
        <f t="shared" si="9"/>
        <v>0.47965240364435763</v>
      </c>
      <c r="F17" s="76">
        <f>分析係数表!C20</f>
        <v>5.0947443689667304E-3</v>
      </c>
      <c r="G17" s="101">
        <f t="shared" si="0"/>
        <v>2.4437063825284481E-3</v>
      </c>
      <c r="H17" s="101">
        <v>2.9248406524042926E-3</v>
      </c>
      <c r="I17" s="101">
        <f t="shared" si="1"/>
        <v>2.9248406524042926E-3</v>
      </c>
      <c r="J17" s="76">
        <f>分析係数表!G20</f>
        <v>0.2516025641025641</v>
      </c>
      <c r="K17" s="102">
        <f t="shared" si="2"/>
        <v>7.3589740773633645E-4</v>
      </c>
      <c r="L17" s="70"/>
      <c r="M17" s="71"/>
      <c r="N17" s="72">
        <f>分析係数表!H20</f>
        <v>5.3416396903136116E-4</v>
      </c>
      <c r="O17" s="73">
        <f t="shared" si="3"/>
        <v>0.25744190718215965</v>
      </c>
      <c r="P17" s="67">
        <f>分析係数表!C20</f>
        <v>5.0947443689667304E-3</v>
      </c>
      <c r="Q17" s="73">
        <f t="shared" si="4"/>
        <v>1.3116007069523636E-3</v>
      </c>
      <c r="R17" s="74">
        <v>1.680674771807802E-3</v>
      </c>
      <c r="S17" s="75">
        <f t="shared" si="5"/>
        <v>4.6055154242120944E-3</v>
      </c>
      <c r="T17" s="76">
        <f>分析係数表!F20</f>
        <v>0.55448717948717952</v>
      </c>
      <c r="U17" s="77">
        <f t="shared" si="6"/>
        <v>2.5536992576560653E-3</v>
      </c>
      <c r="V17" s="78">
        <f>分析係数表!D20</f>
        <v>1.9230769230769232E-2</v>
      </c>
      <c r="W17" s="79">
        <f t="shared" si="7"/>
        <v>0</v>
      </c>
      <c r="X17" s="67">
        <f>分析係数表!E20</f>
        <v>1.282051282051282E-2</v>
      </c>
      <c r="Y17" s="80">
        <f t="shared" si="8"/>
        <v>0</v>
      </c>
    </row>
    <row r="18" spans="1:25" x14ac:dyDescent="0.2">
      <c r="A18" s="6" t="s">
        <v>6</v>
      </c>
      <c r="B18" s="5" t="s">
        <v>34</v>
      </c>
      <c r="C18" s="81"/>
      <c r="D18" s="98">
        <f>投入係数表!AM18</f>
        <v>1.2947054164381892E-3</v>
      </c>
      <c r="E18" s="101">
        <f t="shared" si="9"/>
        <v>2.2650252394316888</v>
      </c>
      <c r="F18" s="76">
        <f>分析係数表!C21</f>
        <v>7.706243934001944E-2</v>
      </c>
      <c r="G18" s="101">
        <f t="shared" si="0"/>
        <v>0.17454837011731753</v>
      </c>
      <c r="H18" s="101">
        <v>0.21933000882412218</v>
      </c>
      <c r="I18" s="101">
        <f t="shared" si="1"/>
        <v>0.21933000882412218</v>
      </c>
      <c r="J18" s="76">
        <f>分析係数表!G21</f>
        <v>0.42185988669338126</v>
      </c>
      <c r="K18" s="102">
        <f t="shared" si="2"/>
        <v>9.2526532671002498E-2</v>
      </c>
      <c r="L18" s="70"/>
      <c r="M18" s="71"/>
      <c r="N18" s="72">
        <f>分析係数表!H21</f>
        <v>9.0743517630628831E-4</v>
      </c>
      <c r="O18" s="73">
        <f t="shared" si="3"/>
        <v>0.43734107123716276</v>
      </c>
      <c r="P18" s="67">
        <f>分析係数表!C21</f>
        <v>7.706243934001944E-2</v>
      </c>
      <c r="Q18" s="73">
        <f t="shared" si="4"/>
        <v>3.3702569773112978E-2</v>
      </c>
      <c r="R18" s="74">
        <v>5.9710229720167339E-2</v>
      </c>
      <c r="S18" s="75">
        <f t="shared" si="5"/>
        <v>0.2790402385442895</v>
      </c>
      <c r="T18" s="76">
        <f>分析係数表!F21</f>
        <v>0.63189166781815664</v>
      </c>
      <c r="U18" s="77">
        <f t="shared" si="6"/>
        <v>0.17632320172212737</v>
      </c>
      <c r="V18" s="78">
        <f>分析係数表!D21</f>
        <v>4.7948044769932294E-2</v>
      </c>
      <c r="W18" s="79">
        <f t="shared" si="7"/>
        <v>0</v>
      </c>
      <c r="X18" s="67">
        <f>分析係数表!E21</f>
        <v>3.4821058449633825E-2</v>
      </c>
      <c r="Y18" s="80">
        <f t="shared" si="8"/>
        <v>0</v>
      </c>
    </row>
    <row r="19" spans="1:25" x14ac:dyDescent="0.2">
      <c r="A19" s="6" t="s">
        <v>7</v>
      </c>
      <c r="B19" s="5" t="s">
        <v>266</v>
      </c>
      <c r="C19" s="81"/>
      <c r="D19" s="98">
        <f>投入係数表!AM19</f>
        <v>0</v>
      </c>
      <c r="E19" s="101">
        <f t="shared" si="9"/>
        <v>0</v>
      </c>
      <c r="F19" s="76">
        <f>分析係数表!C22</f>
        <v>0</v>
      </c>
      <c r="G19" s="101">
        <f t="shared" si="0"/>
        <v>0</v>
      </c>
      <c r="H19" s="101">
        <v>0</v>
      </c>
      <c r="I19" s="101">
        <f t="shared" si="1"/>
        <v>0</v>
      </c>
      <c r="J19" s="76">
        <f>分析係数表!G22</f>
        <v>0.29407127089246293</v>
      </c>
      <c r="K19" s="102">
        <f t="shared" si="2"/>
        <v>0</v>
      </c>
      <c r="L19" s="70"/>
      <c r="M19" s="71"/>
      <c r="N19" s="72">
        <f>分析係数表!H22</f>
        <v>4.1832118056672865E-5</v>
      </c>
      <c r="O19" s="73">
        <f t="shared" si="3"/>
        <v>2.0161113213060695E-2</v>
      </c>
      <c r="P19" s="67">
        <f>分析係数表!C22</f>
        <v>0</v>
      </c>
      <c r="Q19" s="73">
        <f t="shared" si="4"/>
        <v>0</v>
      </c>
      <c r="R19" s="74">
        <v>0</v>
      </c>
      <c r="S19" s="75">
        <f t="shared" si="5"/>
        <v>0</v>
      </c>
      <c r="T19" s="76">
        <f>分析係数表!F22</f>
        <v>0.6269315673289183</v>
      </c>
      <c r="U19" s="77">
        <f t="shared" si="6"/>
        <v>0</v>
      </c>
      <c r="V19" s="78">
        <f>分析係数表!D22</f>
        <v>4.3992431409649951E-2</v>
      </c>
      <c r="W19" s="79">
        <f t="shared" si="7"/>
        <v>0</v>
      </c>
      <c r="X19" s="67">
        <f>分析係数表!E22</f>
        <v>4.13118889940082E-2</v>
      </c>
      <c r="Y19" s="80">
        <f t="shared" si="8"/>
        <v>0</v>
      </c>
    </row>
    <row r="20" spans="1:25" x14ac:dyDescent="0.2">
      <c r="A20" s="6" t="s">
        <v>8</v>
      </c>
      <c r="B20" s="5" t="s">
        <v>267</v>
      </c>
      <c r="C20" s="81"/>
      <c r="D20" s="98">
        <f>投入係数表!AM20</f>
        <v>0</v>
      </c>
      <c r="E20" s="101">
        <f t="shared" si="9"/>
        <v>0</v>
      </c>
      <c r="F20" s="76">
        <f>分析係数表!C23</f>
        <v>0</v>
      </c>
      <c r="G20" s="101">
        <f t="shared" si="0"/>
        <v>0</v>
      </c>
      <c r="H20" s="101">
        <v>0</v>
      </c>
      <c r="I20" s="101">
        <f t="shared" si="1"/>
        <v>0</v>
      </c>
      <c r="J20" s="76">
        <f>分析係数表!G23</f>
        <v>0.31237009962015339</v>
      </c>
      <c r="K20" s="102">
        <f t="shared" si="2"/>
        <v>0</v>
      </c>
      <c r="L20" s="70"/>
      <c r="M20" s="71"/>
      <c r="N20" s="72">
        <f>分析係数表!H23</f>
        <v>2.2524986645900773E-5</v>
      </c>
      <c r="O20" s="73">
        <f t="shared" si="3"/>
        <v>1.0855984037801913E-2</v>
      </c>
      <c r="P20" s="67">
        <f>分析係数表!C23</f>
        <v>0</v>
      </c>
      <c r="Q20" s="73">
        <f t="shared" si="4"/>
        <v>0</v>
      </c>
      <c r="R20" s="74">
        <v>0</v>
      </c>
      <c r="S20" s="75">
        <f t="shared" si="5"/>
        <v>0</v>
      </c>
      <c r="T20" s="76">
        <f>分析係数表!F23</f>
        <v>0.64104493657278006</v>
      </c>
      <c r="U20" s="77">
        <f t="shared" si="6"/>
        <v>0</v>
      </c>
      <c r="V20" s="78">
        <f>分析係数表!D23</f>
        <v>3.4114527341790296E-2</v>
      </c>
      <c r="W20" s="79">
        <f t="shared" si="7"/>
        <v>0</v>
      </c>
      <c r="X20" s="67">
        <f>分析係数表!E23</f>
        <v>3.3648677703719633E-2</v>
      </c>
      <c r="Y20" s="80">
        <f t="shared" si="8"/>
        <v>0</v>
      </c>
    </row>
    <row r="21" spans="1:25" x14ac:dyDescent="0.2">
      <c r="A21" s="6" t="s">
        <v>9</v>
      </c>
      <c r="B21" s="5" t="s">
        <v>268</v>
      </c>
      <c r="C21" s="81"/>
      <c r="D21" s="98">
        <f>投入係数表!AM21</f>
        <v>1.9801376957289952E-4</v>
      </c>
      <c r="E21" s="101">
        <f t="shared" si="9"/>
        <v>0.34641562485425825</v>
      </c>
      <c r="F21" s="76">
        <f>分析係数表!C24</f>
        <v>0.23422687152664268</v>
      </c>
      <c r="G21" s="101">
        <f t="shared" si="0"/>
        <v>8.1139848057559999E-2</v>
      </c>
      <c r="H21" s="101">
        <v>0.11910918532308019</v>
      </c>
      <c r="I21" s="101">
        <f t="shared" si="1"/>
        <v>0.11910918532308019</v>
      </c>
      <c r="J21" s="76">
        <f>分析係数表!G24</f>
        <v>0.32602845059592467</v>
      </c>
      <c r="K21" s="102">
        <f t="shared" si="2"/>
        <v>3.883298314262669E-2</v>
      </c>
      <c r="L21" s="70"/>
      <c r="M21" s="71"/>
      <c r="N21" s="72">
        <f>分析係数表!H24</f>
        <v>9.8788155718450548E-4</v>
      </c>
      <c r="O21" s="73">
        <f t="shared" si="3"/>
        <v>0.47611244280074111</v>
      </c>
      <c r="P21" s="67">
        <f>分析係数表!C24</f>
        <v>0.23422687152664268</v>
      </c>
      <c r="Q21" s="73">
        <f t="shared" si="4"/>
        <v>0.1115183279721252</v>
      </c>
      <c r="R21" s="74">
        <v>0.16955336451654346</v>
      </c>
      <c r="S21" s="75">
        <f t="shared" si="5"/>
        <v>0.28866254983962364</v>
      </c>
      <c r="T21" s="76">
        <f>分析係数表!F24</f>
        <v>0.61668589004229146</v>
      </c>
      <c r="U21" s="77">
        <f t="shared" si="6"/>
        <v>0.17801412146972562</v>
      </c>
      <c r="V21" s="78">
        <f>分析係数表!D24</f>
        <v>2.6528258362168398E-2</v>
      </c>
      <c r="W21" s="79">
        <f t="shared" si="7"/>
        <v>0</v>
      </c>
      <c r="X21" s="67">
        <f>分析係数表!E24</f>
        <v>2.691272587466359E-2</v>
      </c>
      <c r="Y21" s="80">
        <f t="shared" si="8"/>
        <v>0</v>
      </c>
    </row>
    <row r="22" spans="1:25" x14ac:dyDescent="0.2">
      <c r="A22" s="6" t="s">
        <v>10</v>
      </c>
      <c r="B22" s="5" t="s">
        <v>269</v>
      </c>
      <c r="C22" s="81"/>
      <c r="D22" s="98">
        <f>投入係数表!AM22</f>
        <v>0</v>
      </c>
      <c r="E22" s="101">
        <f t="shared" si="9"/>
        <v>0</v>
      </c>
      <c r="F22" s="76">
        <f>分析係数表!C25</f>
        <v>0</v>
      </c>
      <c r="G22" s="101">
        <f t="shared" si="0"/>
        <v>0</v>
      </c>
      <c r="H22" s="101">
        <v>0</v>
      </c>
      <c r="I22" s="101">
        <f t="shared" si="1"/>
        <v>0</v>
      </c>
      <c r="J22" s="76">
        <f>分析係数表!G25</f>
        <v>0.33808231569425601</v>
      </c>
      <c r="K22" s="102">
        <f t="shared" si="2"/>
        <v>0</v>
      </c>
      <c r="L22" s="70"/>
      <c r="M22" s="71"/>
      <c r="N22" s="72">
        <f>分析係数表!H25</f>
        <v>3.5718193109928369E-3</v>
      </c>
      <c r="O22" s="73">
        <f t="shared" si="3"/>
        <v>1.7214488974228748</v>
      </c>
      <c r="P22" s="67">
        <f>分析係数表!C25</f>
        <v>0</v>
      </c>
      <c r="Q22" s="73">
        <f t="shared" si="4"/>
        <v>0</v>
      </c>
      <c r="R22" s="74">
        <v>0</v>
      </c>
      <c r="S22" s="75">
        <f t="shared" si="5"/>
        <v>0</v>
      </c>
      <c r="T22" s="76">
        <f>分析係数表!F25</f>
        <v>0.60040705563093621</v>
      </c>
      <c r="U22" s="77">
        <f t="shared" si="6"/>
        <v>0</v>
      </c>
      <c r="V22" s="78">
        <f>分析係数表!D25</f>
        <v>1.1533242876526458E-2</v>
      </c>
      <c r="W22" s="79">
        <f t="shared" si="7"/>
        <v>0</v>
      </c>
      <c r="X22" s="67">
        <f>分析係数表!E25</f>
        <v>4.2966983265490732E-3</v>
      </c>
      <c r="Y22" s="80">
        <f t="shared" si="8"/>
        <v>0</v>
      </c>
    </row>
    <row r="23" spans="1:25" x14ac:dyDescent="0.2">
      <c r="A23" s="6" t="s">
        <v>11</v>
      </c>
      <c r="B23" s="5" t="s">
        <v>35</v>
      </c>
      <c r="C23" s="81"/>
      <c r="D23" s="98">
        <f>投入係数表!AM23</f>
        <v>7.6159142143422901E-5</v>
      </c>
      <c r="E23" s="101">
        <f t="shared" si="9"/>
        <v>0.13323677879009935</v>
      </c>
      <c r="F23" s="76">
        <f>分析係数表!C26</f>
        <v>0</v>
      </c>
      <c r="G23" s="101">
        <f t="shared" si="0"/>
        <v>0</v>
      </c>
      <c r="H23" s="101">
        <v>0</v>
      </c>
      <c r="I23" s="101">
        <f t="shared" si="1"/>
        <v>0</v>
      </c>
      <c r="J23" s="76">
        <f>分析係数表!G26</f>
        <v>0.34482683139318532</v>
      </c>
      <c r="K23" s="102">
        <f t="shared" si="2"/>
        <v>0</v>
      </c>
      <c r="L23" s="70"/>
      <c r="M23" s="71"/>
      <c r="N23" s="72">
        <f>分析係数表!H26</f>
        <v>9.437969404632424E-3</v>
      </c>
      <c r="O23" s="73">
        <f t="shared" si="3"/>
        <v>4.5486573118390012</v>
      </c>
      <c r="P23" s="67">
        <f>分析係数表!C26</f>
        <v>0</v>
      </c>
      <c r="Q23" s="73">
        <f t="shared" si="4"/>
        <v>0</v>
      </c>
      <c r="R23" s="74">
        <v>0</v>
      </c>
      <c r="S23" s="75">
        <f t="shared" si="5"/>
        <v>0</v>
      </c>
      <c r="T23" s="76">
        <f>分析係数表!F26</f>
        <v>0.58875137357225105</v>
      </c>
      <c r="U23" s="77">
        <f t="shared" si="6"/>
        <v>0</v>
      </c>
      <c r="V23" s="78">
        <f>分析係数表!D26</f>
        <v>1.0949176732233308E-2</v>
      </c>
      <c r="W23" s="79">
        <f t="shared" si="7"/>
        <v>0</v>
      </c>
      <c r="X23" s="67">
        <f>分析係数表!E26</f>
        <v>1.1816004798199799E-2</v>
      </c>
      <c r="Y23" s="80">
        <f t="shared" si="8"/>
        <v>0</v>
      </c>
    </row>
    <row r="24" spans="1:25" x14ac:dyDescent="0.2">
      <c r="A24" s="6" t="s">
        <v>12</v>
      </c>
      <c r="B24" s="5" t="s">
        <v>361</v>
      </c>
      <c r="C24" s="81"/>
      <c r="D24" s="98">
        <f>投入係数表!AM24</f>
        <v>6.0927313714738318E-5</v>
      </c>
      <c r="E24" s="101">
        <f t="shared" si="9"/>
        <v>0.10658942303207947</v>
      </c>
      <c r="F24" s="76">
        <f>分析係数表!C27</f>
        <v>0</v>
      </c>
      <c r="G24" s="101">
        <f t="shared" si="0"/>
        <v>0</v>
      </c>
      <c r="H24" s="101">
        <v>0</v>
      </c>
      <c r="I24" s="101">
        <f t="shared" si="1"/>
        <v>0</v>
      </c>
      <c r="J24" s="76">
        <f>分析係数表!G27</f>
        <v>0.30901287553648071</v>
      </c>
      <c r="K24" s="102">
        <f t="shared" si="2"/>
        <v>0</v>
      </c>
      <c r="L24" s="70"/>
      <c r="M24" s="71"/>
      <c r="N24" s="72">
        <f>分析係数表!H27</f>
        <v>8.81370548901746E-3</v>
      </c>
      <c r="O24" s="73">
        <f t="shared" si="3"/>
        <v>4.2477914685056346</v>
      </c>
      <c r="P24" s="67">
        <f>分析係数表!C27</f>
        <v>0</v>
      </c>
      <c r="Q24" s="73">
        <f t="shared" si="4"/>
        <v>0</v>
      </c>
      <c r="R24" s="74">
        <v>0</v>
      </c>
      <c r="S24" s="75">
        <f t="shared" si="5"/>
        <v>0</v>
      </c>
      <c r="T24" s="76">
        <f>分析係数表!F27</f>
        <v>0.58082975679542204</v>
      </c>
      <c r="U24" s="77">
        <f t="shared" si="6"/>
        <v>0</v>
      </c>
      <c r="V24" s="78">
        <f>分析係数表!D27</f>
        <v>6.3662374821173109E-2</v>
      </c>
      <c r="W24" s="79">
        <f t="shared" si="7"/>
        <v>0</v>
      </c>
      <c r="X24" s="67">
        <f>分析係数表!E27</f>
        <v>7.2246065808297566E-2</v>
      </c>
      <c r="Y24" s="80">
        <f t="shared" si="8"/>
        <v>0</v>
      </c>
    </row>
    <row r="25" spans="1:25" x14ac:dyDescent="0.2">
      <c r="A25" s="6" t="s">
        <v>13</v>
      </c>
      <c r="B25" s="5" t="s">
        <v>189</v>
      </c>
      <c r="C25" s="81"/>
      <c r="D25" s="98">
        <f>投入係数表!AM25</f>
        <v>0</v>
      </c>
      <c r="E25" s="101">
        <f t="shared" si="9"/>
        <v>0</v>
      </c>
      <c r="F25" s="76">
        <f>分析係数表!C28</f>
        <v>0</v>
      </c>
      <c r="G25" s="101">
        <f t="shared" si="0"/>
        <v>0</v>
      </c>
      <c r="H25" s="101">
        <v>0</v>
      </c>
      <c r="I25" s="101">
        <f t="shared" si="1"/>
        <v>0</v>
      </c>
      <c r="J25" s="76">
        <f>分析係数表!G28</f>
        <v>0.32384497481935626</v>
      </c>
      <c r="K25" s="102">
        <f t="shared" si="2"/>
        <v>0</v>
      </c>
      <c r="L25" s="70"/>
      <c r="M25" s="71"/>
      <c r="N25" s="72">
        <f>分析係数表!H28</f>
        <v>1.3009788715625262E-2</v>
      </c>
      <c r="O25" s="73">
        <f t="shared" si="3"/>
        <v>6.2701062092618765</v>
      </c>
      <c r="P25" s="67">
        <f>分析係数表!C28</f>
        <v>0</v>
      </c>
      <c r="Q25" s="73">
        <f t="shared" si="4"/>
        <v>0</v>
      </c>
      <c r="R25" s="74">
        <v>0</v>
      </c>
      <c r="S25" s="75">
        <f t="shared" si="5"/>
        <v>0</v>
      </c>
      <c r="T25" s="76">
        <f>分析係数表!F28</f>
        <v>0.55452156776877604</v>
      </c>
      <c r="U25" s="77">
        <f t="shared" si="6"/>
        <v>0</v>
      </c>
      <c r="V25" s="78">
        <f>分析係数表!D28</f>
        <v>4.8609590540836432E-2</v>
      </c>
      <c r="W25" s="79">
        <f t="shared" si="7"/>
        <v>0</v>
      </c>
      <c r="X25" s="67">
        <f>分析係数表!E28</f>
        <v>4.2040726954236919E-2</v>
      </c>
      <c r="Y25" s="80">
        <f t="shared" si="8"/>
        <v>0</v>
      </c>
    </row>
    <row r="26" spans="1:25" x14ac:dyDescent="0.2">
      <c r="A26" s="6" t="s">
        <v>14</v>
      </c>
      <c r="B26" s="5" t="s">
        <v>50</v>
      </c>
      <c r="C26" s="81"/>
      <c r="D26" s="98">
        <f>投入係数表!AM26</f>
        <v>2.7874246024492781E-3</v>
      </c>
      <c r="E26" s="101">
        <f t="shared" si="9"/>
        <v>4.876466103717636</v>
      </c>
      <c r="F26" s="76">
        <f>分析係数表!C29</f>
        <v>9.5730027548209362E-2</v>
      </c>
      <c r="G26" s="101">
        <f t="shared" si="0"/>
        <v>0.46682423444679849</v>
      </c>
      <c r="H26" s="101">
        <v>0.62790946859845231</v>
      </c>
      <c r="I26" s="101">
        <f t="shared" si="1"/>
        <v>0.62790946859845231</v>
      </c>
      <c r="J26" s="76">
        <f>分析係数表!G29</f>
        <v>0.41725313393446228</v>
      </c>
      <c r="K26" s="102">
        <f t="shared" si="2"/>
        <v>0.26199719359982704</v>
      </c>
      <c r="L26" s="70"/>
      <c r="M26" s="71"/>
      <c r="N26" s="72">
        <f>分析係数表!H29</f>
        <v>1.1001847048904964E-2</v>
      </c>
      <c r="O26" s="73">
        <f t="shared" si="3"/>
        <v>5.3023727750349634</v>
      </c>
      <c r="P26" s="67">
        <f>分析係数表!C29</f>
        <v>9.5730027548209362E-2</v>
      </c>
      <c r="Q26" s="73">
        <f t="shared" si="4"/>
        <v>0.50759629182497235</v>
      </c>
      <c r="R26" s="74">
        <v>0.6181296115492162</v>
      </c>
      <c r="S26" s="75">
        <f t="shared" si="5"/>
        <v>1.2460390801476686</v>
      </c>
      <c r="T26" s="76">
        <f>分析係数表!F29</f>
        <v>0.61183197712777659</v>
      </c>
      <c r="U26" s="77">
        <f t="shared" si="6"/>
        <v>0.76236655398522413</v>
      </c>
      <c r="V26" s="78">
        <f>分析係数表!D29</f>
        <v>6.9331427314712993E-2</v>
      </c>
      <c r="W26" s="79">
        <f t="shared" si="7"/>
        <v>0</v>
      </c>
      <c r="X26" s="67">
        <f>分析係数表!E29</f>
        <v>4.6349241257972289E-2</v>
      </c>
      <c r="Y26" s="80">
        <f t="shared" si="8"/>
        <v>0</v>
      </c>
    </row>
    <row r="27" spans="1:25" x14ac:dyDescent="0.2">
      <c r="A27" s="6" t="s">
        <v>15</v>
      </c>
      <c r="B27" s="5" t="s">
        <v>36</v>
      </c>
      <c r="C27" s="81"/>
      <c r="D27" s="98">
        <f>投入係数表!AM27</f>
        <v>1.2337781027234509E-3</v>
      </c>
      <c r="E27" s="101">
        <f t="shared" si="9"/>
        <v>2.1584358163996091</v>
      </c>
      <c r="F27" s="76">
        <f>分析係数表!C30</f>
        <v>1</v>
      </c>
      <c r="G27" s="101">
        <f t="shared" si="0"/>
        <v>2.1584358163996091</v>
      </c>
      <c r="H27" s="101">
        <v>3.2439229496369433</v>
      </c>
      <c r="I27" s="101">
        <f t="shared" si="1"/>
        <v>3.2439229496369433</v>
      </c>
      <c r="J27" s="76">
        <f>分析係数表!G30</f>
        <v>0.49552534931824899</v>
      </c>
      <c r="K27" s="102">
        <f t="shared" si="2"/>
        <v>1.6074460527803309</v>
      </c>
      <c r="L27" s="70"/>
      <c r="M27" s="71"/>
      <c r="N27" s="72">
        <f>分析係数表!H30</f>
        <v>0</v>
      </c>
      <c r="O27" s="73">
        <f t="shared" si="3"/>
        <v>0</v>
      </c>
      <c r="P27" s="67">
        <f>分析係数表!C30</f>
        <v>1</v>
      </c>
      <c r="Q27" s="73">
        <f t="shared" si="4"/>
        <v>0</v>
      </c>
      <c r="R27" s="74">
        <v>1.1756359402038032</v>
      </c>
      <c r="S27" s="75">
        <f t="shared" si="5"/>
        <v>4.4195588898407463</v>
      </c>
      <c r="T27" s="76">
        <f>分析係数表!F30</f>
        <v>0.64042382540419607</v>
      </c>
      <c r="U27" s="77">
        <f t="shared" si="6"/>
        <v>2.8303908108309326</v>
      </c>
      <c r="V27" s="78">
        <f>分析係数表!D30</f>
        <v>0.10939676643167714</v>
      </c>
      <c r="W27" s="79">
        <f t="shared" si="7"/>
        <v>0</v>
      </c>
      <c r="X27" s="67">
        <f>分析係数表!E30</f>
        <v>7.4296086791337757E-2</v>
      </c>
      <c r="Y27" s="80">
        <f t="shared" si="8"/>
        <v>0</v>
      </c>
    </row>
    <row r="28" spans="1:25" x14ac:dyDescent="0.2">
      <c r="A28" s="6" t="s">
        <v>16</v>
      </c>
      <c r="B28" s="5" t="s">
        <v>190</v>
      </c>
      <c r="C28" s="81"/>
      <c r="D28" s="98">
        <f>投入係数表!AM28</f>
        <v>2.8300737220495947E-2</v>
      </c>
      <c r="E28" s="101">
        <f t="shared" si="9"/>
        <v>49.51078699840091</v>
      </c>
      <c r="F28" s="76">
        <f>分析係数表!C31</f>
        <v>0.68487081196793942</v>
      </c>
      <c r="G28" s="101">
        <f t="shared" si="0"/>
        <v>33.908492892766532</v>
      </c>
      <c r="H28" s="101">
        <v>36.738143186431081</v>
      </c>
      <c r="I28" s="101">
        <f t="shared" si="1"/>
        <v>36.738143186431081</v>
      </c>
      <c r="J28" s="76">
        <f>分析係数表!G31</f>
        <v>0.16454642729758651</v>
      </c>
      <c r="K28" s="102">
        <f t="shared" si="2"/>
        <v>6.0451302068744051</v>
      </c>
      <c r="L28" s="70"/>
      <c r="M28" s="71"/>
      <c r="N28" s="72">
        <f>分析係数表!H31</f>
        <v>3.7433309950251958E-2</v>
      </c>
      <c r="O28" s="73">
        <f t="shared" si="3"/>
        <v>18.041094615964237</v>
      </c>
      <c r="P28" s="67">
        <f>分析係数表!C31</f>
        <v>0.68487081196793942</v>
      </c>
      <c r="Q28" s="73">
        <f t="shared" si="4"/>
        <v>12.355819118425847</v>
      </c>
      <c r="R28" s="74">
        <v>14.471832151901587</v>
      </c>
      <c r="S28" s="75">
        <f t="shared" si="5"/>
        <v>51.209975338332669</v>
      </c>
      <c r="T28" s="76">
        <f>分析係数表!F31</f>
        <v>0.58346213292117466</v>
      </c>
      <c r="U28" s="77">
        <f t="shared" si="6"/>
        <v>29.879081437744333</v>
      </c>
      <c r="V28" s="78">
        <f>分析係数表!D31</f>
        <v>1.2424206396385685E-2</v>
      </c>
      <c r="W28" s="79">
        <f t="shared" si="7"/>
        <v>1</v>
      </c>
      <c r="X28" s="67">
        <f>分析係数表!E31</f>
        <v>1.0462489596956366E-2</v>
      </c>
      <c r="Y28" s="80">
        <f t="shared" si="8"/>
        <v>1</v>
      </c>
    </row>
    <row r="29" spans="1:25" x14ac:dyDescent="0.2">
      <c r="A29" s="6" t="s">
        <v>17</v>
      </c>
      <c r="B29" s="5" t="s">
        <v>270</v>
      </c>
      <c r="C29" s="81"/>
      <c r="D29" s="98">
        <f>投入係数表!AM29</f>
        <v>6.503990739048315E-3</v>
      </c>
      <c r="E29" s="101">
        <f t="shared" si="9"/>
        <v>11.378420908674483</v>
      </c>
      <c r="F29" s="76">
        <f>分析係数表!C32</f>
        <v>0.99951183793019283</v>
      </c>
      <c r="G29" s="101">
        <f t="shared" si="0"/>
        <v>11.372866395172567</v>
      </c>
      <c r="H29" s="101">
        <v>12.58129113722973</v>
      </c>
      <c r="I29" s="101">
        <f t="shared" si="1"/>
        <v>12.58129113722973</v>
      </c>
      <c r="J29" s="76">
        <f>分析係数表!G32</f>
        <v>0.19001687967205208</v>
      </c>
      <c r="K29" s="102">
        <f t="shared" si="2"/>
        <v>2.3906576841420368</v>
      </c>
      <c r="L29" s="70"/>
      <c r="M29" s="71"/>
      <c r="N29" s="72">
        <f>分析係数表!H32</f>
        <v>7.9094881679463002E-3</v>
      </c>
      <c r="O29" s="73">
        <f t="shared" si="3"/>
        <v>3.8120012521310147</v>
      </c>
      <c r="P29" s="67">
        <f>分析係数表!C32</f>
        <v>0.99951183793019283</v>
      </c>
      <c r="Q29" s="73">
        <f t="shared" si="4"/>
        <v>3.8101403777096667</v>
      </c>
      <c r="R29" s="74">
        <v>4.7005138081069999</v>
      </c>
      <c r="S29" s="75">
        <f t="shared" si="5"/>
        <v>17.281804945336731</v>
      </c>
      <c r="T29" s="76">
        <f>分析係数表!F32</f>
        <v>0.65686038099831201</v>
      </c>
      <c r="U29" s="77">
        <f t="shared" si="6"/>
        <v>11.351732980732399</v>
      </c>
      <c r="V29" s="78">
        <f>分析係数表!D32</f>
        <v>1.6156257535567882E-2</v>
      </c>
      <c r="W29" s="79">
        <f t="shared" si="7"/>
        <v>0</v>
      </c>
      <c r="X29" s="67">
        <f>分析係数表!E32</f>
        <v>2.4596093561610802E-2</v>
      </c>
      <c r="Y29" s="80">
        <f t="shared" si="8"/>
        <v>0</v>
      </c>
    </row>
    <row r="30" spans="1:25" x14ac:dyDescent="0.2">
      <c r="A30" s="6" t="s">
        <v>18</v>
      </c>
      <c r="B30" s="5" t="s">
        <v>271</v>
      </c>
      <c r="C30" s="81"/>
      <c r="D30" s="98">
        <f>投入係数表!AM30</f>
        <v>1.7547066349844636E-2</v>
      </c>
      <c r="E30" s="101">
        <f t="shared" si="9"/>
        <v>30.697753833238888</v>
      </c>
      <c r="F30" s="76">
        <f>分析係数表!C33</f>
        <v>0.77438340807174888</v>
      </c>
      <c r="G30" s="101">
        <f t="shared" si="0"/>
        <v>23.771831233531124</v>
      </c>
      <c r="H30" s="101">
        <v>24.11814854757024</v>
      </c>
      <c r="I30" s="101">
        <f t="shared" si="1"/>
        <v>24.11814854757024</v>
      </c>
      <c r="J30" s="76">
        <f>分析係数表!G33</f>
        <v>0.576631806707537</v>
      </c>
      <c r="K30" s="102">
        <f t="shared" si="2"/>
        <v>13.907291571426187</v>
      </c>
      <c r="L30" s="70"/>
      <c r="M30" s="71"/>
      <c r="N30" s="72">
        <f>分析係数表!H33</f>
        <v>9.4283158389270381E-4</v>
      </c>
      <c r="O30" s="73">
        <f t="shared" si="3"/>
        <v>0.45440047472513723</v>
      </c>
      <c r="P30" s="67">
        <f>分析係数表!C33</f>
        <v>0.77438340807174888</v>
      </c>
      <c r="Q30" s="73">
        <f t="shared" si="4"/>
        <v>0.35188018824707235</v>
      </c>
      <c r="R30" s="74">
        <v>1.2484755980014108</v>
      </c>
      <c r="S30" s="75">
        <f t="shared" si="5"/>
        <v>25.366624145571649</v>
      </c>
      <c r="T30" s="76">
        <f>分析係数表!F33</f>
        <v>0.7461233321312658</v>
      </c>
      <c r="U30" s="77">
        <f t="shared" si="6"/>
        <v>18.92663013241534</v>
      </c>
      <c r="V30" s="78">
        <f>分析係数表!D33</f>
        <v>0.11179228272628922</v>
      </c>
      <c r="W30" s="79">
        <f t="shared" si="7"/>
        <v>3</v>
      </c>
      <c r="X30" s="67">
        <f>分析係数表!E33</f>
        <v>0.10385863685539128</v>
      </c>
      <c r="Y30" s="80">
        <f t="shared" si="8"/>
        <v>3</v>
      </c>
    </row>
    <row r="31" spans="1:25" x14ac:dyDescent="0.2">
      <c r="A31" s="6" t="s">
        <v>19</v>
      </c>
      <c r="B31" s="5" t="s">
        <v>272</v>
      </c>
      <c r="C31" s="81"/>
      <c r="D31" s="98">
        <f>投入係数表!AM31</f>
        <v>5.4118686407116312E-2</v>
      </c>
      <c r="E31" s="101">
        <f t="shared" si="9"/>
        <v>94.678055008244584</v>
      </c>
      <c r="F31" s="76">
        <f>分析係数表!C34</f>
        <v>0.30551441128621037</v>
      </c>
      <c r="G31" s="101">
        <f t="shared" si="0"/>
        <v>28.925510237567284</v>
      </c>
      <c r="H31" s="101">
        <v>30.713698215078995</v>
      </c>
      <c r="I31" s="101">
        <f t="shared" si="1"/>
        <v>30.713698215078995</v>
      </c>
      <c r="J31" s="76">
        <f>分析係数表!G34</f>
        <v>0.46684090860797689</v>
      </c>
      <c r="K31" s="102">
        <f t="shared" si="2"/>
        <v>14.338410781438677</v>
      </c>
      <c r="L31" s="70"/>
      <c r="M31" s="71"/>
      <c r="N31" s="72">
        <f>分析係数表!H34</f>
        <v>0.15249094173751312</v>
      </c>
      <c r="O31" s="73">
        <f t="shared" si="3"/>
        <v>73.49346108105641</v>
      </c>
      <c r="P31" s="67">
        <f>分析係数表!C34</f>
        <v>0.30551441128621037</v>
      </c>
      <c r="Q31" s="73">
        <f t="shared" si="4"/>
        <v>22.453311495564964</v>
      </c>
      <c r="R31" s="74">
        <v>24.14969877133397</v>
      </c>
      <c r="S31" s="75">
        <f t="shared" si="5"/>
        <v>54.863396986412965</v>
      </c>
      <c r="T31" s="76">
        <f>分析係数表!F34</f>
        <v>0.77261426659017018</v>
      </c>
      <c r="U31" s="77">
        <f t="shared" si="6"/>
        <v>42.388243225302809</v>
      </c>
      <c r="V31" s="78">
        <f>分析係数表!D34</f>
        <v>0.26310533137842373</v>
      </c>
      <c r="W31" s="79">
        <f t="shared" si="7"/>
        <v>14</v>
      </c>
      <c r="X31" s="67">
        <f>分析係数表!E34</f>
        <v>0.16618856377892521</v>
      </c>
      <c r="Y31" s="80">
        <f t="shared" si="8"/>
        <v>9</v>
      </c>
    </row>
    <row r="32" spans="1:25" x14ac:dyDescent="0.2">
      <c r="A32" s="6" t="s">
        <v>20</v>
      </c>
      <c r="B32" s="5" t="s">
        <v>37</v>
      </c>
      <c r="C32" s="81"/>
      <c r="D32" s="98">
        <f>投入係数表!AM32</f>
        <v>6.4735270821909465E-3</v>
      </c>
      <c r="E32" s="101">
        <f t="shared" si="9"/>
        <v>11.325126197158443</v>
      </c>
      <c r="F32" s="76">
        <f>分析係数表!C35</f>
        <v>0.55170107459758322</v>
      </c>
      <c r="G32" s="101">
        <f t="shared" si="0"/>
        <v>6.2480842929255545</v>
      </c>
      <c r="H32" s="101">
        <v>7.7175002050993458</v>
      </c>
      <c r="I32" s="101">
        <f t="shared" si="1"/>
        <v>7.7175002050993458</v>
      </c>
      <c r="J32" s="76">
        <f>分析係数表!G35</f>
        <v>0.35798960138648178</v>
      </c>
      <c r="K32" s="102">
        <f t="shared" si="2"/>
        <v>2.762784822123606</v>
      </c>
      <c r="L32" s="70"/>
      <c r="M32" s="71"/>
      <c r="N32" s="72">
        <f>分析係数表!H35</f>
        <v>4.4091052431733203E-2</v>
      </c>
      <c r="O32" s="73">
        <f t="shared" si="3"/>
        <v>21.249813326565974</v>
      </c>
      <c r="P32" s="67">
        <f>分析係数表!C35</f>
        <v>0.55170107459758322</v>
      </c>
      <c r="Q32" s="73">
        <f t="shared" si="4"/>
        <v>11.723544847264492</v>
      </c>
      <c r="R32" s="74">
        <v>15.25428174577209</v>
      </c>
      <c r="S32" s="75">
        <f t="shared" si="5"/>
        <v>22.971781950871435</v>
      </c>
      <c r="T32" s="76">
        <f>分析係数表!F35</f>
        <v>0.73705372616984399</v>
      </c>
      <c r="U32" s="77">
        <f t="shared" si="6"/>
        <v>16.93143748365096</v>
      </c>
      <c r="V32" s="78">
        <f>分析係数表!D35</f>
        <v>9.9133448873483535E-2</v>
      </c>
      <c r="W32" s="79">
        <f t="shared" si="7"/>
        <v>2</v>
      </c>
      <c r="X32" s="67">
        <f>分析係数表!E35</f>
        <v>9.0190641247833617E-2</v>
      </c>
      <c r="Y32" s="80">
        <f t="shared" si="8"/>
        <v>2</v>
      </c>
    </row>
    <row r="33" spans="1:25" x14ac:dyDescent="0.2">
      <c r="A33" s="6" t="s">
        <v>21</v>
      </c>
      <c r="B33" s="5" t="s">
        <v>38</v>
      </c>
      <c r="C33" s="81"/>
      <c r="D33" s="98">
        <f>投入係数表!AM33</f>
        <v>5.4986900627551332E-3</v>
      </c>
      <c r="E33" s="101">
        <f t="shared" si="9"/>
        <v>9.6196954286451728</v>
      </c>
      <c r="F33" s="76">
        <f>分析係数表!C36</f>
        <v>0.78706433438155132</v>
      </c>
      <c r="G33" s="101">
        <f t="shared" si="0"/>
        <v>7.5713191794998647</v>
      </c>
      <c r="H33" s="101">
        <v>8.6963330080437498</v>
      </c>
      <c r="I33" s="101">
        <f t="shared" si="1"/>
        <v>8.6963330080437498</v>
      </c>
      <c r="J33" s="76">
        <f>分析係数表!G36</f>
        <v>2.3082187519442545E-2</v>
      </c>
      <c r="K33" s="102">
        <f t="shared" si="2"/>
        <v>0.20073038922318368</v>
      </c>
      <c r="L33" s="70"/>
      <c r="M33" s="71"/>
      <c r="N33" s="72">
        <f>分析係数表!H36</f>
        <v>0.17399265041864295</v>
      </c>
      <c r="O33" s="73">
        <f t="shared" si="3"/>
        <v>83.856273272569595</v>
      </c>
      <c r="P33" s="67">
        <f>分析係数表!C36</f>
        <v>0.78706433438155132</v>
      </c>
      <c r="Q33" s="73">
        <f t="shared" si="4"/>
        <v>66.000281906992456</v>
      </c>
      <c r="R33" s="74">
        <v>67.974329433854777</v>
      </c>
      <c r="S33" s="75">
        <f t="shared" si="5"/>
        <v>76.670662441898529</v>
      </c>
      <c r="T33" s="76">
        <f>分析係数表!F36</f>
        <v>0.89591239967647607</v>
      </c>
      <c r="U33" s="77">
        <f t="shared" si="6"/>
        <v>68.690197173106384</v>
      </c>
      <c r="V33" s="78">
        <f>分析係数表!D36</f>
        <v>1.2733569754661027E-2</v>
      </c>
      <c r="W33" s="79">
        <f t="shared" si="7"/>
        <v>1</v>
      </c>
      <c r="X33" s="67">
        <f>分析係数表!E36</f>
        <v>3.4218876376532073E-3</v>
      </c>
      <c r="Y33" s="80">
        <f t="shared" si="8"/>
        <v>0</v>
      </c>
    </row>
    <row r="34" spans="1:25" x14ac:dyDescent="0.2">
      <c r="A34" s="6" t="s">
        <v>22</v>
      </c>
      <c r="B34" s="5" t="s">
        <v>373</v>
      </c>
      <c r="C34" s="81"/>
      <c r="D34" s="98">
        <f>投入係数表!AM34</f>
        <v>2.7295436544202765E-2</v>
      </c>
      <c r="E34" s="101">
        <f t="shared" si="9"/>
        <v>47.752061518371598</v>
      </c>
      <c r="F34" s="76">
        <f>分析係数表!C37</f>
        <v>0.17806118330777299</v>
      </c>
      <c r="G34" s="101">
        <f t="shared" si="0"/>
        <v>8.5027885793468183</v>
      </c>
      <c r="H34" s="101">
        <v>9.4906803074766373</v>
      </c>
      <c r="I34" s="101">
        <f t="shared" si="1"/>
        <v>9.4906803074766373</v>
      </c>
      <c r="J34" s="76">
        <f>分析係数表!G37</f>
        <v>0.48063241106719368</v>
      </c>
      <c r="K34" s="102">
        <f t="shared" si="2"/>
        <v>4.5615285588504308</v>
      </c>
      <c r="L34" s="70"/>
      <c r="M34" s="71"/>
      <c r="N34" s="72">
        <f>分析係数表!H37</f>
        <v>0.10551990887033974</v>
      </c>
      <c r="O34" s="73">
        <f t="shared" si="3"/>
        <v>50.855632652514331</v>
      </c>
      <c r="P34" s="67">
        <f>分析係数表!C37</f>
        <v>0.17806118330777299</v>
      </c>
      <c r="Q34" s="73">
        <f t="shared" si="4"/>
        <v>9.055414127972119</v>
      </c>
      <c r="R34" s="74">
        <v>9.8442413424728503</v>
      </c>
      <c r="S34" s="75">
        <f t="shared" si="5"/>
        <v>19.334921649949486</v>
      </c>
      <c r="T34" s="76">
        <f>分析係数表!F37</f>
        <v>0.73363448146056842</v>
      </c>
      <c r="U34" s="77">
        <f t="shared" si="6"/>
        <v>14.184765218741409</v>
      </c>
      <c r="V34" s="78">
        <f>分析係数表!D37</f>
        <v>8.9591567852437423E-2</v>
      </c>
      <c r="W34" s="79">
        <f t="shared" si="7"/>
        <v>2</v>
      </c>
      <c r="X34" s="67">
        <f>分析係数表!E37</f>
        <v>7.8976096367400717E-2</v>
      </c>
      <c r="Y34" s="80">
        <f t="shared" si="8"/>
        <v>2</v>
      </c>
    </row>
    <row r="35" spans="1:25" x14ac:dyDescent="0.2">
      <c r="A35" s="6" t="s">
        <v>23</v>
      </c>
      <c r="B35" s="5" t="s">
        <v>191</v>
      </c>
      <c r="C35" s="81"/>
      <c r="D35" s="98">
        <f>投入係数表!AM35</f>
        <v>1.3632486443672698E-2</v>
      </c>
      <c r="E35" s="101">
        <f t="shared" si="9"/>
        <v>23.84938340342778</v>
      </c>
      <c r="F35" s="76">
        <f>分析係数表!C38</f>
        <v>9.4546815856245581E-2</v>
      </c>
      <c r="G35" s="101">
        <f t="shared" si="0"/>
        <v>2.2548832609288856</v>
      </c>
      <c r="H35" s="101">
        <v>2.5570306138439274</v>
      </c>
      <c r="I35" s="101">
        <f t="shared" si="1"/>
        <v>2.5570306138439274</v>
      </c>
      <c r="J35" s="76">
        <f>分析係数表!G38</f>
        <v>0.30196369025565023</v>
      </c>
      <c r="K35" s="102">
        <f t="shared" si="2"/>
        <v>0.77213040025298285</v>
      </c>
      <c r="L35" s="70"/>
      <c r="M35" s="71"/>
      <c r="N35" s="72">
        <f>分析係数表!H38</f>
        <v>2.7486919418469202E-2</v>
      </c>
      <c r="O35" s="73">
        <f t="shared" si="3"/>
        <v>13.24740223584342</v>
      </c>
      <c r="P35" s="67">
        <f>分析係数表!C38</f>
        <v>9.4546815856245581E-2</v>
      </c>
      <c r="Q35" s="73">
        <f t="shared" si="4"/>
        <v>1.2524996997659039</v>
      </c>
      <c r="R35" s="74">
        <v>1.5793545186952931</v>
      </c>
      <c r="S35" s="75">
        <f t="shared" si="5"/>
        <v>4.1363851325392202</v>
      </c>
      <c r="T35" s="76">
        <f>分析係数表!F38</f>
        <v>0.6469062615783624</v>
      </c>
      <c r="U35" s="77">
        <f t="shared" si="6"/>
        <v>2.6758534425392662</v>
      </c>
      <c r="V35" s="78">
        <f>分析係数表!D38</f>
        <v>7.039644312708411E-2</v>
      </c>
      <c r="W35" s="79">
        <f t="shared" si="7"/>
        <v>0</v>
      </c>
      <c r="X35" s="67">
        <f>分析係数表!E38</f>
        <v>6.7802889959244161E-2</v>
      </c>
      <c r="Y35" s="80">
        <f t="shared" si="8"/>
        <v>0</v>
      </c>
    </row>
    <row r="36" spans="1:25" x14ac:dyDescent="0.2">
      <c r="A36" s="6" t="s">
        <v>24</v>
      </c>
      <c r="B36" s="5" t="s">
        <v>39</v>
      </c>
      <c r="C36" s="81"/>
      <c r="D36" s="98">
        <f>投入係数表!AM36</f>
        <v>0</v>
      </c>
      <c r="E36" s="101">
        <f t="shared" si="9"/>
        <v>0</v>
      </c>
      <c r="F36" s="76">
        <f>分析係数表!C39</f>
        <v>1</v>
      </c>
      <c r="G36" s="101">
        <f t="shared" si="0"/>
        <v>0</v>
      </c>
      <c r="H36" s="101">
        <v>0.14023207257501441</v>
      </c>
      <c r="I36" s="101">
        <f t="shared" si="1"/>
        <v>0.14023207257501441</v>
      </c>
      <c r="J36" s="76">
        <f>分析係数表!G39</f>
        <v>0.38617340916407339</v>
      </c>
      <c r="K36" s="102">
        <f t="shared" si="2"/>
        <v>5.4153897540437076E-2</v>
      </c>
      <c r="L36" s="70"/>
      <c r="M36" s="71"/>
      <c r="N36" s="72">
        <f>分析係数表!H39</f>
        <v>3.6619192575764402E-3</v>
      </c>
      <c r="O36" s="73">
        <f t="shared" si="3"/>
        <v>1.7648728335740824</v>
      </c>
      <c r="P36" s="67">
        <f>分析係数表!C39</f>
        <v>1</v>
      </c>
      <c r="Q36" s="73">
        <f t="shared" si="4"/>
        <v>1.7648728335740824</v>
      </c>
      <c r="R36" s="74">
        <v>1.790507648081737</v>
      </c>
      <c r="S36" s="75">
        <f t="shared" si="5"/>
        <v>1.9307397206567514</v>
      </c>
      <c r="T36" s="76">
        <f>分析係数表!F39</f>
        <v>0.76971778087777654</v>
      </c>
      <c r="U36" s="77">
        <f t="shared" si="6"/>
        <v>1.4861246932364929</v>
      </c>
      <c r="V36" s="78">
        <f>分析係数表!D39</f>
        <v>5.3224594913617342E-2</v>
      </c>
      <c r="W36" s="79">
        <f t="shared" si="7"/>
        <v>0</v>
      </c>
      <c r="X36" s="67">
        <f>分析係数表!E39</f>
        <v>6.6664878205816069E-2</v>
      </c>
      <c r="Y36" s="80">
        <f t="shared" si="8"/>
        <v>0</v>
      </c>
    </row>
    <row r="37" spans="1:25" x14ac:dyDescent="0.2">
      <c r="A37" s="6" t="s">
        <v>25</v>
      </c>
      <c r="B37" s="5" t="s">
        <v>40</v>
      </c>
      <c r="C37" s="81"/>
      <c r="D37" s="98">
        <f>投入係数表!AM37</f>
        <v>7.6159142143422901E-5</v>
      </c>
      <c r="E37" s="101">
        <f t="shared" si="9"/>
        <v>0.13323677879009935</v>
      </c>
      <c r="F37" s="76">
        <f>分析係数表!C40</f>
        <v>0.92638568129330257</v>
      </c>
      <c r="G37" s="101">
        <f t="shared" si="0"/>
        <v>0.12342864409279122</v>
      </c>
      <c r="H37" s="101">
        <v>0.14143623049057633</v>
      </c>
      <c r="I37" s="101">
        <f t="shared" si="1"/>
        <v>0.14143623049057633</v>
      </c>
      <c r="J37" s="76">
        <f>分析係数表!G40</f>
        <v>0.56637000568074225</v>
      </c>
      <c r="K37" s="102">
        <f t="shared" si="2"/>
        <v>8.0105238666410478E-2</v>
      </c>
      <c r="L37" s="70"/>
      <c r="M37" s="71"/>
      <c r="N37" s="72">
        <f>分析係数表!H40</f>
        <v>2.7911676309506188E-2</v>
      </c>
      <c r="O37" s="73">
        <f t="shared" si="3"/>
        <v>13.452115077699114</v>
      </c>
      <c r="P37" s="67">
        <f>分析係数表!C40</f>
        <v>0.92638568129330257</v>
      </c>
      <c r="Q37" s="73">
        <f t="shared" si="4"/>
        <v>12.461846791090201</v>
      </c>
      <c r="R37" s="74">
        <v>12.475834414466178</v>
      </c>
      <c r="S37" s="75">
        <f t="shared" si="5"/>
        <v>12.617270644956754</v>
      </c>
      <c r="T37" s="76">
        <f>分析係数表!F40</f>
        <v>0.79369437606513915</v>
      </c>
      <c r="U37" s="77">
        <f t="shared" si="6"/>
        <v>10.014256752193948</v>
      </c>
      <c r="V37" s="78">
        <f>分析係数表!D40</f>
        <v>7.4725430789623182E-2</v>
      </c>
      <c r="W37" s="79">
        <f t="shared" si="7"/>
        <v>1</v>
      </c>
      <c r="X37" s="67">
        <f>分析係数表!E40</f>
        <v>4.5398598750236697E-2</v>
      </c>
      <c r="Y37" s="80">
        <f t="shared" si="8"/>
        <v>1</v>
      </c>
    </row>
    <row r="38" spans="1:25" x14ac:dyDescent="0.2">
      <c r="A38" s="6" t="s">
        <v>26</v>
      </c>
      <c r="B38" s="5" t="s">
        <v>274</v>
      </c>
      <c r="C38" s="81"/>
      <c r="D38" s="98">
        <f>投入係数表!AM38</f>
        <v>3.0463656857369159E-5</v>
      </c>
      <c r="E38" s="101">
        <f t="shared" si="9"/>
        <v>5.3294711516039733E-2</v>
      </c>
      <c r="F38" s="76">
        <f>分析係数表!C41</f>
        <v>0.99990772353972501</v>
      </c>
      <c r="G38" s="101">
        <f t="shared" si="0"/>
        <v>5.3289793668709659E-2</v>
      </c>
      <c r="H38" s="101">
        <v>6.67196380603437E-2</v>
      </c>
      <c r="I38" s="101">
        <f t="shared" si="1"/>
        <v>6.67196380603437E-2</v>
      </c>
      <c r="J38" s="76">
        <f>分析係数表!G41</f>
        <v>0.5672735653376354</v>
      </c>
      <c r="K38" s="102">
        <f t="shared" si="2"/>
        <v>3.784828696052777E-2</v>
      </c>
      <c r="L38" s="70"/>
      <c r="M38" s="71"/>
      <c r="N38" s="72">
        <f>分析係数表!H41</f>
        <v>3.8064009576337182E-2</v>
      </c>
      <c r="O38" s="73">
        <f t="shared" si="3"/>
        <v>18.34506216902269</v>
      </c>
      <c r="P38" s="67">
        <f>分析係数表!C41</f>
        <v>0.99990772353972501</v>
      </c>
      <c r="Q38" s="73">
        <f t="shared" si="4"/>
        <v>18.343369351622208</v>
      </c>
      <c r="R38" s="74">
        <v>18.602044454624917</v>
      </c>
      <c r="S38" s="75">
        <f t="shared" si="5"/>
        <v>18.668764092685262</v>
      </c>
      <c r="T38" s="76">
        <f>分析係数表!F41</f>
        <v>0.70340324191441961</v>
      </c>
      <c r="U38" s="77">
        <f t="shared" si="6"/>
        <v>13.13166918533032</v>
      </c>
      <c r="V38" s="78">
        <f>分析係数表!D41</f>
        <v>0.12678804640086042</v>
      </c>
      <c r="W38" s="79">
        <f t="shared" si="7"/>
        <v>2</v>
      </c>
      <c r="X38" s="67">
        <f>分析係数表!E41</f>
        <v>0.12015057232849351</v>
      </c>
      <c r="Y38" s="80">
        <f t="shared" si="8"/>
        <v>2</v>
      </c>
    </row>
    <row r="39" spans="1:25" x14ac:dyDescent="0.2">
      <c r="A39" s="6" t="s">
        <v>51</v>
      </c>
      <c r="B39" s="5" t="s">
        <v>363</v>
      </c>
      <c r="C39" s="81"/>
      <c r="D39" s="98">
        <f>投入係数表!AM39</f>
        <v>1.2337781027234509E-3</v>
      </c>
      <c r="E39" s="101">
        <f t="shared" si="9"/>
        <v>2.1584358163996091</v>
      </c>
      <c r="F39" s="76">
        <f>分析係数表!C42</f>
        <v>0.84220135628586335</v>
      </c>
      <c r="G39" s="101">
        <f>E39*F39</f>
        <v>1.8178375720277355</v>
      </c>
      <c r="H39" s="101">
        <v>2.0529782666727385</v>
      </c>
      <c r="I39" s="101">
        <f>C39+H39</f>
        <v>2.0529782666727385</v>
      </c>
      <c r="J39" s="76">
        <f>分析係数表!G42</f>
        <v>0.59498317528296119</v>
      </c>
      <c r="K39" s="102">
        <f>I39*J39</f>
        <v>1.2214875278918558</v>
      </c>
      <c r="L39" s="70"/>
      <c r="M39" s="71"/>
      <c r="N39" s="72">
        <f>分析係数表!H42</f>
        <v>1.0390454554230514E-2</v>
      </c>
      <c r="O39" s="73">
        <f t="shared" si="3"/>
        <v>5.0077103511517684</v>
      </c>
      <c r="P39" s="67">
        <f>分析係数表!C42</f>
        <v>0.84220135628586335</v>
      </c>
      <c r="Q39" s="73">
        <f>O39*P39</f>
        <v>4.2175004496267761</v>
      </c>
      <c r="R39" s="74">
        <v>4.3999412308743242</v>
      </c>
      <c r="S39" s="75">
        <f>I39+R39</f>
        <v>6.4529194975470627</v>
      </c>
      <c r="T39" s="76">
        <f>分析係数表!F42</f>
        <v>0.68522483940042822</v>
      </c>
      <c r="U39" s="77">
        <f>S39*T39</f>
        <v>4.4217007263705783</v>
      </c>
      <c r="V39" s="78">
        <f>分析係数表!D42</f>
        <v>0.3683083511777302</v>
      </c>
      <c r="W39" s="79">
        <f>ROUND(S39*V39,0)</f>
        <v>2</v>
      </c>
      <c r="X39" s="67">
        <f>分析係数表!E42</f>
        <v>0.32058733557662894</v>
      </c>
      <c r="Y39" s="80">
        <f>ROUND(S39*X39,0)</f>
        <v>2</v>
      </c>
    </row>
    <row r="40" spans="1:25" x14ac:dyDescent="0.2">
      <c r="A40" s="6" t="s">
        <v>192</v>
      </c>
      <c r="B40" s="5" t="s">
        <v>41</v>
      </c>
      <c r="C40" s="81"/>
      <c r="D40" s="98">
        <f>投入係数表!AM40</f>
        <v>1.7958325717419118E-2</v>
      </c>
      <c r="E40" s="101">
        <f t="shared" si="9"/>
        <v>31.417232438705422</v>
      </c>
      <c r="F40" s="76">
        <f>分析係数表!C43</f>
        <v>0.52430911701784721</v>
      </c>
      <c r="G40" s="101">
        <f>E40*F40</f>
        <v>16.472341399082108</v>
      </c>
      <c r="H40" s="101">
        <v>21.752466264649332</v>
      </c>
      <c r="I40" s="101">
        <f>C40+H40</f>
        <v>21.752466264649332</v>
      </c>
      <c r="J40" s="76">
        <f>分析係数表!G43</f>
        <v>0.41766166778106789</v>
      </c>
      <c r="K40" s="102">
        <f>I40*J40</f>
        <v>9.0851713384448569</v>
      </c>
      <c r="L40" s="70"/>
      <c r="M40" s="71"/>
      <c r="N40" s="72">
        <f>分析係数表!H43</f>
        <v>1.4132820192685171E-2</v>
      </c>
      <c r="O40" s="73">
        <f t="shared" si="3"/>
        <v>6.8113545562894284</v>
      </c>
      <c r="P40" s="67">
        <f>分析係数表!C43</f>
        <v>0.52430911701784721</v>
      </c>
      <c r="Q40" s="73">
        <f>O40*P40</f>
        <v>3.5712552931036008</v>
      </c>
      <c r="R40" s="74">
        <v>7.9686209692909316</v>
      </c>
      <c r="S40" s="75">
        <f>I40+R40</f>
        <v>29.721087233940263</v>
      </c>
      <c r="T40" s="76">
        <f>分析係数表!F43</f>
        <v>0.73416754226764736</v>
      </c>
      <c r="U40" s="77">
        <f>S40*T40</f>
        <v>21.820257568064271</v>
      </c>
      <c r="V40" s="78">
        <f>分析係数表!D43</f>
        <v>0.15354857197440061</v>
      </c>
      <c r="W40" s="79">
        <f>ROUND(S40*V40,0)</f>
        <v>5</v>
      </c>
      <c r="X40" s="67">
        <f>分析係数表!E43</f>
        <v>0.11343012704174228</v>
      </c>
      <c r="Y40" s="80">
        <f>ROUND(S40*X40,0)</f>
        <v>3</v>
      </c>
    </row>
    <row r="41" spans="1:25" x14ac:dyDescent="0.2">
      <c r="A41" s="6" t="s">
        <v>337</v>
      </c>
      <c r="B41" s="5" t="s">
        <v>42</v>
      </c>
      <c r="C41" s="190">
        <f>最終需要_まとめ!C42</f>
        <v>1749.4522002255203</v>
      </c>
      <c r="D41" s="98">
        <f>投入係数表!AM41</f>
        <v>1.3023213306525316E-2</v>
      </c>
      <c r="E41" s="101">
        <f t="shared" si="9"/>
        <v>22.783489173106986</v>
      </c>
      <c r="F41" s="76">
        <f>分析係数表!C44</f>
        <v>0.64452330330238461</v>
      </c>
      <c r="G41" s="101">
        <f>E41*F41</f>
        <v>14.684489702605029</v>
      </c>
      <c r="H41" s="101">
        <v>14.860765837217921</v>
      </c>
      <c r="I41" s="101">
        <f>C41+H41</f>
        <v>1764.3129660627383</v>
      </c>
      <c r="J41" s="76">
        <f>分析係数表!G44</f>
        <v>0.3824712118442698</v>
      </c>
      <c r="K41" s="102">
        <f>I41*J41</f>
        <v>674.79891820257353</v>
      </c>
      <c r="L41" s="70"/>
      <c r="M41" s="71"/>
      <c r="N41" s="72">
        <f>分析係数表!H44</f>
        <v>0.16476384160429391</v>
      </c>
      <c r="O41" s="73">
        <f t="shared" si="3"/>
        <v>79.408421526795919</v>
      </c>
      <c r="P41" s="67">
        <f>分析係数表!C44</f>
        <v>0.64452330330238461</v>
      </c>
      <c r="Q41" s="73">
        <f>O41*P41</f>
        <v>51.180578152478695</v>
      </c>
      <c r="R41" s="74">
        <v>51.783611695642335</v>
      </c>
      <c r="S41" s="75">
        <f>I41+R41</f>
        <v>1816.0965777583806</v>
      </c>
      <c r="T41" s="76">
        <f>分析係数表!F44</f>
        <v>0.64581429354779751</v>
      </c>
      <c r="U41" s="77">
        <f>S41*T41</f>
        <v>1172.8611283796013</v>
      </c>
      <c r="V41" s="78">
        <f>分析係数表!D44</f>
        <v>0.16185340888320235</v>
      </c>
      <c r="W41" s="79">
        <f>ROUND(S41*V41,0)</f>
        <v>294</v>
      </c>
      <c r="X41" s="67">
        <f>分析係数表!E44</f>
        <v>0.10822214098580393</v>
      </c>
      <c r="Y41" s="80">
        <f>ROUND(S41*X41,0)</f>
        <v>197</v>
      </c>
    </row>
    <row r="42" spans="1:25" x14ac:dyDescent="0.2">
      <c r="A42" s="6" t="s">
        <v>338</v>
      </c>
      <c r="B42" s="5" t="s">
        <v>276</v>
      </c>
      <c r="C42" s="81"/>
      <c r="D42" s="98">
        <f>投入係数表!AM42</f>
        <v>1.1576189605800281E-3</v>
      </c>
      <c r="E42" s="101">
        <f t="shared" si="9"/>
        <v>2.0251990376095099</v>
      </c>
      <c r="F42" s="76">
        <f>分析係数表!C45</f>
        <v>1</v>
      </c>
      <c r="G42" s="101">
        <f>E42*F42</f>
        <v>2.0251990376095099</v>
      </c>
      <c r="H42" s="101">
        <v>2.2527043932746516</v>
      </c>
      <c r="I42" s="101">
        <f>C42+H42</f>
        <v>2.2527043932746516</v>
      </c>
      <c r="J42" s="76">
        <f>分析係数表!G45</f>
        <v>0</v>
      </c>
      <c r="K42" s="102">
        <f>I42*J42</f>
        <v>0</v>
      </c>
      <c r="L42" s="70"/>
      <c r="M42" s="71"/>
      <c r="N42" s="72">
        <f>分析係数表!H45</f>
        <v>0</v>
      </c>
      <c r="O42" s="73">
        <f t="shared" si="3"/>
        <v>0</v>
      </c>
      <c r="P42" s="67">
        <f>分析係数表!C45</f>
        <v>1</v>
      </c>
      <c r="Q42" s="73">
        <f>O42*P42</f>
        <v>0</v>
      </c>
      <c r="R42" s="74">
        <v>0.25156899559342305</v>
      </c>
      <c r="S42" s="75">
        <f>I42+R42</f>
        <v>2.5042733888680746</v>
      </c>
      <c r="T42" s="76">
        <f>分析係数表!F45</f>
        <v>0</v>
      </c>
      <c r="U42" s="77">
        <f>S42*T42</f>
        <v>0</v>
      </c>
      <c r="V42" s="78">
        <f>分析係数表!D45</f>
        <v>0</v>
      </c>
      <c r="W42" s="79">
        <f>ROUND(S42*V42,0)</f>
        <v>0</v>
      </c>
      <c r="X42" s="67">
        <f>分析係数表!E45</f>
        <v>0</v>
      </c>
      <c r="Y42" s="80">
        <f>ROUND(S42*X42,0)</f>
        <v>0</v>
      </c>
    </row>
    <row r="43" spans="1:25" x14ac:dyDescent="0.2">
      <c r="A43" s="6" t="s">
        <v>339</v>
      </c>
      <c r="B43" s="5" t="s">
        <v>277</v>
      </c>
      <c r="C43" s="81"/>
      <c r="D43" s="98">
        <f>投入係数表!AM43</f>
        <v>5.7880948029001404E-4</v>
      </c>
      <c r="E43" s="101">
        <f t="shared" si="9"/>
        <v>1.012599518804755</v>
      </c>
      <c r="F43" s="76">
        <f>分析係数表!C46</f>
        <v>0.94132029339853296</v>
      </c>
      <c r="G43" s="101">
        <f>E43*F43</f>
        <v>0.95318047613650525</v>
      </c>
      <c r="H43" s="101">
        <v>1.2443581612403576</v>
      </c>
      <c r="I43" s="101">
        <f>C43+H43</f>
        <v>1.2443581612403576</v>
      </c>
      <c r="J43" s="76">
        <f>分析係数表!G46</f>
        <v>1.8134715025906734E-2</v>
      </c>
      <c r="K43" s="102">
        <f>I43*J43</f>
        <v>2.2566080644255186E-2</v>
      </c>
      <c r="L43" s="70"/>
      <c r="M43" s="71"/>
      <c r="N43" s="72">
        <f>分析係数表!H46</f>
        <v>5.1485683762058915E-5</v>
      </c>
      <c r="O43" s="73">
        <f t="shared" si="3"/>
        <v>2.481367780069009E-2</v>
      </c>
      <c r="P43" s="67">
        <f>分析係数表!C46</f>
        <v>0.94132029339853296</v>
      </c>
      <c r="Q43" s="73">
        <f>O43*P43</f>
        <v>2.3357618467642258E-2</v>
      </c>
      <c r="R43" s="74">
        <v>0.2274721471253931</v>
      </c>
      <c r="S43" s="75">
        <f>I43+R43</f>
        <v>1.4718303083657507</v>
      </c>
      <c r="T43" s="76">
        <f>分析係数表!F46</f>
        <v>0.59196891191709844</v>
      </c>
      <c r="U43" s="77">
        <f>S43*T43</f>
        <v>0.87127778616988094</v>
      </c>
      <c r="V43" s="78">
        <f>分析係数表!D46</f>
        <v>1.4248704663212436E-2</v>
      </c>
      <c r="W43" s="79">
        <f>ROUND(S43*V43,0)</f>
        <v>0</v>
      </c>
      <c r="X43" s="67">
        <f>分析係数表!E46</f>
        <v>4.5336787564766841E-2</v>
      </c>
      <c r="Y43" s="80">
        <f>ROUND(S43*X43,0)</f>
        <v>0</v>
      </c>
    </row>
    <row r="44" spans="1:25" x14ac:dyDescent="0.2">
      <c r="A44" s="183">
        <v>40</v>
      </c>
      <c r="B44" s="12" t="s">
        <v>148</v>
      </c>
      <c r="C44" s="187">
        <f>SUM(C5:C43)</f>
        <v>1749.4522002255203</v>
      </c>
      <c r="D44" s="99">
        <f>投入係数表!AM44</f>
        <v>0.325671723633705</v>
      </c>
      <c r="E44" s="87">
        <f>SUM(E5:E43)</f>
        <v>569.74711346222284</v>
      </c>
      <c r="F44" s="89">
        <f>分析係数表!C47</f>
        <v>0.4419098025262409</v>
      </c>
      <c r="G44" s="87">
        <f>SUM(G5:G43)</f>
        <v>213.80015641461461</v>
      </c>
      <c r="H44" s="87">
        <f>SUM(H5:H43)</f>
        <v>237.84609039957206</v>
      </c>
      <c r="I44" s="87">
        <f>SUM(I5:I43)</f>
        <v>1987.2982906250925</v>
      </c>
      <c r="J44" s="89">
        <f>分析係数表!G47</f>
        <v>0.35884105327113486</v>
      </c>
      <c r="K44" s="103">
        <f>SUM(K5:K43)</f>
        <v>746.44237823398839</v>
      </c>
      <c r="L44" s="85">
        <f>最終需要_まとめ!$L$34</f>
        <v>0.64566666666666661</v>
      </c>
      <c r="M44" s="82">
        <f>K44*L44</f>
        <v>481.95296221307848</v>
      </c>
      <c r="N44" s="86">
        <f>分析係数表!H47</f>
        <v>1</v>
      </c>
      <c r="O44" s="87">
        <f>SUM(O5:O43)</f>
        <v>481.95296221307848</v>
      </c>
      <c r="P44" s="83">
        <f>分析係数表!C47</f>
        <v>0.4419098025262409</v>
      </c>
      <c r="Q44" s="87">
        <f>SUM(Q5:Q43)</f>
        <v>233.03776001048041</v>
      </c>
      <c r="R44" s="82">
        <f>SUM(R5:R43)</f>
        <v>255.95131985468993</v>
      </c>
      <c r="S44" s="88">
        <f>SUM(S5:S43)</f>
        <v>2243.2496104797824</v>
      </c>
      <c r="T44" s="89">
        <f>分析係数表!F47</f>
        <v>0.66817976617860531</v>
      </c>
      <c r="U44" s="90">
        <f>SUM(U5:U43)</f>
        <v>1480.4129421453988</v>
      </c>
      <c r="V44" s="91">
        <f>分析係数表!D47</f>
        <v>8.5096007521748923E-2</v>
      </c>
      <c r="W44" s="92">
        <f>SUM(W5:W43)</f>
        <v>335</v>
      </c>
      <c r="X44" s="83">
        <f>分析係数表!E47</f>
        <v>6.3205093246831712E-2</v>
      </c>
      <c r="Y44" s="93">
        <f>SUM(Y5:Y43)</f>
        <v>227</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J5" activePane="bottomRight" state="frozen"/>
      <selection pane="topRight" activeCell="C1" sqref="C1"/>
      <selection pane="bottomLeft" activeCell="A5" sqref="A5"/>
      <selection pane="bottomRight" activeCell="X13" sqref="X13"/>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52" t="s">
        <v>340</v>
      </c>
      <c r="C1" s="53"/>
      <c r="D1" s="53"/>
      <c r="E1" s="53"/>
      <c r="F1" s="54"/>
      <c r="G1" s="485" t="s">
        <v>626</v>
      </c>
      <c r="H1" s="364"/>
      <c r="I1" s="364"/>
      <c r="J1" s="364"/>
    </row>
    <row r="2" spans="1:25" x14ac:dyDescent="0.2">
      <c r="B2" s="3" t="s">
        <v>280</v>
      </c>
      <c r="S2" s="3" t="s">
        <v>150</v>
      </c>
      <c r="U2" s="55" t="s">
        <v>207</v>
      </c>
      <c r="W2" s="3" t="s">
        <v>127</v>
      </c>
      <c r="Y2" s="3" t="s">
        <v>151</v>
      </c>
    </row>
    <row r="3" spans="1:25" ht="44" x14ac:dyDescent="0.2">
      <c r="B3" s="56"/>
      <c r="C3" s="57" t="s">
        <v>225</v>
      </c>
      <c r="D3" s="57" t="s">
        <v>316</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98">
        <f>投入係数表!AN5</f>
        <v>0</v>
      </c>
      <c r="E5" s="101">
        <f>$C$42*D5</f>
        <v>0</v>
      </c>
      <c r="F5" s="76">
        <f>分析係数表!C8</f>
        <v>0.62618397816663984</v>
      </c>
      <c r="G5" s="101">
        <f t="shared" ref="G5:G38" si="0">E5*F5</f>
        <v>0</v>
      </c>
      <c r="H5" s="101">
        <f t="array" ref="H5:H43">MMULT(逆行列係数!C5:AO43,'38'!G5:G43)</f>
        <v>0</v>
      </c>
      <c r="I5" s="101">
        <f t="shared" ref="I5:I38" si="1">C5+H5</f>
        <v>0</v>
      </c>
      <c r="J5" s="76">
        <f>分析係数表!G8</f>
        <v>0.17367458866544791</v>
      </c>
      <c r="K5" s="102">
        <f t="shared" ref="K5:K38" si="2">I5*J5</f>
        <v>0</v>
      </c>
      <c r="L5" s="70" t="s">
        <v>175</v>
      </c>
      <c r="M5" s="71" t="s">
        <v>175</v>
      </c>
      <c r="N5" s="72">
        <f>分析係数表!H8</f>
        <v>9.6857442577373328E-3</v>
      </c>
      <c r="O5" s="73">
        <f t="shared" ref="O5:O43" si="3">$M$44*N5</f>
        <v>0</v>
      </c>
      <c r="P5" s="67">
        <f>分析係数表!C8</f>
        <v>0.62618397816663984</v>
      </c>
      <c r="Q5" s="73">
        <f t="shared" ref="Q5:Q38" si="4">O5*P5</f>
        <v>0</v>
      </c>
      <c r="R5" s="74">
        <f t="array" ref="R5:R43">MMULT(逆行列係数!C5:AO43,'38'!Q5:Q43)</f>
        <v>0</v>
      </c>
      <c r="S5" s="75">
        <f t="shared" ref="S5:S38" si="5">I5+R5</f>
        <v>0</v>
      </c>
      <c r="T5" s="76">
        <f>分析係数表!F8</f>
        <v>0.6565853270805182</v>
      </c>
      <c r="U5" s="77">
        <f t="shared" ref="U5:U38" si="6">S5*T5</f>
        <v>0</v>
      </c>
      <c r="V5" s="78">
        <f>分析係数表!D8</f>
        <v>0.236507431841666</v>
      </c>
      <c r="W5" s="79">
        <f t="shared" ref="W5:W38" si="7">ROUND(S5*V5,0)</f>
        <v>0</v>
      </c>
      <c r="X5" s="67">
        <f>分析係数表!E8</f>
        <v>0.13752881328988156</v>
      </c>
      <c r="Y5" s="80">
        <f t="shared" ref="Y5:Y38" si="8">ROUND(S5*X5,0)</f>
        <v>0</v>
      </c>
    </row>
    <row r="6" spans="1:25" x14ac:dyDescent="0.2">
      <c r="A6" s="6" t="s">
        <v>217</v>
      </c>
      <c r="B6" s="5" t="s">
        <v>263</v>
      </c>
      <c r="C6" s="81"/>
      <c r="D6" s="98">
        <f>投入係数表!AN6</f>
        <v>0</v>
      </c>
      <c r="E6" s="101">
        <f t="shared" ref="E6:E43" si="9">$C$42*D6</f>
        <v>0</v>
      </c>
      <c r="F6" s="76">
        <f>分析係数表!C9</f>
        <v>0.44414168937329701</v>
      </c>
      <c r="G6" s="101">
        <f t="shared" si="0"/>
        <v>0</v>
      </c>
      <c r="H6" s="101">
        <v>0</v>
      </c>
      <c r="I6" s="101">
        <f t="shared" si="1"/>
        <v>0</v>
      </c>
      <c r="J6" s="76">
        <f>分析係数表!G9</f>
        <v>0.2864864864864865</v>
      </c>
      <c r="K6" s="102">
        <f t="shared" si="2"/>
        <v>0</v>
      </c>
      <c r="L6" s="70"/>
      <c r="M6" s="71"/>
      <c r="N6" s="72">
        <f>分析係数表!H9</f>
        <v>4.9876756144494577E-4</v>
      </c>
      <c r="O6" s="73">
        <f t="shared" si="3"/>
        <v>0</v>
      </c>
      <c r="P6" s="67">
        <f>分析係数表!C9</f>
        <v>0.44414168937329701</v>
      </c>
      <c r="Q6" s="73">
        <f t="shared" si="4"/>
        <v>0</v>
      </c>
      <c r="R6" s="74">
        <v>0</v>
      </c>
      <c r="S6" s="75">
        <f t="shared" si="5"/>
        <v>0</v>
      </c>
      <c r="T6" s="76">
        <f>分析係数表!F9</f>
        <v>0.8</v>
      </c>
      <c r="U6" s="77">
        <f t="shared" si="6"/>
        <v>0</v>
      </c>
      <c r="V6" s="78">
        <f>分析係数表!D9</f>
        <v>0.15675675675675677</v>
      </c>
      <c r="W6" s="79">
        <f t="shared" si="7"/>
        <v>0</v>
      </c>
      <c r="X6" s="67">
        <f>分析係数表!E9</f>
        <v>0</v>
      </c>
      <c r="Y6" s="80">
        <f t="shared" si="8"/>
        <v>0</v>
      </c>
    </row>
    <row r="7" spans="1:25" x14ac:dyDescent="0.2">
      <c r="A7" s="6" t="s">
        <v>218</v>
      </c>
      <c r="B7" s="5" t="s">
        <v>264</v>
      </c>
      <c r="C7" s="81"/>
      <c r="D7" s="98">
        <f>投入係数表!AN7</f>
        <v>0</v>
      </c>
      <c r="E7" s="101">
        <f t="shared" si="9"/>
        <v>0</v>
      </c>
      <c r="F7" s="76">
        <f>分析係数表!C10</f>
        <v>0.59922367782629793</v>
      </c>
      <c r="G7" s="101">
        <f t="shared" si="0"/>
        <v>0</v>
      </c>
      <c r="H7" s="101">
        <v>0</v>
      </c>
      <c r="I7" s="101">
        <f t="shared" si="1"/>
        <v>0</v>
      </c>
      <c r="J7" s="76">
        <f>分析係数表!G10</f>
        <v>0.23161078900932694</v>
      </c>
      <c r="K7" s="102">
        <f t="shared" si="2"/>
        <v>0</v>
      </c>
      <c r="L7" s="70"/>
      <c r="M7" s="71"/>
      <c r="N7" s="72">
        <f>分析係数表!H10</f>
        <v>1.1359028980004247E-3</v>
      </c>
      <c r="O7" s="73">
        <f t="shared" si="3"/>
        <v>0</v>
      </c>
      <c r="P7" s="67">
        <f>分析係数表!C10</f>
        <v>0.59922367782629793</v>
      </c>
      <c r="Q7" s="73">
        <f t="shared" si="4"/>
        <v>0</v>
      </c>
      <c r="R7" s="74">
        <v>0</v>
      </c>
      <c r="S7" s="75">
        <f t="shared" si="5"/>
        <v>0</v>
      </c>
      <c r="T7" s="76">
        <f>分析係数表!F10</f>
        <v>0.67411141920846984</v>
      </c>
      <c r="U7" s="77">
        <f t="shared" si="6"/>
        <v>0</v>
      </c>
      <c r="V7" s="78">
        <f>分析係数表!D10</f>
        <v>9.7403579531131837E-2</v>
      </c>
      <c r="W7" s="79">
        <f t="shared" si="7"/>
        <v>0</v>
      </c>
      <c r="X7" s="67">
        <f>分析係数表!E10</f>
        <v>7.6632215780186544E-2</v>
      </c>
      <c r="Y7" s="80">
        <f t="shared" si="8"/>
        <v>0</v>
      </c>
    </row>
    <row r="8" spans="1:25" x14ac:dyDescent="0.2">
      <c r="A8" s="6" t="s">
        <v>219</v>
      </c>
      <c r="B8" s="5" t="s">
        <v>27</v>
      </c>
      <c r="C8" s="81"/>
      <c r="D8" s="98">
        <f>投入係数表!AN8</f>
        <v>0</v>
      </c>
      <c r="E8" s="101">
        <f t="shared" si="9"/>
        <v>0</v>
      </c>
      <c r="F8" s="76">
        <f>分析係数表!C11</f>
        <v>1.1237811931912089E-2</v>
      </c>
      <c r="G8" s="101">
        <f t="shared" si="0"/>
        <v>0</v>
      </c>
      <c r="H8" s="101">
        <v>0</v>
      </c>
      <c r="I8" s="101">
        <f t="shared" si="1"/>
        <v>0</v>
      </c>
      <c r="J8" s="76">
        <f>分析係数表!G11</f>
        <v>0.45794392523364486</v>
      </c>
      <c r="K8" s="102">
        <f t="shared" si="2"/>
        <v>0</v>
      </c>
      <c r="L8" s="70"/>
      <c r="M8" s="71"/>
      <c r="N8" s="72">
        <f>分析係数表!H11</f>
        <v>-1.9307131410772092E-5</v>
      </c>
      <c r="O8" s="73">
        <f t="shared" si="3"/>
        <v>0</v>
      </c>
      <c r="P8" s="67">
        <f>分析係数表!C11</f>
        <v>1.1237811931912089E-2</v>
      </c>
      <c r="Q8" s="73">
        <f t="shared" si="4"/>
        <v>0</v>
      </c>
      <c r="R8" s="74">
        <v>0</v>
      </c>
      <c r="S8" s="75">
        <f t="shared" si="5"/>
        <v>0</v>
      </c>
      <c r="T8" s="76">
        <f>分析係数表!F11</f>
        <v>0.77570093457943923</v>
      </c>
      <c r="U8" s="77">
        <f t="shared" si="6"/>
        <v>0</v>
      </c>
      <c r="V8" s="78">
        <f>分析係数表!D11</f>
        <v>0.16822429906542055</v>
      </c>
      <c r="W8" s="79">
        <f t="shared" si="7"/>
        <v>0</v>
      </c>
      <c r="X8" s="67">
        <f>分析係数表!E11</f>
        <v>4.6728971962616821E-2</v>
      </c>
      <c r="Y8" s="80">
        <f t="shared" si="8"/>
        <v>0</v>
      </c>
    </row>
    <row r="9" spans="1:25" x14ac:dyDescent="0.2">
      <c r="A9" s="6" t="s">
        <v>220</v>
      </c>
      <c r="B9" s="5" t="s">
        <v>188</v>
      </c>
      <c r="C9" s="81"/>
      <c r="D9" s="98">
        <f>投入係数表!AN9</f>
        <v>0</v>
      </c>
      <c r="E9" s="101">
        <f t="shared" si="9"/>
        <v>0</v>
      </c>
      <c r="F9" s="76">
        <f>分析係数表!C12</f>
        <v>0.19220955176696397</v>
      </c>
      <c r="G9" s="101">
        <f t="shared" si="0"/>
        <v>0</v>
      </c>
      <c r="H9" s="101">
        <v>0</v>
      </c>
      <c r="I9" s="101">
        <f t="shared" si="1"/>
        <v>0</v>
      </c>
      <c r="J9" s="76">
        <f>分析係数表!G12</f>
        <v>0.28074575451743516</v>
      </c>
      <c r="K9" s="102">
        <f t="shared" si="2"/>
        <v>0</v>
      </c>
      <c r="L9" s="70"/>
      <c r="M9" s="71"/>
      <c r="N9" s="72">
        <f>分析係数表!H12</f>
        <v>8.6946448453176992E-2</v>
      </c>
      <c r="O9" s="73">
        <f t="shared" si="3"/>
        <v>0</v>
      </c>
      <c r="P9" s="67">
        <f>分析係数表!C12</f>
        <v>0.19220955176696397</v>
      </c>
      <c r="Q9" s="73">
        <f t="shared" si="4"/>
        <v>0</v>
      </c>
      <c r="R9" s="74">
        <v>0</v>
      </c>
      <c r="S9" s="75">
        <f t="shared" si="5"/>
        <v>0</v>
      </c>
      <c r="T9" s="76">
        <f>分析係数表!F12</f>
        <v>0.59388408775004531</v>
      </c>
      <c r="U9" s="77">
        <f t="shared" si="6"/>
        <v>0</v>
      </c>
      <c r="V9" s="78">
        <f>分析係数表!D12</f>
        <v>6.3636913035595571E-2</v>
      </c>
      <c r="W9" s="79">
        <f t="shared" si="7"/>
        <v>0</v>
      </c>
      <c r="X9" s="67">
        <f>分析係数表!E12</f>
        <v>5.3151628694023088E-2</v>
      </c>
      <c r="Y9" s="80">
        <f t="shared" si="8"/>
        <v>0</v>
      </c>
    </row>
    <row r="10" spans="1:25" x14ac:dyDescent="0.2">
      <c r="A10" s="6" t="s">
        <v>221</v>
      </c>
      <c r="B10" s="5" t="s">
        <v>28</v>
      </c>
      <c r="C10" s="81"/>
      <c r="D10" s="98">
        <f>投入係数表!AN10</f>
        <v>3.1287605294825514E-2</v>
      </c>
      <c r="E10" s="101">
        <f t="shared" si="9"/>
        <v>0</v>
      </c>
      <c r="F10" s="76">
        <f>分析係数表!C13</f>
        <v>5.5763110557631057E-2</v>
      </c>
      <c r="G10" s="101">
        <f t="shared" si="0"/>
        <v>0</v>
      </c>
      <c r="H10" s="101">
        <v>0</v>
      </c>
      <c r="I10" s="101">
        <f t="shared" si="1"/>
        <v>0</v>
      </c>
      <c r="J10" s="76">
        <f>分析係数表!G13</f>
        <v>0.39274924471299094</v>
      </c>
      <c r="K10" s="102">
        <f t="shared" si="2"/>
        <v>0</v>
      </c>
      <c r="L10" s="70"/>
      <c r="M10" s="71"/>
      <c r="N10" s="72">
        <f>分析係数表!H13</f>
        <v>1.4850401910118868E-2</v>
      </c>
      <c r="O10" s="73">
        <f t="shared" si="3"/>
        <v>0</v>
      </c>
      <c r="P10" s="67">
        <f>分析係数表!C13</f>
        <v>5.5763110557631057E-2</v>
      </c>
      <c r="Q10" s="73">
        <f t="shared" si="4"/>
        <v>0</v>
      </c>
      <c r="R10" s="74">
        <v>0</v>
      </c>
      <c r="S10" s="75">
        <f t="shared" si="5"/>
        <v>0</v>
      </c>
      <c r="T10" s="76">
        <f>分析係数表!F13</f>
        <v>0.61581067472306139</v>
      </c>
      <c r="U10" s="77">
        <f t="shared" si="6"/>
        <v>0</v>
      </c>
      <c r="V10" s="78">
        <f>分析係数表!D13</f>
        <v>0.18177240684793555</v>
      </c>
      <c r="W10" s="79">
        <f t="shared" si="7"/>
        <v>0</v>
      </c>
      <c r="X10" s="67">
        <f>分析係数表!E13</f>
        <v>0.16666666666666666</v>
      </c>
      <c r="Y10" s="80">
        <f t="shared" si="8"/>
        <v>0</v>
      </c>
    </row>
    <row r="11" spans="1:25" x14ac:dyDescent="0.2">
      <c r="A11" s="6" t="s">
        <v>222</v>
      </c>
      <c r="B11" s="5" t="s">
        <v>265</v>
      </c>
      <c r="C11" s="81"/>
      <c r="D11" s="98">
        <f>投入係数表!AN11</f>
        <v>0.26353790613718414</v>
      </c>
      <c r="E11" s="101">
        <f t="shared" si="9"/>
        <v>0</v>
      </c>
      <c r="F11" s="76">
        <f>分析係数表!C14</f>
        <v>7.9371641174038832E-2</v>
      </c>
      <c r="G11" s="101">
        <f t="shared" si="0"/>
        <v>0</v>
      </c>
      <c r="H11" s="101">
        <v>0</v>
      </c>
      <c r="I11" s="101">
        <f t="shared" si="1"/>
        <v>0</v>
      </c>
      <c r="J11" s="76">
        <f>分析係数表!G14</f>
        <v>0.31032278683285397</v>
      </c>
      <c r="K11" s="102">
        <f t="shared" si="2"/>
        <v>0</v>
      </c>
      <c r="L11" s="70"/>
      <c r="M11" s="71"/>
      <c r="N11" s="72">
        <f>分析係数表!H14</f>
        <v>9.8788155718450548E-4</v>
      </c>
      <c r="O11" s="73">
        <f t="shared" si="3"/>
        <v>0</v>
      </c>
      <c r="P11" s="67">
        <f>分析係数表!C14</f>
        <v>7.9371641174038832E-2</v>
      </c>
      <c r="Q11" s="73">
        <f t="shared" si="4"/>
        <v>0</v>
      </c>
      <c r="R11" s="74">
        <v>0</v>
      </c>
      <c r="S11" s="75">
        <f t="shared" si="5"/>
        <v>0</v>
      </c>
      <c r="T11" s="76">
        <f>分析係数表!F14</f>
        <v>0.57270693512304249</v>
      </c>
      <c r="U11" s="77">
        <f t="shared" si="6"/>
        <v>0</v>
      </c>
      <c r="V11" s="78">
        <f>分析係数表!D14</f>
        <v>7.0310003195909243E-2</v>
      </c>
      <c r="W11" s="79">
        <f t="shared" si="7"/>
        <v>0</v>
      </c>
      <c r="X11" s="67">
        <f>分析係数表!E14</f>
        <v>4.5381911153723233E-2</v>
      </c>
      <c r="Y11" s="80">
        <f t="shared" si="8"/>
        <v>0</v>
      </c>
    </row>
    <row r="12" spans="1:25" x14ac:dyDescent="0.2">
      <c r="A12" s="6" t="s">
        <v>223</v>
      </c>
      <c r="B12" s="5" t="s">
        <v>29</v>
      </c>
      <c r="C12" s="81"/>
      <c r="D12" s="98">
        <f>投入係数表!AN12</f>
        <v>2.4067388688327317E-3</v>
      </c>
      <c r="E12" s="101">
        <f t="shared" si="9"/>
        <v>0</v>
      </c>
      <c r="F12" s="76">
        <f>分析係数表!C15</f>
        <v>0</v>
      </c>
      <c r="G12" s="101">
        <f t="shared" si="0"/>
        <v>0</v>
      </c>
      <c r="H12" s="101">
        <v>0</v>
      </c>
      <c r="I12" s="101">
        <f t="shared" si="1"/>
        <v>0</v>
      </c>
      <c r="J12" s="76">
        <f>分析係数表!G15</f>
        <v>0.18293821168564495</v>
      </c>
      <c r="K12" s="102">
        <f t="shared" si="2"/>
        <v>0</v>
      </c>
      <c r="L12" s="70"/>
      <c r="M12" s="71"/>
      <c r="N12" s="72">
        <f>分析係数表!H15</f>
        <v>7.0245779782859129E-3</v>
      </c>
      <c r="O12" s="73">
        <f t="shared" si="3"/>
        <v>0</v>
      </c>
      <c r="P12" s="67">
        <f>分析係数表!C15</f>
        <v>0</v>
      </c>
      <c r="Q12" s="73">
        <f t="shared" si="4"/>
        <v>0</v>
      </c>
      <c r="R12" s="74">
        <v>0</v>
      </c>
      <c r="S12" s="75">
        <f t="shared" si="5"/>
        <v>0</v>
      </c>
      <c r="T12" s="76">
        <f>分析係数表!F15</f>
        <v>0.58334888930371476</v>
      </c>
      <c r="U12" s="77">
        <f t="shared" si="6"/>
        <v>0</v>
      </c>
      <c r="V12" s="78">
        <f>分析係数表!D15</f>
        <v>3.3414224379316779E-2</v>
      </c>
      <c r="W12" s="79">
        <f t="shared" si="7"/>
        <v>0</v>
      </c>
      <c r="X12" s="67">
        <f>分析係数表!E15</f>
        <v>2.8747433264887063E-2</v>
      </c>
      <c r="Y12" s="80">
        <f t="shared" si="8"/>
        <v>0</v>
      </c>
    </row>
    <row r="13" spans="1:25" x14ac:dyDescent="0.2">
      <c r="A13" s="6" t="s">
        <v>224</v>
      </c>
      <c r="B13" s="5" t="s">
        <v>30</v>
      </c>
      <c r="C13" s="81"/>
      <c r="D13" s="98">
        <f>投入係数表!AN13</f>
        <v>0</v>
      </c>
      <c r="E13" s="101">
        <f t="shared" si="9"/>
        <v>0</v>
      </c>
      <c r="F13" s="76">
        <f>分析係数表!C16</f>
        <v>0.25019220208676551</v>
      </c>
      <c r="G13" s="101">
        <f t="shared" si="0"/>
        <v>0</v>
      </c>
      <c r="H13" s="101">
        <v>0</v>
      </c>
      <c r="I13" s="101">
        <f t="shared" si="1"/>
        <v>0</v>
      </c>
      <c r="J13" s="76">
        <f>分析係数表!G16</f>
        <v>6.6029003394014199E-2</v>
      </c>
      <c r="K13" s="102">
        <f t="shared" si="2"/>
        <v>0</v>
      </c>
      <c r="L13" s="70"/>
      <c r="M13" s="71"/>
      <c r="N13" s="72">
        <f>分析係数表!H16</f>
        <v>1.5056344645167103E-2</v>
      </c>
      <c r="O13" s="73">
        <f t="shared" si="3"/>
        <v>0</v>
      </c>
      <c r="P13" s="67">
        <f>分析係数表!C16</f>
        <v>0.25019220208676551</v>
      </c>
      <c r="Q13" s="73">
        <f t="shared" si="4"/>
        <v>0</v>
      </c>
      <c r="R13" s="74">
        <v>0</v>
      </c>
      <c r="S13" s="75">
        <f t="shared" si="5"/>
        <v>0</v>
      </c>
      <c r="T13" s="76">
        <f>分析係数表!F16</f>
        <v>0.57081147793890774</v>
      </c>
      <c r="U13" s="77">
        <f t="shared" si="6"/>
        <v>0</v>
      </c>
      <c r="V13" s="78">
        <f>分析係数表!D16</f>
        <v>2.776920703486578E-3</v>
      </c>
      <c r="W13" s="79">
        <f t="shared" si="7"/>
        <v>0</v>
      </c>
      <c r="X13" s="67">
        <f>分析係数表!E16</f>
        <v>1.8512804689910522E-3</v>
      </c>
      <c r="Y13" s="80">
        <f t="shared" si="8"/>
        <v>0</v>
      </c>
    </row>
    <row r="14" spans="1:25" x14ac:dyDescent="0.2">
      <c r="A14" s="6" t="s">
        <v>2</v>
      </c>
      <c r="B14" s="5" t="s">
        <v>360</v>
      </c>
      <c r="C14" s="81"/>
      <c r="D14" s="98">
        <f>投入係数表!AN14</f>
        <v>9.6269554753309269E-3</v>
      </c>
      <c r="E14" s="101">
        <f t="shared" si="9"/>
        <v>0</v>
      </c>
      <c r="F14" s="76">
        <f>分析係数表!C17</f>
        <v>1.3407344150298872E-2</v>
      </c>
      <c r="G14" s="101">
        <f t="shared" si="0"/>
        <v>0</v>
      </c>
      <c r="H14" s="101">
        <v>0</v>
      </c>
      <c r="I14" s="101">
        <f t="shared" si="1"/>
        <v>0</v>
      </c>
      <c r="J14" s="76">
        <f>分析係数表!G17</f>
        <v>0.3831030818278427</v>
      </c>
      <c r="K14" s="102">
        <f t="shared" si="2"/>
        <v>0</v>
      </c>
      <c r="L14" s="70"/>
      <c r="M14" s="71"/>
      <c r="N14" s="72">
        <f>分析係数表!H17</f>
        <v>6.2973426951468308E-3</v>
      </c>
      <c r="O14" s="73">
        <f t="shared" si="3"/>
        <v>0</v>
      </c>
      <c r="P14" s="67">
        <f>分析係数表!C17</f>
        <v>1.3407344150298872E-2</v>
      </c>
      <c r="Q14" s="73">
        <f t="shared" si="4"/>
        <v>0</v>
      </c>
      <c r="R14" s="74">
        <v>0</v>
      </c>
      <c r="S14" s="75">
        <f t="shared" si="5"/>
        <v>0</v>
      </c>
      <c r="T14" s="76">
        <f>分析係数表!F17</f>
        <v>0.58501594048884165</v>
      </c>
      <c r="U14" s="77">
        <f t="shared" si="6"/>
        <v>0</v>
      </c>
      <c r="V14" s="78">
        <f>分析係数表!D17</f>
        <v>8.5547290116896921E-2</v>
      </c>
      <c r="W14" s="79">
        <f t="shared" si="7"/>
        <v>0</v>
      </c>
      <c r="X14" s="67">
        <f>分析係数表!E17</f>
        <v>7.5451647183846976E-2</v>
      </c>
      <c r="Y14" s="80">
        <f t="shared" si="8"/>
        <v>0</v>
      </c>
    </row>
    <row r="15" spans="1:25" x14ac:dyDescent="0.2">
      <c r="A15" s="6" t="s">
        <v>3</v>
      </c>
      <c r="B15" s="5" t="s">
        <v>31</v>
      </c>
      <c r="C15" s="81"/>
      <c r="D15" s="98">
        <f>投入係数表!AN15</f>
        <v>1.2033694344163659E-2</v>
      </c>
      <c r="E15" s="101">
        <f t="shared" si="9"/>
        <v>0</v>
      </c>
      <c r="F15" s="76">
        <f>分析係数表!C18</f>
        <v>0.50011828720132478</v>
      </c>
      <c r="G15" s="101">
        <f t="shared" si="0"/>
        <v>0</v>
      </c>
      <c r="H15" s="101">
        <v>0</v>
      </c>
      <c r="I15" s="101">
        <f t="shared" si="1"/>
        <v>0</v>
      </c>
      <c r="J15" s="76">
        <f>分析係数表!G18</f>
        <v>0.30389738529847066</v>
      </c>
      <c r="K15" s="102">
        <f t="shared" si="2"/>
        <v>0</v>
      </c>
      <c r="L15" s="70"/>
      <c r="M15" s="71"/>
      <c r="N15" s="72">
        <f>分析係数表!H18</f>
        <v>4.7302471956391627E-4</v>
      </c>
      <c r="O15" s="73">
        <f t="shared" si="3"/>
        <v>0</v>
      </c>
      <c r="P15" s="67">
        <f>分析係数表!C18</f>
        <v>0.50011828720132478</v>
      </c>
      <c r="Q15" s="73">
        <f t="shared" si="4"/>
        <v>0</v>
      </c>
      <c r="R15" s="74">
        <v>0</v>
      </c>
      <c r="S15" s="75">
        <f t="shared" si="5"/>
        <v>0</v>
      </c>
      <c r="T15" s="76">
        <f>分析係数表!F18</f>
        <v>0.65120868278243715</v>
      </c>
      <c r="U15" s="77">
        <f t="shared" si="6"/>
        <v>0</v>
      </c>
      <c r="V15" s="78">
        <f>分析係数表!D18</f>
        <v>0.1002466699555994</v>
      </c>
      <c r="W15" s="79">
        <f t="shared" si="7"/>
        <v>0</v>
      </c>
      <c r="X15" s="67">
        <f>分析係数表!E18</f>
        <v>8.1401085347804644E-2</v>
      </c>
      <c r="Y15" s="80">
        <f t="shared" si="8"/>
        <v>0</v>
      </c>
    </row>
    <row r="16" spans="1:25" x14ac:dyDescent="0.2">
      <c r="A16" s="6" t="s">
        <v>4</v>
      </c>
      <c r="B16" s="5" t="s">
        <v>32</v>
      </c>
      <c r="C16" s="81"/>
      <c r="D16" s="98">
        <f>投入係数表!AN16</f>
        <v>0</v>
      </c>
      <c r="E16" s="101">
        <f t="shared" si="9"/>
        <v>0</v>
      </c>
      <c r="F16" s="76">
        <f>分析係数表!C19</f>
        <v>2.4613726194753882E-2</v>
      </c>
      <c r="G16" s="101">
        <f t="shared" si="0"/>
        <v>0</v>
      </c>
      <c r="H16" s="101">
        <v>0</v>
      </c>
      <c r="I16" s="101">
        <f t="shared" si="1"/>
        <v>0</v>
      </c>
      <c r="J16" s="76">
        <f>分析係数表!G19</f>
        <v>0.13374002815579539</v>
      </c>
      <c r="K16" s="102">
        <f t="shared" si="2"/>
        <v>0</v>
      </c>
      <c r="L16" s="70"/>
      <c r="M16" s="71"/>
      <c r="N16" s="72">
        <f>分析係数表!H19</f>
        <v>-1.0940707799437519E-4</v>
      </c>
      <c r="O16" s="73">
        <f t="shared" si="3"/>
        <v>0</v>
      </c>
      <c r="P16" s="67">
        <f>分析係数表!C19</f>
        <v>2.4613726194753882E-2</v>
      </c>
      <c r="Q16" s="73">
        <f t="shared" si="4"/>
        <v>0</v>
      </c>
      <c r="R16" s="74">
        <v>0</v>
      </c>
      <c r="S16" s="75">
        <f t="shared" si="5"/>
        <v>0</v>
      </c>
      <c r="T16" s="76">
        <f>分析係数表!F19</f>
        <v>0.55983106522759263</v>
      </c>
      <c r="U16" s="77">
        <f t="shared" si="6"/>
        <v>0</v>
      </c>
      <c r="V16" s="78">
        <f>分析係数表!D19</f>
        <v>2.7686532144533083E-2</v>
      </c>
      <c r="W16" s="79">
        <f t="shared" si="7"/>
        <v>0</v>
      </c>
      <c r="X16" s="67">
        <f>分析係数表!E19</f>
        <v>1.9239793524167059E-2</v>
      </c>
      <c r="Y16" s="80">
        <f t="shared" si="8"/>
        <v>0</v>
      </c>
    </row>
    <row r="17" spans="1:25" x14ac:dyDescent="0.2">
      <c r="A17" s="6" t="s">
        <v>5</v>
      </c>
      <c r="B17" s="5" t="s">
        <v>33</v>
      </c>
      <c r="C17" s="81"/>
      <c r="D17" s="98">
        <f>投入係数表!AN17</f>
        <v>0</v>
      </c>
      <c r="E17" s="101">
        <f t="shared" si="9"/>
        <v>0</v>
      </c>
      <c r="F17" s="76">
        <f>分析係数表!C20</f>
        <v>5.0947443689667304E-3</v>
      </c>
      <c r="G17" s="101">
        <f t="shared" si="0"/>
        <v>0</v>
      </c>
      <c r="H17" s="101">
        <v>0</v>
      </c>
      <c r="I17" s="101">
        <f t="shared" si="1"/>
        <v>0</v>
      </c>
      <c r="J17" s="76">
        <f>分析係数表!G20</f>
        <v>0.2516025641025641</v>
      </c>
      <c r="K17" s="102">
        <f t="shared" si="2"/>
        <v>0</v>
      </c>
      <c r="L17" s="70"/>
      <c r="M17" s="71"/>
      <c r="N17" s="72">
        <f>分析係数表!H20</f>
        <v>5.3416396903136116E-4</v>
      </c>
      <c r="O17" s="73">
        <f t="shared" si="3"/>
        <v>0</v>
      </c>
      <c r="P17" s="67">
        <f>分析係数表!C20</f>
        <v>5.0947443689667304E-3</v>
      </c>
      <c r="Q17" s="73">
        <f t="shared" si="4"/>
        <v>0</v>
      </c>
      <c r="R17" s="74">
        <v>0</v>
      </c>
      <c r="S17" s="75">
        <f t="shared" si="5"/>
        <v>0</v>
      </c>
      <c r="T17" s="76">
        <f>分析係数表!F20</f>
        <v>0.55448717948717952</v>
      </c>
      <c r="U17" s="77">
        <f t="shared" si="6"/>
        <v>0</v>
      </c>
      <c r="V17" s="78">
        <f>分析係数表!D20</f>
        <v>1.9230769230769232E-2</v>
      </c>
      <c r="W17" s="79">
        <f t="shared" si="7"/>
        <v>0</v>
      </c>
      <c r="X17" s="67">
        <f>分析係数表!E20</f>
        <v>1.282051282051282E-2</v>
      </c>
      <c r="Y17" s="80">
        <f t="shared" si="8"/>
        <v>0</v>
      </c>
    </row>
    <row r="18" spans="1:25" x14ac:dyDescent="0.2">
      <c r="A18" s="6" t="s">
        <v>6</v>
      </c>
      <c r="B18" s="5" t="s">
        <v>34</v>
      </c>
      <c r="C18" s="81"/>
      <c r="D18" s="98">
        <f>投入係数表!AN18</f>
        <v>0</v>
      </c>
      <c r="E18" s="101">
        <f t="shared" si="9"/>
        <v>0</v>
      </c>
      <c r="F18" s="76">
        <f>分析係数表!C21</f>
        <v>7.706243934001944E-2</v>
      </c>
      <c r="G18" s="101">
        <f t="shared" si="0"/>
        <v>0</v>
      </c>
      <c r="H18" s="101">
        <v>0</v>
      </c>
      <c r="I18" s="101">
        <f t="shared" si="1"/>
        <v>0</v>
      </c>
      <c r="J18" s="76">
        <f>分析係数表!G21</f>
        <v>0.42185988669338126</v>
      </c>
      <c r="K18" s="102">
        <f t="shared" si="2"/>
        <v>0</v>
      </c>
      <c r="L18" s="70"/>
      <c r="M18" s="71"/>
      <c r="N18" s="72">
        <f>分析係数表!H21</f>
        <v>9.0743517630628831E-4</v>
      </c>
      <c r="O18" s="73">
        <f t="shared" si="3"/>
        <v>0</v>
      </c>
      <c r="P18" s="67">
        <f>分析係数表!C21</f>
        <v>7.706243934001944E-2</v>
      </c>
      <c r="Q18" s="73">
        <f t="shared" si="4"/>
        <v>0</v>
      </c>
      <c r="R18" s="74">
        <v>0</v>
      </c>
      <c r="S18" s="75">
        <f t="shared" si="5"/>
        <v>0</v>
      </c>
      <c r="T18" s="76">
        <f>分析係数表!F21</f>
        <v>0.63189166781815664</v>
      </c>
      <c r="U18" s="77">
        <f t="shared" si="6"/>
        <v>0</v>
      </c>
      <c r="V18" s="78">
        <f>分析係数表!D21</f>
        <v>4.7948044769932294E-2</v>
      </c>
      <c r="W18" s="79">
        <f t="shared" si="7"/>
        <v>0</v>
      </c>
      <c r="X18" s="67">
        <f>分析係数表!E21</f>
        <v>3.4821058449633825E-2</v>
      </c>
      <c r="Y18" s="80">
        <f t="shared" si="8"/>
        <v>0</v>
      </c>
    </row>
    <row r="19" spans="1:25" x14ac:dyDescent="0.2">
      <c r="A19" s="6" t="s">
        <v>7</v>
      </c>
      <c r="B19" s="5" t="s">
        <v>266</v>
      </c>
      <c r="C19" s="81"/>
      <c r="D19" s="98">
        <f>投入係数表!AN19</f>
        <v>0</v>
      </c>
      <c r="E19" s="101">
        <f t="shared" si="9"/>
        <v>0</v>
      </c>
      <c r="F19" s="76">
        <f>分析係数表!C22</f>
        <v>0</v>
      </c>
      <c r="G19" s="101">
        <f t="shared" si="0"/>
        <v>0</v>
      </c>
      <c r="H19" s="101">
        <v>0</v>
      </c>
      <c r="I19" s="101">
        <f t="shared" si="1"/>
        <v>0</v>
      </c>
      <c r="J19" s="76">
        <f>分析係数表!G22</f>
        <v>0.29407127089246293</v>
      </c>
      <c r="K19" s="102">
        <f t="shared" si="2"/>
        <v>0</v>
      </c>
      <c r="L19" s="70"/>
      <c r="M19" s="71"/>
      <c r="N19" s="72">
        <f>分析係数表!H22</f>
        <v>4.1832118056672865E-5</v>
      </c>
      <c r="O19" s="73">
        <f t="shared" si="3"/>
        <v>0</v>
      </c>
      <c r="P19" s="67">
        <f>分析係数表!C22</f>
        <v>0</v>
      </c>
      <c r="Q19" s="73">
        <f t="shared" si="4"/>
        <v>0</v>
      </c>
      <c r="R19" s="74">
        <v>0</v>
      </c>
      <c r="S19" s="75">
        <f t="shared" si="5"/>
        <v>0</v>
      </c>
      <c r="T19" s="76">
        <f>分析係数表!F22</f>
        <v>0.6269315673289183</v>
      </c>
      <c r="U19" s="77">
        <f t="shared" si="6"/>
        <v>0</v>
      </c>
      <c r="V19" s="78">
        <f>分析係数表!D22</f>
        <v>4.3992431409649951E-2</v>
      </c>
      <c r="W19" s="79">
        <f t="shared" si="7"/>
        <v>0</v>
      </c>
      <c r="X19" s="67">
        <f>分析係数表!E22</f>
        <v>4.13118889940082E-2</v>
      </c>
      <c r="Y19" s="80">
        <f t="shared" si="8"/>
        <v>0</v>
      </c>
    </row>
    <row r="20" spans="1:25" x14ac:dyDescent="0.2">
      <c r="A20" s="6" t="s">
        <v>8</v>
      </c>
      <c r="B20" s="5" t="s">
        <v>267</v>
      </c>
      <c r="C20" s="81"/>
      <c r="D20" s="98">
        <f>投入係数表!AN20</f>
        <v>0</v>
      </c>
      <c r="E20" s="101">
        <f t="shared" si="9"/>
        <v>0</v>
      </c>
      <c r="F20" s="76">
        <f>分析係数表!C23</f>
        <v>0</v>
      </c>
      <c r="G20" s="101">
        <f t="shared" si="0"/>
        <v>0</v>
      </c>
      <c r="H20" s="101">
        <v>0</v>
      </c>
      <c r="I20" s="101">
        <f t="shared" si="1"/>
        <v>0</v>
      </c>
      <c r="J20" s="76">
        <f>分析係数表!G23</f>
        <v>0.31237009962015339</v>
      </c>
      <c r="K20" s="102">
        <f t="shared" si="2"/>
        <v>0</v>
      </c>
      <c r="L20" s="70"/>
      <c r="M20" s="71"/>
      <c r="N20" s="72">
        <f>分析係数表!H23</f>
        <v>2.2524986645900773E-5</v>
      </c>
      <c r="O20" s="73">
        <f t="shared" si="3"/>
        <v>0</v>
      </c>
      <c r="P20" s="67">
        <f>分析係数表!C23</f>
        <v>0</v>
      </c>
      <c r="Q20" s="73">
        <f t="shared" si="4"/>
        <v>0</v>
      </c>
      <c r="R20" s="74">
        <v>0</v>
      </c>
      <c r="S20" s="75">
        <f t="shared" si="5"/>
        <v>0</v>
      </c>
      <c r="T20" s="76">
        <f>分析係数表!F23</f>
        <v>0.64104493657278006</v>
      </c>
      <c r="U20" s="77">
        <f t="shared" si="6"/>
        <v>0</v>
      </c>
      <c r="V20" s="78">
        <f>分析係数表!D23</f>
        <v>3.4114527341790296E-2</v>
      </c>
      <c r="W20" s="79">
        <f t="shared" si="7"/>
        <v>0</v>
      </c>
      <c r="X20" s="67">
        <f>分析係数表!E23</f>
        <v>3.3648677703719633E-2</v>
      </c>
      <c r="Y20" s="80">
        <f t="shared" si="8"/>
        <v>0</v>
      </c>
    </row>
    <row r="21" spans="1:25" x14ac:dyDescent="0.2">
      <c r="A21" s="6" t="s">
        <v>9</v>
      </c>
      <c r="B21" s="5" t="s">
        <v>268</v>
      </c>
      <c r="C21" s="81"/>
      <c r="D21" s="98">
        <f>投入係数表!AN21</f>
        <v>1.8050541516245487E-2</v>
      </c>
      <c r="E21" s="101">
        <f t="shared" si="9"/>
        <v>0</v>
      </c>
      <c r="F21" s="76">
        <f>分析係数表!C24</f>
        <v>0.23422687152664268</v>
      </c>
      <c r="G21" s="101">
        <f t="shared" si="0"/>
        <v>0</v>
      </c>
      <c r="H21" s="101">
        <v>0</v>
      </c>
      <c r="I21" s="101">
        <f t="shared" si="1"/>
        <v>0</v>
      </c>
      <c r="J21" s="76">
        <f>分析係数表!G24</f>
        <v>0.32602845059592467</v>
      </c>
      <c r="K21" s="102">
        <f t="shared" si="2"/>
        <v>0</v>
      </c>
      <c r="L21" s="70"/>
      <c r="M21" s="71"/>
      <c r="N21" s="72">
        <f>分析係数表!H24</f>
        <v>9.8788155718450548E-4</v>
      </c>
      <c r="O21" s="73">
        <f t="shared" si="3"/>
        <v>0</v>
      </c>
      <c r="P21" s="67">
        <f>分析係数表!C24</f>
        <v>0.23422687152664268</v>
      </c>
      <c r="Q21" s="73">
        <f t="shared" si="4"/>
        <v>0</v>
      </c>
      <c r="R21" s="74">
        <v>0</v>
      </c>
      <c r="S21" s="75">
        <f t="shared" si="5"/>
        <v>0</v>
      </c>
      <c r="T21" s="76">
        <f>分析係数表!F24</f>
        <v>0.61668589004229146</v>
      </c>
      <c r="U21" s="77">
        <f t="shared" si="6"/>
        <v>0</v>
      </c>
      <c r="V21" s="78">
        <f>分析係数表!D24</f>
        <v>2.6528258362168398E-2</v>
      </c>
      <c r="W21" s="79">
        <f t="shared" si="7"/>
        <v>0</v>
      </c>
      <c r="X21" s="67">
        <f>分析係数表!E24</f>
        <v>2.691272587466359E-2</v>
      </c>
      <c r="Y21" s="80">
        <f t="shared" si="8"/>
        <v>0</v>
      </c>
    </row>
    <row r="22" spans="1:25" x14ac:dyDescent="0.2">
      <c r="A22" s="6" t="s">
        <v>10</v>
      </c>
      <c r="B22" s="5" t="s">
        <v>269</v>
      </c>
      <c r="C22" s="81"/>
      <c r="D22" s="98">
        <f>投入係数表!AN22</f>
        <v>3.2490974729241874E-2</v>
      </c>
      <c r="E22" s="101">
        <f t="shared" si="9"/>
        <v>0</v>
      </c>
      <c r="F22" s="76">
        <f>分析係数表!C25</f>
        <v>0</v>
      </c>
      <c r="G22" s="101">
        <f t="shared" si="0"/>
        <v>0</v>
      </c>
      <c r="H22" s="101">
        <v>0</v>
      </c>
      <c r="I22" s="101">
        <f t="shared" si="1"/>
        <v>0</v>
      </c>
      <c r="J22" s="76">
        <f>分析係数表!G25</f>
        <v>0.33808231569425601</v>
      </c>
      <c r="K22" s="102">
        <f t="shared" si="2"/>
        <v>0</v>
      </c>
      <c r="L22" s="70"/>
      <c r="M22" s="71"/>
      <c r="N22" s="72">
        <f>分析係数表!H25</f>
        <v>3.5718193109928369E-3</v>
      </c>
      <c r="O22" s="73">
        <f t="shared" si="3"/>
        <v>0</v>
      </c>
      <c r="P22" s="67">
        <f>分析係数表!C25</f>
        <v>0</v>
      </c>
      <c r="Q22" s="73">
        <f t="shared" si="4"/>
        <v>0</v>
      </c>
      <c r="R22" s="74">
        <v>0</v>
      </c>
      <c r="S22" s="75">
        <f t="shared" si="5"/>
        <v>0</v>
      </c>
      <c r="T22" s="76">
        <f>分析係数表!F25</f>
        <v>0.60040705563093621</v>
      </c>
      <c r="U22" s="77">
        <f t="shared" si="6"/>
        <v>0</v>
      </c>
      <c r="V22" s="78">
        <f>分析係数表!D25</f>
        <v>1.1533242876526458E-2</v>
      </c>
      <c r="W22" s="79">
        <f t="shared" si="7"/>
        <v>0</v>
      </c>
      <c r="X22" s="67">
        <f>分析係数表!E25</f>
        <v>4.2966983265490732E-3</v>
      </c>
      <c r="Y22" s="80">
        <f t="shared" si="8"/>
        <v>0</v>
      </c>
    </row>
    <row r="23" spans="1:25" x14ac:dyDescent="0.2">
      <c r="A23" s="6" t="s">
        <v>11</v>
      </c>
      <c r="B23" s="5" t="s">
        <v>35</v>
      </c>
      <c r="C23" s="81"/>
      <c r="D23" s="98">
        <f>投入係数表!AN23</f>
        <v>0</v>
      </c>
      <c r="E23" s="101">
        <f t="shared" si="9"/>
        <v>0</v>
      </c>
      <c r="F23" s="76">
        <f>分析係数表!C26</f>
        <v>0</v>
      </c>
      <c r="G23" s="101">
        <f t="shared" si="0"/>
        <v>0</v>
      </c>
      <c r="H23" s="101">
        <v>0</v>
      </c>
      <c r="I23" s="101">
        <f t="shared" si="1"/>
        <v>0</v>
      </c>
      <c r="J23" s="76">
        <f>分析係数表!G26</f>
        <v>0.34482683139318532</v>
      </c>
      <c r="K23" s="102">
        <f t="shared" si="2"/>
        <v>0</v>
      </c>
      <c r="L23" s="70"/>
      <c r="M23" s="71"/>
      <c r="N23" s="72">
        <f>分析係数表!H26</f>
        <v>9.437969404632424E-3</v>
      </c>
      <c r="O23" s="73">
        <f t="shared" si="3"/>
        <v>0</v>
      </c>
      <c r="P23" s="67">
        <f>分析係数表!C26</f>
        <v>0</v>
      </c>
      <c r="Q23" s="73">
        <f t="shared" si="4"/>
        <v>0</v>
      </c>
      <c r="R23" s="74">
        <v>0</v>
      </c>
      <c r="S23" s="75">
        <f t="shared" si="5"/>
        <v>0</v>
      </c>
      <c r="T23" s="76">
        <f>分析係数表!F26</f>
        <v>0.58875137357225105</v>
      </c>
      <c r="U23" s="77">
        <f t="shared" si="6"/>
        <v>0</v>
      </c>
      <c r="V23" s="78">
        <f>分析係数表!D26</f>
        <v>1.0949176732233308E-2</v>
      </c>
      <c r="W23" s="79">
        <f t="shared" si="7"/>
        <v>0</v>
      </c>
      <c r="X23" s="67">
        <f>分析係数表!E26</f>
        <v>1.1816004798199799E-2</v>
      </c>
      <c r="Y23" s="80">
        <f t="shared" si="8"/>
        <v>0</v>
      </c>
    </row>
    <row r="24" spans="1:25" x14ac:dyDescent="0.2">
      <c r="A24" s="6" t="s">
        <v>12</v>
      </c>
      <c r="B24" s="5" t="s">
        <v>361</v>
      </c>
      <c r="C24" s="81"/>
      <c r="D24" s="98">
        <f>投入係数表!AN24</f>
        <v>0</v>
      </c>
      <c r="E24" s="101">
        <f t="shared" si="9"/>
        <v>0</v>
      </c>
      <c r="F24" s="76">
        <f>分析係数表!C27</f>
        <v>0</v>
      </c>
      <c r="G24" s="101">
        <f t="shared" si="0"/>
        <v>0</v>
      </c>
      <c r="H24" s="101">
        <v>0</v>
      </c>
      <c r="I24" s="101">
        <f t="shared" si="1"/>
        <v>0</v>
      </c>
      <c r="J24" s="76">
        <f>分析係数表!G27</f>
        <v>0.30901287553648071</v>
      </c>
      <c r="K24" s="102">
        <f t="shared" si="2"/>
        <v>0</v>
      </c>
      <c r="L24" s="70"/>
      <c r="M24" s="71"/>
      <c r="N24" s="72">
        <f>分析係数表!H27</f>
        <v>8.81370548901746E-3</v>
      </c>
      <c r="O24" s="73">
        <f t="shared" si="3"/>
        <v>0</v>
      </c>
      <c r="P24" s="67">
        <f>分析係数表!C27</f>
        <v>0</v>
      </c>
      <c r="Q24" s="73">
        <f t="shared" si="4"/>
        <v>0</v>
      </c>
      <c r="R24" s="74">
        <v>0</v>
      </c>
      <c r="S24" s="75">
        <f t="shared" si="5"/>
        <v>0</v>
      </c>
      <c r="T24" s="76">
        <f>分析係数表!F27</f>
        <v>0.58082975679542204</v>
      </c>
      <c r="U24" s="77">
        <f t="shared" si="6"/>
        <v>0</v>
      </c>
      <c r="V24" s="78">
        <f>分析係数表!D27</f>
        <v>6.3662374821173109E-2</v>
      </c>
      <c r="W24" s="79">
        <f t="shared" si="7"/>
        <v>0</v>
      </c>
      <c r="X24" s="67">
        <f>分析係数表!E27</f>
        <v>7.2246065808297566E-2</v>
      </c>
      <c r="Y24" s="80">
        <f t="shared" si="8"/>
        <v>0</v>
      </c>
    </row>
    <row r="25" spans="1:25" x14ac:dyDescent="0.2">
      <c r="A25" s="6" t="s">
        <v>13</v>
      </c>
      <c r="B25" s="5" t="s">
        <v>189</v>
      </c>
      <c r="C25" s="81"/>
      <c r="D25" s="98">
        <f>投入係数表!AN25</f>
        <v>0</v>
      </c>
      <c r="E25" s="101">
        <f t="shared" si="9"/>
        <v>0</v>
      </c>
      <c r="F25" s="76">
        <f>分析係数表!C28</f>
        <v>0</v>
      </c>
      <c r="G25" s="101">
        <f t="shared" si="0"/>
        <v>0</v>
      </c>
      <c r="H25" s="101">
        <v>0</v>
      </c>
      <c r="I25" s="101">
        <f t="shared" si="1"/>
        <v>0</v>
      </c>
      <c r="J25" s="76">
        <f>分析係数表!G28</f>
        <v>0.32384497481935626</v>
      </c>
      <c r="K25" s="102">
        <f t="shared" si="2"/>
        <v>0</v>
      </c>
      <c r="L25" s="70"/>
      <c r="M25" s="71"/>
      <c r="N25" s="72">
        <f>分析係数表!H28</f>
        <v>1.3009788715625262E-2</v>
      </c>
      <c r="O25" s="73">
        <f t="shared" si="3"/>
        <v>0</v>
      </c>
      <c r="P25" s="67">
        <f>分析係数表!C28</f>
        <v>0</v>
      </c>
      <c r="Q25" s="73">
        <f t="shared" si="4"/>
        <v>0</v>
      </c>
      <c r="R25" s="74">
        <v>0</v>
      </c>
      <c r="S25" s="75">
        <f t="shared" si="5"/>
        <v>0</v>
      </c>
      <c r="T25" s="76">
        <f>分析係数表!F28</f>
        <v>0.55452156776877604</v>
      </c>
      <c r="U25" s="77">
        <f t="shared" si="6"/>
        <v>0</v>
      </c>
      <c r="V25" s="78">
        <f>分析係数表!D28</f>
        <v>4.8609590540836432E-2</v>
      </c>
      <c r="W25" s="79">
        <f t="shared" si="7"/>
        <v>0</v>
      </c>
      <c r="X25" s="67">
        <f>分析係数表!E28</f>
        <v>4.2040726954236919E-2</v>
      </c>
      <c r="Y25" s="80">
        <f t="shared" si="8"/>
        <v>0</v>
      </c>
    </row>
    <row r="26" spans="1:25" x14ac:dyDescent="0.2">
      <c r="A26" s="6" t="s">
        <v>14</v>
      </c>
      <c r="B26" s="5" t="s">
        <v>50</v>
      </c>
      <c r="C26" s="81"/>
      <c r="D26" s="98">
        <f>投入係数表!AN26</f>
        <v>0.2430806257521059</v>
      </c>
      <c r="E26" s="101">
        <f t="shared" si="9"/>
        <v>0</v>
      </c>
      <c r="F26" s="76">
        <f>分析係数表!C29</f>
        <v>9.5730027548209362E-2</v>
      </c>
      <c r="G26" s="101">
        <f t="shared" si="0"/>
        <v>0</v>
      </c>
      <c r="H26" s="101">
        <v>0</v>
      </c>
      <c r="I26" s="101">
        <f t="shared" si="1"/>
        <v>0</v>
      </c>
      <c r="J26" s="76">
        <f>分析係数表!G29</f>
        <v>0.41725313393446228</v>
      </c>
      <c r="K26" s="102">
        <f t="shared" si="2"/>
        <v>0</v>
      </c>
      <c r="L26" s="70"/>
      <c r="M26" s="71"/>
      <c r="N26" s="72">
        <f>分析係数表!H29</f>
        <v>1.1001847048904964E-2</v>
      </c>
      <c r="O26" s="73">
        <f t="shared" si="3"/>
        <v>0</v>
      </c>
      <c r="P26" s="67">
        <f>分析係数表!C29</f>
        <v>9.5730027548209362E-2</v>
      </c>
      <c r="Q26" s="73">
        <f t="shared" si="4"/>
        <v>0</v>
      </c>
      <c r="R26" s="74">
        <v>0</v>
      </c>
      <c r="S26" s="75">
        <f t="shared" si="5"/>
        <v>0</v>
      </c>
      <c r="T26" s="76">
        <f>分析係数表!F29</f>
        <v>0.61183197712777659</v>
      </c>
      <c r="U26" s="77">
        <f t="shared" si="6"/>
        <v>0</v>
      </c>
      <c r="V26" s="78">
        <f>分析係数表!D29</f>
        <v>6.9331427314712993E-2</v>
      </c>
      <c r="W26" s="79">
        <f t="shared" si="7"/>
        <v>0</v>
      </c>
      <c r="X26" s="67">
        <f>分析係数表!E29</f>
        <v>4.6349241257972289E-2</v>
      </c>
      <c r="Y26" s="80">
        <f t="shared" si="8"/>
        <v>0</v>
      </c>
    </row>
    <row r="27" spans="1:25" x14ac:dyDescent="0.2">
      <c r="A27" s="6" t="s">
        <v>15</v>
      </c>
      <c r="B27" s="5" t="s">
        <v>36</v>
      </c>
      <c r="C27" s="81"/>
      <c r="D27" s="98">
        <f>投入係数表!AN27</f>
        <v>0</v>
      </c>
      <c r="E27" s="101">
        <f t="shared" si="9"/>
        <v>0</v>
      </c>
      <c r="F27" s="76">
        <f>分析係数表!C30</f>
        <v>1</v>
      </c>
      <c r="G27" s="101">
        <f t="shared" si="0"/>
        <v>0</v>
      </c>
      <c r="H27" s="101">
        <v>0</v>
      </c>
      <c r="I27" s="101">
        <f t="shared" si="1"/>
        <v>0</v>
      </c>
      <c r="J27" s="76">
        <f>分析係数表!G30</f>
        <v>0.49552534931824899</v>
      </c>
      <c r="K27" s="102">
        <f t="shared" si="2"/>
        <v>0</v>
      </c>
      <c r="L27" s="70"/>
      <c r="M27" s="71"/>
      <c r="N27" s="72">
        <f>分析係数表!H30</f>
        <v>0</v>
      </c>
      <c r="O27" s="73">
        <f t="shared" si="3"/>
        <v>0</v>
      </c>
      <c r="P27" s="67">
        <f>分析係数表!C30</f>
        <v>1</v>
      </c>
      <c r="Q27" s="73">
        <f t="shared" si="4"/>
        <v>0</v>
      </c>
      <c r="R27" s="74">
        <v>0</v>
      </c>
      <c r="S27" s="75">
        <f t="shared" si="5"/>
        <v>0</v>
      </c>
      <c r="T27" s="76">
        <f>分析係数表!F30</f>
        <v>0.64042382540419607</v>
      </c>
      <c r="U27" s="77">
        <f t="shared" si="6"/>
        <v>0</v>
      </c>
      <c r="V27" s="78">
        <f>分析係数表!D30</f>
        <v>0.10939676643167714</v>
      </c>
      <c r="W27" s="79">
        <f t="shared" si="7"/>
        <v>0</v>
      </c>
      <c r="X27" s="67">
        <f>分析係数表!E30</f>
        <v>7.4296086791337757E-2</v>
      </c>
      <c r="Y27" s="80">
        <f t="shared" si="8"/>
        <v>0</v>
      </c>
    </row>
    <row r="28" spans="1:25" x14ac:dyDescent="0.2">
      <c r="A28" s="6" t="s">
        <v>16</v>
      </c>
      <c r="B28" s="5" t="s">
        <v>190</v>
      </c>
      <c r="C28" s="81"/>
      <c r="D28" s="98">
        <f>投入係数表!AN28</f>
        <v>0</v>
      </c>
      <c r="E28" s="101">
        <f t="shared" si="9"/>
        <v>0</v>
      </c>
      <c r="F28" s="76">
        <f>分析係数表!C31</f>
        <v>0.68487081196793942</v>
      </c>
      <c r="G28" s="101">
        <f t="shared" si="0"/>
        <v>0</v>
      </c>
      <c r="H28" s="101">
        <v>0</v>
      </c>
      <c r="I28" s="101">
        <f t="shared" si="1"/>
        <v>0</v>
      </c>
      <c r="J28" s="76">
        <f>分析係数表!G31</f>
        <v>0.16454642729758651</v>
      </c>
      <c r="K28" s="102">
        <f t="shared" si="2"/>
        <v>0</v>
      </c>
      <c r="L28" s="70"/>
      <c r="M28" s="71"/>
      <c r="N28" s="72">
        <f>分析係数表!H31</f>
        <v>3.7433309950251958E-2</v>
      </c>
      <c r="O28" s="73">
        <f t="shared" si="3"/>
        <v>0</v>
      </c>
      <c r="P28" s="67">
        <f>分析係数表!C31</f>
        <v>0.68487081196793942</v>
      </c>
      <c r="Q28" s="73">
        <f t="shared" si="4"/>
        <v>0</v>
      </c>
      <c r="R28" s="74">
        <v>0</v>
      </c>
      <c r="S28" s="75">
        <f t="shared" si="5"/>
        <v>0</v>
      </c>
      <c r="T28" s="76">
        <f>分析係数表!F31</f>
        <v>0.58346213292117466</v>
      </c>
      <c r="U28" s="77">
        <f t="shared" si="6"/>
        <v>0</v>
      </c>
      <c r="V28" s="78">
        <f>分析係数表!D31</f>
        <v>1.2424206396385685E-2</v>
      </c>
      <c r="W28" s="79">
        <f t="shared" si="7"/>
        <v>0</v>
      </c>
      <c r="X28" s="67">
        <f>分析係数表!E31</f>
        <v>1.0462489596956366E-2</v>
      </c>
      <c r="Y28" s="80">
        <f t="shared" si="8"/>
        <v>0</v>
      </c>
    </row>
    <row r="29" spans="1:25" x14ac:dyDescent="0.2">
      <c r="A29" s="6" t="s">
        <v>17</v>
      </c>
      <c r="B29" s="5" t="s">
        <v>270</v>
      </c>
      <c r="C29" s="81"/>
      <c r="D29" s="98">
        <f>投入係数表!AN29</f>
        <v>0</v>
      </c>
      <c r="E29" s="101">
        <f t="shared" si="9"/>
        <v>0</v>
      </c>
      <c r="F29" s="76">
        <f>分析係数表!C32</f>
        <v>0.99951183793019283</v>
      </c>
      <c r="G29" s="101">
        <f t="shared" si="0"/>
        <v>0</v>
      </c>
      <c r="H29" s="101">
        <v>0</v>
      </c>
      <c r="I29" s="101">
        <f t="shared" si="1"/>
        <v>0</v>
      </c>
      <c r="J29" s="76">
        <f>分析係数表!G32</f>
        <v>0.19001687967205208</v>
      </c>
      <c r="K29" s="102">
        <f t="shared" si="2"/>
        <v>0</v>
      </c>
      <c r="L29" s="70"/>
      <c r="M29" s="71"/>
      <c r="N29" s="72">
        <f>分析係数表!H32</f>
        <v>7.9094881679463002E-3</v>
      </c>
      <c r="O29" s="73">
        <f t="shared" si="3"/>
        <v>0</v>
      </c>
      <c r="P29" s="67">
        <f>分析係数表!C32</f>
        <v>0.99951183793019283</v>
      </c>
      <c r="Q29" s="73">
        <f t="shared" si="4"/>
        <v>0</v>
      </c>
      <c r="R29" s="74">
        <v>0</v>
      </c>
      <c r="S29" s="75">
        <f t="shared" si="5"/>
        <v>0</v>
      </c>
      <c r="T29" s="76">
        <f>分析係数表!F32</f>
        <v>0.65686038099831201</v>
      </c>
      <c r="U29" s="77">
        <f t="shared" si="6"/>
        <v>0</v>
      </c>
      <c r="V29" s="78">
        <f>分析係数表!D32</f>
        <v>1.6156257535567882E-2</v>
      </c>
      <c r="W29" s="79">
        <f t="shared" si="7"/>
        <v>0</v>
      </c>
      <c r="X29" s="67">
        <f>分析係数表!E32</f>
        <v>2.4596093561610802E-2</v>
      </c>
      <c r="Y29" s="80">
        <f t="shared" si="8"/>
        <v>0</v>
      </c>
    </row>
    <row r="30" spans="1:25" x14ac:dyDescent="0.2">
      <c r="A30" s="6" t="s">
        <v>18</v>
      </c>
      <c r="B30" s="5" t="s">
        <v>271</v>
      </c>
      <c r="C30" s="81"/>
      <c r="D30" s="98">
        <f>投入係数表!AN30</f>
        <v>0</v>
      </c>
      <c r="E30" s="101">
        <f t="shared" si="9"/>
        <v>0</v>
      </c>
      <c r="F30" s="76">
        <f>分析係数表!C33</f>
        <v>0.77438340807174888</v>
      </c>
      <c r="G30" s="101">
        <f t="shared" si="0"/>
        <v>0</v>
      </c>
      <c r="H30" s="101">
        <v>0</v>
      </c>
      <c r="I30" s="101">
        <f t="shared" si="1"/>
        <v>0</v>
      </c>
      <c r="J30" s="76">
        <f>分析係数表!G33</f>
        <v>0.576631806707537</v>
      </c>
      <c r="K30" s="102">
        <f t="shared" si="2"/>
        <v>0</v>
      </c>
      <c r="L30" s="70"/>
      <c r="M30" s="71"/>
      <c r="N30" s="72">
        <f>分析係数表!H33</f>
        <v>9.4283158389270381E-4</v>
      </c>
      <c r="O30" s="73">
        <f t="shared" si="3"/>
        <v>0</v>
      </c>
      <c r="P30" s="67">
        <f>分析係数表!C33</f>
        <v>0.77438340807174888</v>
      </c>
      <c r="Q30" s="73">
        <f t="shared" si="4"/>
        <v>0</v>
      </c>
      <c r="R30" s="74">
        <v>0</v>
      </c>
      <c r="S30" s="75">
        <f t="shared" si="5"/>
        <v>0</v>
      </c>
      <c r="T30" s="76">
        <f>分析係数表!F33</f>
        <v>0.7461233321312658</v>
      </c>
      <c r="U30" s="77">
        <f t="shared" si="6"/>
        <v>0</v>
      </c>
      <c r="V30" s="78">
        <f>分析係数表!D33</f>
        <v>0.11179228272628922</v>
      </c>
      <c r="W30" s="79">
        <f t="shared" si="7"/>
        <v>0</v>
      </c>
      <c r="X30" s="67">
        <f>分析係数表!E33</f>
        <v>0.10385863685539128</v>
      </c>
      <c r="Y30" s="80">
        <f t="shared" si="8"/>
        <v>0</v>
      </c>
    </row>
    <row r="31" spans="1:25" x14ac:dyDescent="0.2">
      <c r="A31" s="6" t="s">
        <v>19</v>
      </c>
      <c r="B31" s="5" t="s">
        <v>272</v>
      </c>
      <c r="C31" s="81"/>
      <c r="D31" s="98">
        <f>投入係数表!AN31</f>
        <v>0.24067388688327315</v>
      </c>
      <c r="E31" s="101">
        <f t="shared" si="9"/>
        <v>0</v>
      </c>
      <c r="F31" s="76">
        <f>分析係数表!C34</f>
        <v>0.30551441128621037</v>
      </c>
      <c r="G31" s="101">
        <f t="shared" si="0"/>
        <v>0</v>
      </c>
      <c r="H31" s="101">
        <v>0</v>
      </c>
      <c r="I31" s="101">
        <f t="shared" si="1"/>
        <v>0</v>
      </c>
      <c r="J31" s="76">
        <f>分析係数表!G34</f>
        <v>0.46684090860797689</v>
      </c>
      <c r="K31" s="102">
        <f t="shared" si="2"/>
        <v>0</v>
      </c>
      <c r="L31" s="70"/>
      <c r="M31" s="71"/>
      <c r="N31" s="72">
        <f>分析係数表!H34</f>
        <v>0.15249094173751312</v>
      </c>
      <c r="O31" s="73">
        <f t="shared" si="3"/>
        <v>0</v>
      </c>
      <c r="P31" s="67">
        <f>分析係数表!C34</f>
        <v>0.30551441128621037</v>
      </c>
      <c r="Q31" s="73">
        <f t="shared" si="4"/>
        <v>0</v>
      </c>
      <c r="R31" s="74">
        <v>0</v>
      </c>
      <c r="S31" s="75">
        <f t="shared" si="5"/>
        <v>0</v>
      </c>
      <c r="T31" s="76">
        <f>分析係数表!F34</f>
        <v>0.77261426659017018</v>
      </c>
      <c r="U31" s="77">
        <f t="shared" si="6"/>
        <v>0</v>
      </c>
      <c r="V31" s="78">
        <f>分析係数表!D34</f>
        <v>0.26310533137842373</v>
      </c>
      <c r="W31" s="79">
        <f t="shared" si="7"/>
        <v>0</v>
      </c>
      <c r="X31" s="67">
        <f>分析係数表!E34</f>
        <v>0.16618856377892521</v>
      </c>
      <c r="Y31" s="80">
        <f t="shared" si="8"/>
        <v>0</v>
      </c>
    </row>
    <row r="32" spans="1:25" x14ac:dyDescent="0.2">
      <c r="A32" s="6" t="s">
        <v>20</v>
      </c>
      <c r="B32" s="5" t="s">
        <v>37</v>
      </c>
      <c r="C32" s="81"/>
      <c r="D32" s="98">
        <f>投入係数表!AN32</f>
        <v>0</v>
      </c>
      <c r="E32" s="101">
        <f t="shared" si="9"/>
        <v>0</v>
      </c>
      <c r="F32" s="76">
        <f>分析係数表!C35</f>
        <v>0.55170107459758322</v>
      </c>
      <c r="G32" s="101">
        <f t="shared" si="0"/>
        <v>0</v>
      </c>
      <c r="H32" s="101">
        <v>0</v>
      </c>
      <c r="I32" s="101">
        <f t="shared" si="1"/>
        <v>0</v>
      </c>
      <c r="J32" s="76">
        <f>分析係数表!G35</f>
        <v>0.35798960138648178</v>
      </c>
      <c r="K32" s="102">
        <f t="shared" si="2"/>
        <v>0</v>
      </c>
      <c r="L32" s="70"/>
      <c r="M32" s="71"/>
      <c r="N32" s="72">
        <f>分析係数表!H35</f>
        <v>4.4091052431733203E-2</v>
      </c>
      <c r="O32" s="73">
        <f t="shared" si="3"/>
        <v>0</v>
      </c>
      <c r="P32" s="67">
        <f>分析係数表!C35</f>
        <v>0.55170107459758322</v>
      </c>
      <c r="Q32" s="73">
        <f t="shared" si="4"/>
        <v>0</v>
      </c>
      <c r="R32" s="74">
        <v>0</v>
      </c>
      <c r="S32" s="75">
        <f t="shared" si="5"/>
        <v>0</v>
      </c>
      <c r="T32" s="76">
        <f>分析係数表!F35</f>
        <v>0.73705372616984399</v>
      </c>
      <c r="U32" s="77">
        <f t="shared" si="6"/>
        <v>0</v>
      </c>
      <c r="V32" s="78">
        <f>分析係数表!D35</f>
        <v>9.9133448873483535E-2</v>
      </c>
      <c r="W32" s="79">
        <f t="shared" si="7"/>
        <v>0</v>
      </c>
      <c r="X32" s="67">
        <f>分析係数表!E35</f>
        <v>9.0190641247833617E-2</v>
      </c>
      <c r="Y32" s="80">
        <f t="shared" si="8"/>
        <v>0</v>
      </c>
    </row>
    <row r="33" spans="1:25" x14ac:dyDescent="0.2">
      <c r="A33" s="6" t="s">
        <v>21</v>
      </c>
      <c r="B33" s="5" t="s">
        <v>38</v>
      </c>
      <c r="C33" s="81"/>
      <c r="D33" s="98">
        <f>投入係数表!AN33</f>
        <v>0</v>
      </c>
      <c r="E33" s="101">
        <f t="shared" si="9"/>
        <v>0</v>
      </c>
      <c r="F33" s="76">
        <f>分析係数表!C36</f>
        <v>0.78706433438155132</v>
      </c>
      <c r="G33" s="101">
        <f t="shared" si="0"/>
        <v>0</v>
      </c>
      <c r="H33" s="101">
        <v>0</v>
      </c>
      <c r="I33" s="101">
        <f t="shared" si="1"/>
        <v>0</v>
      </c>
      <c r="J33" s="76">
        <f>分析係数表!G36</f>
        <v>2.3082187519442545E-2</v>
      </c>
      <c r="K33" s="102">
        <f t="shared" si="2"/>
        <v>0</v>
      </c>
      <c r="L33" s="70"/>
      <c r="M33" s="71"/>
      <c r="N33" s="72">
        <f>分析係数表!H36</f>
        <v>0.17399265041864295</v>
      </c>
      <c r="O33" s="73">
        <f t="shared" si="3"/>
        <v>0</v>
      </c>
      <c r="P33" s="67">
        <f>分析係数表!C36</f>
        <v>0.78706433438155132</v>
      </c>
      <c r="Q33" s="73">
        <f t="shared" si="4"/>
        <v>0</v>
      </c>
      <c r="R33" s="74">
        <v>0</v>
      </c>
      <c r="S33" s="75">
        <f t="shared" si="5"/>
        <v>0</v>
      </c>
      <c r="T33" s="76">
        <f>分析係数表!F36</f>
        <v>0.89591239967647607</v>
      </c>
      <c r="U33" s="77">
        <f t="shared" si="6"/>
        <v>0</v>
      </c>
      <c r="V33" s="78">
        <f>分析係数表!D36</f>
        <v>1.2733569754661027E-2</v>
      </c>
      <c r="W33" s="79">
        <f t="shared" si="7"/>
        <v>0</v>
      </c>
      <c r="X33" s="67">
        <f>分析係数表!E36</f>
        <v>3.4218876376532073E-3</v>
      </c>
      <c r="Y33" s="80">
        <f t="shared" si="8"/>
        <v>0</v>
      </c>
    </row>
    <row r="34" spans="1:25" x14ac:dyDescent="0.2">
      <c r="A34" s="6" t="s">
        <v>22</v>
      </c>
      <c r="B34" s="5" t="s">
        <v>373</v>
      </c>
      <c r="C34" s="81"/>
      <c r="D34" s="98">
        <f>投入係数表!AN34</f>
        <v>0.14681107099879662</v>
      </c>
      <c r="E34" s="101">
        <f t="shared" si="9"/>
        <v>0</v>
      </c>
      <c r="F34" s="76">
        <f>分析係数表!C37</f>
        <v>0.17806118330777299</v>
      </c>
      <c r="G34" s="101">
        <f t="shared" si="0"/>
        <v>0</v>
      </c>
      <c r="H34" s="101">
        <v>0</v>
      </c>
      <c r="I34" s="101">
        <f t="shared" si="1"/>
        <v>0</v>
      </c>
      <c r="J34" s="76">
        <f>分析係数表!G37</f>
        <v>0.48063241106719368</v>
      </c>
      <c r="K34" s="102">
        <f t="shared" si="2"/>
        <v>0</v>
      </c>
      <c r="L34" s="70"/>
      <c r="M34" s="71"/>
      <c r="N34" s="72">
        <f>分析係数表!H37</f>
        <v>0.10551990887033974</v>
      </c>
      <c r="O34" s="73">
        <f t="shared" si="3"/>
        <v>0</v>
      </c>
      <c r="P34" s="67">
        <f>分析係数表!C37</f>
        <v>0.17806118330777299</v>
      </c>
      <c r="Q34" s="73">
        <f t="shared" si="4"/>
        <v>0</v>
      </c>
      <c r="R34" s="74">
        <v>0</v>
      </c>
      <c r="S34" s="75">
        <f t="shared" si="5"/>
        <v>0</v>
      </c>
      <c r="T34" s="76">
        <f>分析係数表!F37</f>
        <v>0.73363448146056842</v>
      </c>
      <c r="U34" s="77">
        <f t="shared" si="6"/>
        <v>0</v>
      </c>
      <c r="V34" s="78">
        <f>分析係数表!D37</f>
        <v>8.9591567852437423E-2</v>
      </c>
      <c r="W34" s="79">
        <f t="shared" si="7"/>
        <v>0</v>
      </c>
      <c r="X34" s="67">
        <f>分析係数表!E37</f>
        <v>7.8976096367400717E-2</v>
      </c>
      <c r="Y34" s="80">
        <f t="shared" si="8"/>
        <v>0</v>
      </c>
    </row>
    <row r="35" spans="1:25" x14ac:dyDescent="0.2">
      <c r="A35" s="6" t="s">
        <v>23</v>
      </c>
      <c r="B35" s="5" t="s">
        <v>191</v>
      </c>
      <c r="C35" s="81"/>
      <c r="D35" s="98">
        <f>投入係数表!AN35</f>
        <v>0</v>
      </c>
      <c r="E35" s="101">
        <f t="shared" si="9"/>
        <v>0</v>
      </c>
      <c r="F35" s="76">
        <f>分析係数表!C38</f>
        <v>9.4546815856245581E-2</v>
      </c>
      <c r="G35" s="101">
        <f t="shared" si="0"/>
        <v>0</v>
      </c>
      <c r="H35" s="101">
        <v>0</v>
      </c>
      <c r="I35" s="101">
        <f t="shared" si="1"/>
        <v>0</v>
      </c>
      <c r="J35" s="76">
        <f>分析係数表!G38</f>
        <v>0.30196369025565023</v>
      </c>
      <c r="K35" s="102">
        <f t="shared" si="2"/>
        <v>0</v>
      </c>
      <c r="L35" s="70"/>
      <c r="M35" s="71"/>
      <c r="N35" s="72">
        <f>分析係数表!H38</f>
        <v>2.7486919418469202E-2</v>
      </c>
      <c r="O35" s="73">
        <f t="shared" si="3"/>
        <v>0</v>
      </c>
      <c r="P35" s="67">
        <f>分析係数表!C38</f>
        <v>9.4546815856245581E-2</v>
      </c>
      <c r="Q35" s="73">
        <f t="shared" si="4"/>
        <v>0</v>
      </c>
      <c r="R35" s="74">
        <v>0</v>
      </c>
      <c r="S35" s="75">
        <f t="shared" si="5"/>
        <v>0</v>
      </c>
      <c r="T35" s="76">
        <f>分析係数表!F38</f>
        <v>0.6469062615783624</v>
      </c>
      <c r="U35" s="77">
        <f t="shared" si="6"/>
        <v>0</v>
      </c>
      <c r="V35" s="78">
        <f>分析係数表!D38</f>
        <v>7.039644312708411E-2</v>
      </c>
      <c r="W35" s="79">
        <f t="shared" si="7"/>
        <v>0</v>
      </c>
      <c r="X35" s="67">
        <f>分析係数表!E38</f>
        <v>6.7802889959244161E-2</v>
      </c>
      <c r="Y35" s="80">
        <f t="shared" si="8"/>
        <v>0</v>
      </c>
    </row>
    <row r="36" spans="1:25" x14ac:dyDescent="0.2">
      <c r="A36" s="6" t="s">
        <v>24</v>
      </c>
      <c r="B36" s="5" t="s">
        <v>39</v>
      </c>
      <c r="C36" s="81"/>
      <c r="D36" s="98">
        <f>投入係数表!AN36</f>
        <v>0</v>
      </c>
      <c r="E36" s="101">
        <f t="shared" si="9"/>
        <v>0</v>
      </c>
      <c r="F36" s="76">
        <f>分析係数表!C39</f>
        <v>1</v>
      </c>
      <c r="G36" s="101">
        <f t="shared" si="0"/>
        <v>0</v>
      </c>
      <c r="H36" s="101">
        <v>0</v>
      </c>
      <c r="I36" s="101">
        <f t="shared" si="1"/>
        <v>0</v>
      </c>
      <c r="J36" s="76">
        <f>分析係数表!G39</f>
        <v>0.38617340916407339</v>
      </c>
      <c r="K36" s="102">
        <f t="shared" si="2"/>
        <v>0</v>
      </c>
      <c r="L36" s="70"/>
      <c r="M36" s="71"/>
      <c r="N36" s="72">
        <f>分析係数表!H39</f>
        <v>3.6619192575764402E-3</v>
      </c>
      <c r="O36" s="73">
        <f t="shared" si="3"/>
        <v>0</v>
      </c>
      <c r="P36" s="67">
        <f>分析係数表!C39</f>
        <v>1</v>
      </c>
      <c r="Q36" s="73">
        <f t="shared" si="4"/>
        <v>0</v>
      </c>
      <c r="R36" s="74">
        <v>0</v>
      </c>
      <c r="S36" s="75">
        <f t="shared" si="5"/>
        <v>0</v>
      </c>
      <c r="T36" s="76">
        <f>分析係数表!F39</f>
        <v>0.76971778087777654</v>
      </c>
      <c r="U36" s="77">
        <f t="shared" si="6"/>
        <v>0</v>
      </c>
      <c r="V36" s="78">
        <f>分析係数表!D39</f>
        <v>5.3224594913617342E-2</v>
      </c>
      <c r="W36" s="79">
        <f t="shared" si="7"/>
        <v>0</v>
      </c>
      <c r="X36" s="67">
        <f>分析係数表!E39</f>
        <v>6.6664878205816069E-2</v>
      </c>
      <c r="Y36" s="80">
        <f t="shared" si="8"/>
        <v>0</v>
      </c>
    </row>
    <row r="37" spans="1:25" x14ac:dyDescent="0.2">
      <c r="A37" s="6" t="s">
        <v>25</v>
      </c>
      <c r="B37" s="5" t="s">
        <v>40</v>
      </c>
      <c r="C37" s="81"/>
      <c r="D37" s="98">
        <f>投入係数表!AN37</f>
        <v>0</v>
      </c>
      <c r="E37" s="101">
        <f t="shared" si="9"/>
        <v>0</v>
      </c>
      <c r="F37" s="76">
        <f>分析係数表!C40</f>
        <v>0.92638568129330257</v>
      </c>
      <c r="G37" s="101">
        <f t="shared" si="0"/>
        <v>0</v>
      </c>
      <c r="H37" s="101">
        <v>0</v>
      </c>
      <c r="I37" s="101">
        <f t="shared" si="1"/>
        <v>0</v>
      </c>
      <c r="J37" s="76">
        <f>分析係数表!G40</f>
        <v>0.56637000568074225</v>
      </c>
      <c r="K37" s="102">
        <f t="shared" si="2"/>
        <v>0</v>
      </c>
      <c r="L37" s="70"/>
      <c r="M37" s="71"/>
      <c r="N37" s="72">
        <f>分析係数表!H40</f>
        <v>2.7911676309506188E-2</v>
      </c>
      <c r="O37" s="73">
        <f t="shared" si="3"/>
        <v>0</v>
      </c>
      <c r="P37" s="67">
        <f>分析係数表!C40</f>
        <v>0.92638568129330257</v>
      </c>
      <c r="Q37" s="73">
        <f t="shared" si="4"/>
        <v>0</v>
      </c>
      <c r="R37" s="74">
        <v>0</v>
      </c>
      <c r="S37" s="75">
        <f t="shared" si="5"/>
        <v>0</v>
      </c>
      <c r="T37" s="76">
        <f>分析係数表!F40</f>
        <v>0.79369437606513915</v>
      </c>
      <c r="U37" s="77">
        <f t="shared" si="6"/>
        <v>0</v>
      </c>
      <c r="V37" s="78">
        <f>分析係数表!D40</f>
        <v>7.4725430789623182E-2</v>
      </c>
      <c r="W37" s="79">
        <f t="shared" si="7"/>
        <v>0</v>
      </c>
      <c r="X37" s="67">
        <f>分析係数表!E40</f>
        <v>4.5398598750236697E-2</v>
      </c>
      <c r="Y37" s="80">
        <f t="shared" si="8"/>
        <v>0</v>
      </c>
    </row>
    <row r="38" spans="1:25" x14ac:dyDescent="0.2">
      <c r="A38" s="6" t="s">
        <v>26</v>
      </c>
      <c r="B38" s="5" t="s">
        <v>274</v>
      </c>
      <c r="C38" s="81"/>
      <c r="D38" s="98">
        <f>投入係数表!AN38</f>
        <v>0</v>
      </c>
      <c r="E38" s="101">
        <f t="shared" si="9"/>
        <v>0</v>
      </c>
      <c r="F38" s="76">
        <f>分析係数表!C41</f>
        <v>0.99990772353972501</v>
      </c>
      <c r="G38" s="101">
        <f t="shared" si="0"/>
        <v>0</v>
      </c>
      <c r="H38" s="101">
        <v>0</v>
      </c>
      <c r="I38" s="101">
        <f t="shared" si="1"/>
        <v>0</v>
      </c>
      <c r="J38" s="76">
        <f>分析係数表!G41</f>
        <v>0.5672735653376354</v>
      </c>
      <c r="K38" s="102">
        <f t="shared" si="2"/>
        <v>0</v>
      </c>
      <c r="L38" s="70"/>
      <c r="M38" s="71"/>
      <c r="N38" s="72">
        <f>分析係数表!H41</f>
        <v>3.8064009576337182E-2</v>
      </c>
      <c r="O38" s="73">
        <f t="shared" si="3"/>
        <v>0</v>
      </c>
      <c r="P38" s="67">
        <f>分析係数表!C41</f>
        <v>0.99990772353972501</v>
      </c>
      <c r="Q38" s="73">
        <f t="shared" si="4"/>
        <v>0</v>
      </c>
      <c r="R38" s="74">
        <v>0</v>
      </c>
      <c r="S38" s="75">
        <f t="shared" si="5"/>
        <v>0</v>
      </c>
      <c r="T38" s="76">
        <f>分析係数表!F41</f>
        <v>0.70340324191441961</v>
      </c>
      <c r="U38" s="77">
        <f t="shared" si="6"/>
        <v>0</v>
      </c>
      <c r="V38" s="78">
        <f>分析係数表!D41</f>
        <v>0.12678804640086042</v>
      </c>
      <c r="W38" s="79">
        <f t="shared" si="7"/>
        <v>0</v>
      </c>
      <c r="X38" s="67">
        <f>分析係数表!E41</f>
        <v>0.12015057232849351</v>
      </c>
      <c r="Y38" s="80">
        <f t="shared" si="8"/>
        <v>0</v>
      </c>
    </row>
    <row r="39" spans="1:25" x14ac:dyDescent="0.2">
      <c r="A39" s="6" t="s">
        <v>51</v>
      </c>
      <c r="B39" s="5" t="s">
        <v>363</v>
      </c>
      <c r="C39" s="81"/>
      <c r="D39" s="98">
        <f>投入係数表!AN39</f>
        <v>0</v>
      </c>
      <c r="E39" s="101">
        <f t="shared" si="9"/>
        <v>0</v>
      </c>
      <c r="F39" s="76">
        <f>分析係数表!C42</f>
        <v>0.84220135628586335</v>
      </c>
      <c r="G39" s="101">
        <f>E39*F39</f>
        <v>0</v>
      </c>
      <c r="H39" s="101">
        <v>0</v>
      </c>
      <c r="I39" s="101">
        <f>C39+H39</f>
        <v>0</v>
      </c>
      <c r="J39" s="76">
        <f>分析係数表!G42</f>
        <v>0.59498317528296119</v>
      </c>
      <c r="K39" s="102">
        <f>I39*J39</f>
        <v>0</v>
      </c>
      <c r="L39" s="70"/>
      <c r="M39" s="71"/>
      <c r="N39" s="72">
        <f>分析係数表!H42</f>
        <v>1.0390454554230514E-2</v>
      </c>
      <c r="O39" s="73">
        <f t="shared" si="3"/>
        <v>0</v>
      </c>
      <c r="P39" s="67">
        <f>分析係数表!C42</f>
        <v>0.84220135628586335</v>
      </c>
      <c r="Q39" s="73">
        <f>O39*P39</f>
        <v>0</v>
      </c>
      <c r="R39" s="74">
        <v>0</v>
      </c>
      <c r="S39" s="75">
        <f>I39+R39</f>
        <v>0</v>
      </c>
      <c r="T39" s="76">
        <f>分析係数表!F42</f>
        <v>0.68522483940042822</v>
      </c>
      <c r="U39" s="77">
        <f>S39*T39</f>
        <v>0</v>
      </c>
      <c r="V39" s="78">
        <f>分析係数表!D42</f>
        <v>0.3683083511777302</v>
      </c>
      <c r="W39" s="79">
        <f>ROUND(S39*V39,0)</f>
        <v>0</v>
      </c>
      <c r="X39" s="67">
        <f>分析係数表!E42</f>
        <v>0.32058733557662894</v>
      </c>
      <c r="Y39" s="80">
        <f>ROUND(S39*X39,0)</f>
        <v>0</v>
      </c>
    </row>
    <row r="40" spans="1:25" x14ac:dyDescent="0.2">
      <c r="A40" s="6" t="s">
        <v>192</v>
      </c>
      <c r="B40" s="5" t="s">
        <v>41</v>
      </c>
      <c r="C40" s="81"/>
      <c r="D40" s="98">
        <f>投入係数表!AN40</f>
        <v>0</v>
      </c>
      <c r="E40" s="101">
        <f t="shared" si="9"/>
        <v>0</v>
      </c>
      <c r="F40" s="76">
        <f>分析係数表!C43</f>
        <v>0.52430911701784721</v>
      </c>
      <c r="G40" s="101">
        <f>E40*F40</f>
        <v>0</v>
      </c>
      <c r="H40" s="101">
        <v>0</v>
      </c>
      <c r="I40" s="101">
        <f>C40+H40</f>
        <v>0</v>
      </c>
      <c r="J40" s="76">
        <f>分析係数表!G43</f>
        <v>0.41766166778106789</v>
      </c>
      <c r="K40" s="102">
        <f>I40*J40</f>
        <v>0</v>
      </c>
      <c r="L40" s="70"/>
      <c r="M40" s="71"/>
      <c r="N40" s="72">
        <f>分析係数表!H43</f>
        <v>1.4132820192685171E-2</v>
      </c>
      <c r="O40" s="73">
        <f t="shared" si="3"/>
        <v>0</v>
      </c>
      <c r="P40" s="67">
        <f>分析係数表!C43</f>
        <v>0.52430911701784721</v>
      </c>
      <c r="Q40" s="73">
        <f>O40*P40</f>
        <v>0</v>
      </c>
      <c r="R40" s="74">
        <v>0</v>
      </c>
      <c r="S40" s="75">
        <f>I40+R40</f>
        <v>0</v>
      </c>
      <c r="T40" s="76">
        <f>分析係数表!F43</f>
        <v>0.73416754226764736</v>
      </c>
      <c r="U40" s="77">
        <f>S40*T40</f>
        <v>0</v>
      </c>
      <c r="V40" s="78">
        <f>分析係数表!D43</f>
        <v>0.15354857197440061</v>
      </c>
      <c r="W40" s="79">
        <f>ROUND(S40*V40,0)</f>
        <v>0</v>
      </c>
      <c r="X40" s="67">
        <f>分析係数表!E43</f>
        <v>0.11343012704174228</v>
      </c>
      <c r="Y40" s="80">
        <f>ROUND(S40*X40,0)</f>
        <v>0</v>
      </c>
    </row>
    <row r="41" spans="1:25" x14ac:dyDescent="0.2">
      <c r="A41" s="6" t="s">
        <v>337</v>
      </c>
      <c r="B41" s="5" t="s">
        <v>42</v>
      </c>
      <c r="C41" s="154"/>
      <c r="D41" s="98">
        <f>投入係数表!AN41</f>
        <v>0</v>
      </c>
      <c r="E41" s="101">
        <f t="shared" si="9"/>
        <v>0</v>
      </c>
      <c r="F41" s="76">
        <f>分析係数表!C44</f>
        <v>0.64452330330238461</v>
      </c>
      <c r="G41" s="101">
        <f>E41*F41</f>
        <v>0</v>
      </c>
      <c r="H41" s="101">
        <v>0</v>
      </c>
      <c r="I41" s="101">
        <f>C41+H41</f>
        <v>0</v>
      </c>
      <c r="J41" s="76">
        <f>分析係数表!G44</f>
        <v>0.3824712118442698</v>
      </c>
      <c r="K41" s="102">
        <f>I41*J41</f>
        <v>0</v>
      </c>
      <c r="L41" s="70"/>
      <c r="M41" s="71"/>
      <c r="N41" s="72">
        <f>分析係数表!H44</f>
        <v>0.16476384160429391</v>
      </c>
      <c r="O41" s="73">
        <f t="shared" si="3"/>
        <v>0</v>
      </c>
      <c r="P41" s="67">
        <f>分析係数表!C44</f>
        <v>0.64452330330238461</v>
      </c>
      <c r="Q41" s="73">
        <f>O41*P41</f>
        <v>0</v>
      </c>
      <c r="R41" s="74">
        <v>0</v>
      </c>
      <c r="S41" s="75">
        <f>I41+R41</f>
        <v>0</v>
      </c>
      <c r="T41" s="76">
        <f>分析係数表!F44</f>
        <v>0.64581429354779751</v>
      </c>
      <c r="U41" s="77">
        <f>S41*T41</f>
        <v>0</v>
      </c>
      <c r="V41" s="78">
        <f>分析係数表!D44</f>
        <v>0.16185340888320235</v>
      </c>
      <c r="W41" s="79">
        <f>ROUND(S41*V41,0)</f>
        <v>0</v>
      </c>
      <c r="X41" s="67">
        <f>分析係数表!E44</f>
        <v>0.10822214098580393</v>
      </c>
      <c r="Y41" s="80">
        <f>ROUND(S41*X41,0)</f>
        <v>0</v>
      </c>
    </row>
    <row r="42" spans="1:25" x14ac:dyDescent="0.2">
      <c r="A42" s="6" t="s">
        <v>338</v>
      </c>
      <c r="B42" s="5" t="s">
        <v>276</v>
      </c>
      <c r="C42" s="190">
        <f>最終需要_まとめ!C43</f>
        <v>0</v>
      </c>
      <c r="D42" s="98">
        <f>投入係数表!AN42</f>
        <v>0</v>
      </c>
      <c r="E42" s="101">
        <f t="shared" si="9"/>
        <v>0</v>
      </c>
      <c r="F42" s="76">
        <f>分析係数表!C45</f>
        <v>1</v>
      </c>
      <c r="G42" s="101">
        <f>E42*F42</f>
        <v>0</v>
      </c>
      <c r="H42" s="101">
        <v>0</v>
      </c>
      <c r="I42" s="101">
        <f>C42+H42</f>
        <v>0</v>
      </c>
      <c r="J42" s="76">
        <f>分析係数表!G45</f>
        <v>0</v>
      </c>
      <c r="K42" s="102">
        <f>I42*J42</f>
        <v>0</v>
      </c>
      <c r="L42" s="70"/>
      <c r="M42" s="71"/>
      <c r="N42" s="72">
        <f>分析係数表!H45</f>
        <v>0</v>
      </c>
      <c r="O42" s="73">
        <f t="shared" si="3"/>
        <v>0</v>
      </c>
      <c r="P42" s="67">
        <f>分析係数表!C45</f>
        <v>1</v>
      </c>
      <c r="Q42" s="73">
        <f>O42*P42</f>
        <v>0</v>
      </c>
      <c r="R42" s="74">
        <v>0</v>
      </c>
      <c r="S42" s="75">
        <f>I42+R42</f>
        <v>0</v>
      </c>
      <c r="T42" s="76">
        <f>分析係数表!F45</f>
        <v>0</v>
      </c>
      <c r="U42" s="77">
        <f>S42*T42</f>
        <v>0</v>
      </c>
      <c r="V42" s="78">
        <f>分析係数表!D45</f>
        <v>0</v>
      </c>
      <c r="W42" s="79">
        <f>ROUND(S42*V42,0)</f>
        <v>0</v>
      </c>
      <c r="X42" s="67">
        <f>分析係数表!E45</f>
        <v>0</v>
      </c>
      <c r="Y42" s="80">
        <f>ROUND(S42*X42,0)</f>
        <v>0</v>
      </c>
    </row>
    <row r="43" spans="1:25" x14ac:dyDescent="0.2">
      <c r="A43" s="6" t="s">
        <v>339</v>
      </c>
      <c r="B43" s="5" t="s">
        <v>277</v>
      </c>
      <c r="C43" s="81"/>
      <c r="D43" s="98">
        <f>投入係数表!AN43</f>
        <v>0</v>
      </c>
      <c r="E43" s="101">
        <f t="shared" si="9"/>
        <v>0</v>
      </c>
      <c r="F43" s="76">
        <f>分析係数表!C46</f>
        <v>0.94132029339853296</v>
      </c>
      <c r="G43" s="101">
        <f>E43*F43</f>
        <v>0</v>
      </c>
      <c r="H43" s="101">
        <v>0</v>
      </c>
      <c r="I43" s="101">
        <f>C43+H43</f>
        <v>0</v>
      </c>
      <c r="J43" s="76">
        <f>分析係数表!G46</f>
        <v>1.8134715025906734E-2</v>
      </c>
      <c r="K43" s="102">
        <f>I43*J43</f>
        <v>0</v>
      </c>
      <c r="L43" s="70"/>
      <c r="M43" s="71"/>
      <c r="N43" s="72">
        <f>分析係数表!H46</f>
        <v>5.1485683762058915E-5</v>
      </c>
      <c r="O43" s="73">
        <f t="shared" si="3"/>
        <v>0</v>
      </c>
      <c r="P43" s="67">
        <f>分析係数表!C46</f>
        <v>0.94132029339853296</v>
      </c>
      <c r="Q43" s="73">
        <f>O43*P43</f>
        <v>0</v>
      </c>
      <c r="R43" s="74">
        <v>0</v>
      </c>
      <c r="S43" s="75">
        <f>I43+R43</f>
        <v>0</v>
      </c>
      <c r="T43" s="76">
        <f>分析係数表!F46</f>
        <v>0.59196891191709844</v>
      </c>
      <c r="U43" s="77">
        <f>S43*T43</f>
        <v>0</v>
      </c>
      <c r="V43" s="78">
        <f>分析係数表!D46</f>
        <v>1.4248704663212436E-2</v>
      </c>
      <c r="W43" s="79">
        <f>ROUND(S43*V43,0)</f>
        <v>0</v>
      </c>
      <c r="X43" s="67">
        <f>分析係数表!E46</f>
        <v>4.5336787564766841E-2</v>
      </c>
      <c r="Y43" s="80">
        <f>ROUND(S43*X43,0)</f>
        <v>0</v>
      </c>
    </row>
    <row r="44" spans="1:25" x14ac:dyDescent="0.2">
      <c r="A44" s="183">
        <v>40</v>
      </c>
      <c r="B44" s="12" t="s">
        <v>148</v>
      </c>
      <c r="C44" s="187">
        <f>SUM(C5:C43)</f>
        <v>0</v>
      </c>
      <c r="D44" s="99">
        <f>投入係数表!AN44</f>
        <v>1</v>
      </c>
      <c r="E44" s="87">
        <f>SUM(E5:E43)</f>
        <v>0</v>
      </c>
      <c r="F44" s="89">
        <f>分析係数表!C47</f>
        <v>0.4419098025262409</v>
      </c>
      <c r="G44" s="87">
        <f>SUM(G5:G43)</f>
        <v>0</v>
      </c>
      <c r="H44" s="87">
        <f>SUM(H5:H43)</f>
        <v>0</v>
      </c>
      <c r="I44" s="87">
        <f>SUM(I5:I43)</f>
        <v>0</v>
      </c>
      <c r="J44" s="89">
        <f>分析係数表!G47</f>
        <v>0.35884105327113486</v>
      </c>
      <c r="K44" s="103">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92">
        <f>SUM(W5:W43)</f>
        <v>0</v>
      </c>
      <c r="X44" s="83">
        <f>分析係数表!E47</f>
        <v>6.3205093246831712E-2</v>
      </c>
      <c r="Y44" s="93">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J10" activePane="bottomRight" state="frozen"/>
      <selection pane="topRight" activeCell="C1" sqref="C1"/>
      <selection pane="bottomLeft" activeCell="A5" sqref="A5"/>
      <selection pane="bottomRight" activeCell="V26" sqref="V2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52" t="s">
        <v>340</v>
      </c>
      <c r="C1" s="53"/>
      <c r="D1" s="53"/>
      <c r="E1" s="53"/>
      <c r="F1" s="54"/>
      <c r="G1" s="485" t="s">
        <v>626</v>
      </c>
      <c r="H1" s="364"/>
      <c r="I1" s="364"/>
      <c r="J1" s="364"/>
    </row>
    <row r="2" spans="1:25" x14ac:dyDescent="0.2">
      <c r="B2" s="3" t="s">
        <v>281</v>
      </c>
      <c r="S2" s="3" t="s">
        <v>150</v>
      </c>
      <c r="U2" s="55" t="s">
        <v>207</v>
      </c>
      <c r="W2" s="3" t="s">
        <v>127</v>
      </c>
      <c r="Y2" s="3" t="s">
        <v>151</v>
      </c>
    </row>
    <row r="3" spans="1:25" ht="44" x14ac:dyDescent="0.2">
      <c r="B3" s="56"/>
      <c r="C3" s="57" t="s">
        <v>225</v>
      </c>
      <c r="D3" s="57" t="s">
        <v>350</v>
      </c>
      <c r="E3" s="57" t="s">
        <v>140</v>
      </c>
      <c r="F3" s="57" t="s">
        <v>544</v>
      </c>
      <c r="G3" s="57" t="s">
        <v>352</v>
      </c>
      <c r="H3" s="57" t="s">
        <v>141</v>
      </c>
      <c r="I3" s="57" t="s">
        <v>142</v>
      </c>
      <c r="J3" s="57" t="s">
        <v>143</v>
      </c>
      <c r="K3" s="58" t="s">
        <v>144</v>
      </c>
      <c r="L3" s="57" t="s">
        <v>545</v>
      </c>
      <c r="M3" s="57" t="s">
        <v>145</v>
      </c>
      <c r="N3" s="57" t="s">
        <v>70</v>
      </c>
      <c r="O3" s="57" t="s">
        <v>145</v>
      </c>
      <c r="P3" s="57" t="s">
        <v>544</v>
      </c>
      <c r="Q3" s="57" t="s">
        <v>353</v>
      </c>
      <c r="R3" s="57" t="s">
        <v>146</v>
      </c>
      <c r="S3" s="59" t="s">
        <v>147</v>
      </c>
      <c r="T3" s="57" t="s">
        <v>206</v>
      </c>
      <c r="U3" s="61" t="s">
        <v>207</v>
      </c>
      <c r="V3" s="60" t="s">
        <v>208</v>
      </c>
      <c r="W3" s="59" t="s">
        <v>152</v>
      </c>
      <c r="X3" s="57" t="s">
        <v>153</v>
      </c>
      <c r="Y3" s="61" t="s">
        <v>154</v>
      </c>
    </row>
    <row r="4" spans="1:25" ht="19" x14ac:dyDescent="0.2">
      <c r="B4" s="62"/>
      <c r="C4" s="63" t="s">
        <v>84</v>
      </c>
      <c r="D4" s="63" t="s">
        <v>85</v>
      </c>
      <c r="E4" s="63" t="s">
        <v>155</v>
      </c>
      <c r="F4" s="63" t="s">
        <v>87</v>
      </c>
      <c r="G4" s="63" t="s">
        <v>156</v>
      </c>
      <c r="H4" s="63" t="s">
        <v>157</v>
      </c>
      <c r="I4" s="63" t="s">
        <v>158</v>
      </c>
      <c r="J4" s="63" t="s">
        <v>159</v>
      </c>
      <c r="K4" s="64" t="s">
        <v>160</v>
      </c>
      <c r="L4" s="63" t="s">
        <v>161</v>
      </c>
      <c r="M4" s="63" t="s">
        <v>162</v>
      </c>
      <c r="N4" s="63" t="s">
        <v>163</v>
      </c>
      <c r="O4" s="63" t="s">
        <v>164</v>
      </c>
      <c r="P4" s="63" t="s">
        <v>165</v>
      </c>
      <c r="Q4" s="63" t="s">
        <v>166</v>
      </c>
      <c r="R4" s="63" t="s">
        <v>167</v>
      </c>
      <c r="S4" s="63" t="s">
        <v>168</v>
      </c>
      <c r="T4" s="65" t="s">
        <v>169</v>
      </c>
      <c r="U4" s="64" t="s">
        <v>170</v>
      </c>
      <c r="V4" s="63" t="s">
        <v>171</v>
      </c>
      <c r="W4" s="63" t="s">
        <v>172</v>
      </c>
      <c r="X4" s="63" t="s">
        <v>173</v>
      </c>
      <c r="Y4" s="64" t="s">
        <v>174</v>
      </c>
    </row>
    <row r="5" spans="1:25" x14ac:dyDescent="0.2">
      <c r="A5" s="4" t="s">
        <v>261</v>
      </c>
      <c r="B5" s="5" t="s">
        <v>262</v>
      </c>
      <c r="C5" s="81"/>
      <c r="D5" s="98">
        <f>投入係数表!AO5</f>
        <v>0</v>
      </c>
      <c r="E5" s="101">
        <f>$C$43*D5</f>
        <v>0</v>
      </c>
      <c r="F5" s="76">
        <f>分析係数表!C8</f>
        <v>0.62618397816663984</v>
      </c>
      <c r="G5" s="101">
        <f t="shared" ref="G5:G38" si="0">E5*F5</f>
        <v>0</v>
      </c>
      <c r="H5" s="101">
        <f t="array" ref="H5:H43">MMULT(逆行列係数!C5:AO43,'39'!G5:G43)</f>
        <v>0</v>
      </c>
      <c r="I5" s="101">
        <f t="shared" ref="I5:I38" si="1">C5+H5</f>
        <v>0</v>
      </c>
      <c r="J5" s="76">
        <f>分析係数表!G8</f>
        <v>0.17367458866544791</v>
      </c>
      <c r="K5" s="102">
        <f t="shared" ref="K5:K38" si="2">I5*J5</f>
        <v>0</v>
      </c>
      <c r="L5" s="70" t="s">
        <v>175</v>
      </c>
      <c r="M5" s="71" t="s">
        <v>175</v>
      </c>
      <c r="N5" s="72">
        <f>分析係数表!H8</f>
        <v>9.6857442577373328E-3</v>
      </c>
      <c r="O5" s="73">
        <f t="shared" ref="O5:O43" si="3">$M$44*N5</f>
        <v>0</v>
      </c>
      <c r="P5" s="67">
        <f>分析係数表!C8</f>
        <v>0.62618397816663984</v>
      </c>
      <c r="Q5" s="73">
        <f t="shared" ref="Q5:Q38" si="4">O5*P5</f>
        <v>0</v>
      </c>
      <c r="R5" s="74">
        <f t="array" ref="R5:R43">MMULT(逆行列係数!C5:AO43,'39'!Q5:Q43)</f>
        <v>0</v>
      </c>
      <c r="S5" s="75">
        <f t="shared" ref="S5:S38" si="5">I5+R5</f>
        <v>0</v>
      </c>
      <c r="T5" s="76">
        <f>分析係数表!F8</f>
        <v>0.6565853270805182</v>
      </c>
      <c r="U5" s="77">
        <f t="shared" ref="U5:U38" si="6">S5*T5</f>
        <v>0</v>
      </c>
      <c r="V5" s="78">
        <f>分析係数表!D8</f>
        <v>0.236507431841666</v>
      </c>
      <c r="W5" s="158">
        <f t="shared" ref="W5:W38" si="7">ROUND(S5*V5,0)</f>
        <v>0</v>
      </c>
      <c r="X5" s="67">
        <f>分析係数表!E8</f>
        <v>0.13752881328988156</v>
      </c>
      <c r="Y5" s="157">
        <f t="shared" ref="Y5:Y38" si="8">ROUND(S5*X5,0)</f>
        <v>0</v>
      </c>
    </row>
    <row r="6" spans="1:25" x14ac:dyDescent="0.2">
      <c r="A6" s="6" t="s">
        <v>217</v>
      </c>
      <c r="B6" s="5" t="s">
        <v>263</v>
      </c>
      <c r="C6" s="81"/>
      <c r="D6" s="98">
        <f>投入係数表!AO6</f>
        <v>0</v>
      </c>
      <c r="E6" s="101">
        <f t="shared" ref="E6:E43" si="9">$C$43*D6</f>
        <v>0</v>
      </c>
      <c r="F6" s="76">
        <f>分析係数表!C9</f>
        <v>0.44414168937329701</v>
      </c>
      <c r="G6" s="101">
        <f t="shared" si="0"/>
        <v>0</v>
      </c>
      <c r="H6" s="101">
        <v>0</v>
      </c>
      <c r="I6" s="101">
        <f t="shared" si="1"/>
        <v>0</v>
      </c>
      <c r="J6" s="76">
        <f>分析係数表!G9</f>
        <v>0.2864864864864865</v>
      </c>
      <c r="K6" s="102">
        <f t="shared" si="2"/>
        <v>0</v>
      </c>
      <c r="L6" s="70"/>
      <c r="M6" s="71"/>
      <c r="N6" s="72">
        <f>分析係数表!H9</f>
        <v>4.9876756144494577E-4</v>
      </c>
      <c r="O6" s="73">
        <f t="shared" si="3"/>
        <v>0</v>
      </c>
      <c r="P6" s="67">
        <f>分析係数表!C9</f>
        <v>0.44414168937329701</v>
      </c>
      <c r="Q6" s="73">
        <f t="shared" si="4"/>
        <v>0</v>
      </c>
      <c r="R6" s="74">
        <v>0</v>
      </c>
      <c r="S6" s="75">
        <f t="shared" si="5"/>
        <v>0</v>
      </c>
      <c r="T6" s="76">
        <f>分析係数表!F9</f>
        <v>0.8</v>
      </c>
      <c r="U6" s="77">
        <f t="shared" si="6"/>
        <v>0</v>
      </c>
      <c r="V6" s="78">
        <f>分析係数表!D9</f>
        <v>0.15675675675675677</v>
      </c>
      <c r="W6" s="158">
        <f t="shared" si="7"/>
        <v>0</v>
      </c>
      <c r="X6" s="67">
        <f>分析係数表!E9</f>
        <v>0</v>
      </c>
      <c r="Y6" s="157">
        <f t="shared" si="8"/>
        <v>0</v>
      </c>
    </row>
    <row r="7" spans="1:25" x14ac:dyDescent="0.2">
      <c r="A7" s="6" t="s">
        <v>218</v>
      </c>
      <c r="B7" s="5" t="s">
        <v>264</v>
      </c>
      <c r="C7" s="81"/>
      <c r="D7" s="98">
        <f>投入係数表!AO7</f>
        <v>0</v>
      </c>
      <c r="E7" s="101">
        <f t="shared" si="9"/>
        <v>0</v>
      </c>
      <c r="F7" s="76">
        <f>分析係数表!C10</f>
        <v>0.59922367782629793</v>
      </c>
      <c r="G7" s="101">
        <f t="shared" si="0"/>
        <v>0</v>
      </c>
      <c r="H7" s="101">
        <v>0</v>
      </c>
      <c r="I7" s="101">
        <f t="shared" si="1"/>
        <v>0</v>
      </c>
      <c r="J7" s="76">
        <f>分析係数表!G10</f>
        <v>0.23161078900932694</v>
      </c>
      <c r="K7" s="102">
        <f t="shared" si="2"/>
        <v>0</v>
      </c>
      <c r="L7" s="70"/>
      <c r="M7" s="71"/>
      <c r="N7" s="72">
        <f>分析係数表!H10</f>
        <v>1.1359028980004247E-3</v>
      </c>
      <c r="O7" s="73">
        <f t="shared" si="3"/>
        <v>0</v>
      </c>
      <c r="P7" s="67">
        <f>分析係数表!C10</f>
        <v>0.59922367782629793</v>
      </c>
      <c r="Q7" s="73">
        <f t="shared" si="4"/>
        <v>0</v>
      </c>
      <c r="R7" s="74">
        <v>0</v>
      </c>
      <c r="S7" s="75">
        <f t="shared" si="5"/>
        <v>0</v>
      </c>
      <c r="T7" s="76">
        <f>分析係数表!F10</f>
        <v>0.67411141920846984</v>
      </c>
      <c r="U7" s="77">
        <f t="shared" si="6"/>
        <v>0</v>
      </c>
      <c r="V7" s="78">
        <f>分析係数表!D10</f>
        <v>9.7403579531131837E-2</v>
      </c>
      <c r="W7" s="158">
        <f t="shared" si="7"/>
        <v>0</v>
      </c>
      <c r="X7" s="67">
        <f>分析係数表!E10</f>
        <v>7.6632215780186544E-2</v>
      </c>
      <c r="Y7" s="157">
        <f t="shared" si="8"/>
        <v>0</v>
      </c>
    </row>
    <row r="8" spans="1:25" x14ac:dyDescent="0.2">
      <c r="A8" s="6" t="s">
        <v>219</v>
      </c>
      <c r="B8" s="5" t="s">
        <v>27</v>
      </c>
      <c r="C8" s="81"/>
      <c r="D8" s="98">
        <f>投入係数表!AO8</f>
        <v>0</v>
      </c>
      <c r="E8" s="101">
        <f t="shared" si="9"/>
        <v>0</v>
      </c>
      <c r="F8" s="76">
        <f>分析係数表!C11</f>
        <v>1.1237811931912089E-2</v>
      </c>
      <c r="G8" s="101">
        <f t="shared" si="0"/>
        <v>0</v>
      </c>
      <c r="H8" s="101">
        <v>0</v>
      </c>
      <c r="I8" s="101">
        <f t="shared" si="1"/>
        <v>0</v>
      </c>
      <c r="J8" s="76">
        <f>分析係数表!G11</f>
        <v>0.45794392523364486</v>
      </c>
      <c r="K8" s="102">
        <f t="shared" si="2"/>
        <v>0</v>
      </c>
      <c r="L8" s="70"/>
      <c r="M8" s="71"/>
      <c r="N8" s="72">
        <f>分析係数表!H11</f>
        <v>-1.9307131410772092E-5</v>
      </c>
      <c r="O8" s="73">
        <f t="shared" si="3"/>
        <v>0</v>
      </c>
      <c r="P8" s="67">
        <f>分析係数表!C11</f>
        <v>1.1237811931912089E-2</v>
      </c>
      <c r="Q8" s="73">
        <f t="shared" si="4"/>
        <v>0</v>
      </c>
      <c r="R8" s="74">
        <v>0</v>
      </c>
      <c r="S8" s="75">
        <f t="shared" si="5"/>
        <v>0</v>
      </c>
      <c r="T8" s="76">
        <f>分析係数表!F11</f>
        <v>0.77570093457943923</v>
      </c>
      <c r="U8" s="77">
        <f t="shared" si="6"/>
        <v>0</v>
      </c>
      <c r="V8" s="78">
        <f>分析係数表!D11</f>
        <v>0.16822429906542055</v>
      </c>
      <c r="W8" s="158">
        <f t="shared" si="7"/>
        <v>0</v>
      </c>
      <c r="X8" s="67">
        <f>分析係数表!E11</f>
        <v>4.6728971962616821E-2</v>
      </c>
      <c r="Y8" s="157">
        <f t="shared" si="8"/>
        <v>0</v>
      </c>
    </row>
    <row r="9" spans="1:25" x14ac:dyDescent="0.2">
      <c r="A9" s="6" t="s">
        <v>220</v>
      </c>
      <c r="B9" s="5" t="s">
        <v>188</v>
      </c>
      <c r="C9" s="81"/>
      <c r="D9" s="98">
        <f>投入係数表!AO9</f>
        <v>1.2953367875647669E-3</v>
      </c>
      <c r="E9" s="101">
        <f t="shared" si="9"/>
        <v>0</v>
      </c>
      <c r="F9" s="76">
        <f>分析係数表!C12</f>
        <v>0.19220955176696397</v>
      </c>
      <c r="G9" s="101">
        <f t="shared" si="0"/>
        <v>0</v>
      </c>
      <c r="H9" s="101">
        <v>0</v>
      </c>
      <c r="I9" s="101">
        <f t="shared" si="1"/>
        <v>0</v>
      </c>
      <c r="J9" s="76">
        <f>分析係数表!G12</f>
        <v>0.28074575451743516</v>
      </c>
      <c r="K9" s="102">
        <f t="shared" si="2"/>
        <v>0</v>
      </c>
      <c r="L9" s="70"/>
      <c r="M9" s="71"/>
      <c r="N9" s="72">
        <f>分析係数表!H12</f>
        <v>8.6946448453176992E-2</v>
      </c>
      <c r="O9" s="73">
        <f t="shared" si="3"/>
        <v>0</v>
      </c>
      <c r="P9" s="67">
        <f>分析係数表!C12</f>
        <v>0.19220955176696397</v>
      </c>
      <c r="Q9" s="73">
        <f t="shared" si="4"/>
        <v>0</v>
      </c>
      <c r="R9" s="74">
        <v>0</v>
      </c>
      <c r="S9" s="75">
        <f t="shared" si="5"/>
        <v>0</v>
      </c>
      <c r="T9" s="76">
        <f>分析係数表!F12</f>
        <v>0.59388408775004531</v>
      </c>
      <c r="U9" s="77">
        <f t="shared" si="6"/>
        <v>0</v>
      </c>
      <c r="V9" s="78">
        <f>分析係数表!D12</f>
        <v>6.3636913035595571E-2</v>
      </c>
      <c r="W9" s="158">
        <f t="shared" si="7"/>
        <v>0</v>
      </c>
      <c r="X9" s="67">
        <f>分析係数表!E12</f>
        <v>5.3151628694023088E-2</v>
      </c>
      <c r="Y9" s="157">
        <f t="shared" si="8"/>
        <v>0</v>
      </c>
    </row>
    <row r="10" spans="1:25" x14ac:dyDescent="0.2">
      <c r="A10" s="6" t="s">
        <v>221</v>
      </c>
      <c r="B10" s="5" t="s">
        <v>28</v>
      </c>
      <c r="C10" s="81"/>
      <c r="D10" s="98">
        <f>投入係数表!AO10</f>
        <v>2.5906735751295338E-3</v>
      </c>
      <c r="E10" s="101">
        <f t="shared" si="9"/>
        <v>0</v>
      </c>
      <c r="F10" s="76">
        <f>分析係数表!C13</f>
        <v>5.5763110557631057E-2</v>
      </c>
      <c r="G10" s="101">
        <f t="shared" si="0"/>
        <v>0</v>
      </c>
      <c r="H10" s="101">
        <v>0</v>
      </c>
      <c r="I10" s="101">
        <f t="shared" si="1"/>
        <v>0</v>
      </c>
      <c r="J10" s="76">
        <f>分析係数表!G13</f>
        <v>0.39274924471299094</v>
      </c>
      <c r="K10" s="102">
        <f t="shared" si="2"/>
        <v>0</v>
      </c>
      <c r="L10" s="70"/>
      <c r="M10" s="71"/>
      <c r="N10" s="72">
        <f>分析係数表!H13</f>
        <v>1.4850401910118868E-2</v>
      </c>
      <c r="O10" s="73">
        <f t="shared" si="3"/>
        <v>0</v>
      </c>
      <c r="P10" s="67">
        <f>分析係数表!C13</f>
        <v>5.5763110557631057E-2</v>
      </c>
      <c r="Q10" s="73">
        <f t="shared" si="4"/>
        <v>0</v>
      </c>
      <c r="R10" s="74">
        <v>0</v>
      </c>
      <c r="S10" s="75">
        <f t="shared" si="5"/>
        <v>0</v>
      </c>
      <c r="T10" s="76">
        <f>分析係数表!F13</f>
        <v>0.61581067472306139</v>
      </c>
      <c r="U10" s="77">
        <f t="shared" si="6"/>
        <v>0</v>
      </c>
      <c r="V10" s="78">
        <f>分析係数表!D13</f>
        <v>0.18177240684793555</v>
      </c>
      <c r="W10" s="158">
        <f t="shared" si="7"/>
        <v>0</v>
      </c>
      <c r="X10" s="67">
        <f>分析係数表!E13</f>
        <v>0.16666666666666666</v>
      </c>
      <c r="Y10" s="157">
        <f t="shared" si="8"/>
        <v>0</v>
      </c>
    </row>
    <row r="11" spans="1:25" x14ac:dyDescent="0.2">
      <c r="A11" s="6" t="s">
        <v>222</v>
      </c>
      <c r="B11" s="5" t="s">
        <v>265</v>
      </c>
      <c r="C11" s="81"/>
      <c r="D11" s="98">
        <f>投入係数表!AO11</f>
        <v>6.2176165803108807E-2</v>
      </c>
      <c r="E11" s="101">
        <f t="shared" si="9"/>
        <v>0</v>
      </c>
      <c r="F11" s="76">
        <f>分析係数表!C14</f>
        <v>7.9371641174038832E-2</v>
      </c>
      <c r="G11" s="101">
        <f t="shared" si="0"/>
        <v>0</v>
      </c>
      <c r="H11" s="101">
        <v>0</v>
      </c>
      <c r="I11" s="101">
        <f t="shared" si="1"/>
        <v>0</v>
      </c>
      <c r="J11" s="76">
        <f>分析係数表!G14</f>
        <v>0.31032278683285397</v>
      </c>
      <c r="K11" s="102">
        <f t="shared" si="2"/>
        <v>0</v>
      </c>
      <c r="L11" s="70"/>
      <c r="M11" s="71"/>
      <c r="N11" s="72">
        <f>分析係数表!H14</f>
        <v>9.8788155718450548E-4</v>
      </c>
      <c r="O11" s="73">
        <f t="shared" si="3"/>
        <v>0</v>
      </c>
      <c r="P11" s="67">
        <f>分析係数表!C14</f>
        <v>7.9371641174038832E-2</v>
      </c>
      <c r="Q11" s="73">
        <f t="shared" si="4"/>
        <v>0</v>
      </c>
      <c r="R11" s="74">
        <v>0</v>
      </c>
      <c r="S11" s="75">
        <f t="shared" si="5"/>
        <v>0</v>
      </c>
      <c r="T11" s="76">
        <f>分析係数表!F14</f>
        <v>0.57270693512304249</v>
      </c>
      <c r="U11" s="77">
        <f t="shared" si="6"/>
        <v>0</v>
      </c>
      <c r="V11" s="78">
        <f>分析係数表!D14</f>
        <v>7.0310003195909243E-2</v>
      </c>
      <c r="W11" s="158">
        <f t="shared" si="7"/>
        <v>0</v>
      </c>
      <c r="X11" s="67">
        <f>分析係数表!E14</f>
        <v>4.5381911153723233E-2</v>
      </c>
      <c r="Y11" s="157">
        <f t="shared" si="8"/>
        <v>0</v>
      </c>
    </row>
    <row r="12" spans="1:25" x14ac:dyDescent="0.2">
      <c r="A12" s="6" t="s">
        <v>223</v>
      </c>
      <c r="B12" s="5" t="s">
        <v>29</v>
      </c>
      <c r="C12" s="81"/>
      <c r="D12" s="98">
        <f>投入係数表!AO12</f>
        <v>5.1813471502590676E-3</v>
      </c>
      <c r="E12" s="101">
        <f t="shared" si="9"/>
        <v>0</v>
      </c>
      <c r="F12" s="76">
        <f>分析係数表!C15</f>
        <v>0</v>
      </c>
      <c r="G12" s="101">
        <f t="shared" si="0"/>
        <v>0</v>
      </c>
      <c r="H12" s="101">
        <v>0</v>
      </c>
      <c r="I12" s="101">
        <f t="shared" si="1"/>
        <v>0</v>
      </c>
      <c r="J12" s="76">
        <f>分析係数表!G15</f>
        <v>0.18293821168564495</v>
      </c>
      <c r="K12" s="102">
        <f t="shared" si="2"/>
        <v>0</v>
      </c>
      <c r="L12" s="70"/>
      <c r="M12" s="71"/>
      <c r="N12" s="72">
        <f>分析係数表!H15</f>
        <v>7.0245779782859129E-3</v>
      </c>
      <c r="O12" s="73">
        <f t="shared" si="3"/>
        <v>0</v>
      </c>
      <c r="P12" s="67">
        <f>分析係数表!C15</f>
        <v>0</v>
      </c>
      <c r="Q12" s="73">
        <f t="shared" si="4"/>
        <v>0</v>
      </c>
      <c r="R12" s="74">
        <v>0</v>
      </c>
      <c r="S12" s="75">
        <f t="shared" si="5"/>
        <v>0</v>
      </c>
      <c r="T12" s="76">
        <f>分析係数表!F15</f>
        <v>0.58334888930371476</v>
      </c>
      <c r="U12" s="77">
        <f t="shared" si="6"/>
        <v>0</v>
      </c>
      <c r="V12" s="78">
        <f>分析係数表!D15</f>
        <v>3.3414224379316779E-2</v>
      </c>
      <c r="W12" s="158">
        <f t="shared" si="7"/>
        <v>0</v>
      </c>
      <c r="X12" s="67">
        <f>分析係数表!E15</f>
        <v>2.8747433264887063E-2</v>
      </c>
      <c r="Y12" s="157">
        <f t="shared" si="8"/>
        <v>0</v>
      </c>
    </row>
    <row r="13" spans="1:25" x14ac:dyDescent="0.2">
      <c r="A13" s="6" t="s">
        <v>224</v>
      </c>
      <c r="B13" s="5" t="s">
        <v>30</v>
      </c>
      <c r="C13" s="81"/>
      <c r="D13" s="98">
        <f>投入係数表!AO13</f>
        <v>9.0673575129533671E-3</v>
      </c>
      <c r="E13" s="101">
        <f t="shared" si="9"/>
        <v>0</v>
      </c>
      <c r="F13" s="76">
        <f>分析係数表!C16</f>
        <v>0.25019220208676551</v>
      </c>
      <c r="G13" s="101">
        <f t="shared" si="0"/>
        <v>0</v>
      </c>
      <c r="H13" s="101">
        <v>0</v>
      </c>
      <c r="I13" s="101">
        <f t="shared" si="1"/>
        <v>0</v>
      </c>
      <c r="J13" s="76">
        <f>分析係数表!G16</f>
        <v>6.6029003394014199E-2</v>
      </c>
      <c r="K13" s="102">
        <f t="shared" si="2"/>
        <v>0</v>
      </c>
      <c r="L13" s="70"/>
      <c r="M13" s="71"/>
      <c r="N13" s="72">
        <f>分析係数表!H16</f>
        <v>1.5056344645167103E-2</v>
      </c>
      <c r="O13" s="73">
        <f t="shared" si="3"/>
        <v>0</v>
      </c>
      <c r="P13" s="67">
        <f>分析係数表!C16</f>
        <v>0.25019220208676551</v>
      </c>
      <c r="Q13" s="73">
        <f t="shared" si="4"/>
        <v>0</v>
      </c>
      <c r="R13" s="74">
        <v>0</v>
      </c>
      <c r="S13" s="75">
        <f t="shared" si="5"/>
        <v>0</v>
      </c>
      <c r="T13" s="76">
        <f>分析係数表!F16</f>
        <v>0.57081147793890774</v>
      </c>
      <c r="U13" s="77">
        <f t="shared" si="6"/>
        <v>0</v>
      </c>
      <c r="V13" s="78">
        <f>分析係数表!D16</f>
        <v>2.776920703486578E-3</v>
      </c>
      <c r="W13" s="158">
        <f t="shared" si="7"/>
        <v>0</v>
      </c>
      <c r="X13" s="67">
        <f>分析係数表!E16</f>
        <v>1.8512804689910522E-3</v>
      </c>
      <c r="Y13" s="157">
        <f t="shared" si="8"/>
        <v>0</v>
      </c>
    </row>
    <row r="14" spans="1:25" x14ac:dyDescent="0.2">
      <c r="A14" s="6" t="s">
        <v>2</v>
      </c>
      <c r="B14" s="5" t="s">
        <v>360</v>
      </c>
      <c r="C14" s="81"/>
      <c r="D14" s="98">
        <f>投入係数表!AO14</f>
        <v>7.7720207253886009E-3</v>
      </c>
      <c r="E14" s="101">
        <f t="shared" si="9"/>
        <v>0</v>
      </c>
      <c r="F14" s="76">
        <f>分析係数表!C17</f>
        <v>1.3407344150298872E-2</v>
      </c>
      <c r="G14" s="101">
        <f t="shared" si="0"/>
        <v>0</v>
      </c>
      <c r="H14" s="101">
        <v>0</v>
      </c>
      <c r="I14" s="101">
        <f t="shared" si="1"/>
        <v>0</v>
      </c>
      <c r="J14" s="76">
        <f>分析係数表!G17</f>
        <v>0.3831030818278427</v>
      </c>
      <c r="K14" s="102">
        <f t="shared" si="2"/>
        <v>0</v>
      </c>
      <c r="L14" s="70"/>
      <c r="M14" s="71"/>
      <c r="N14" s="72">
        <f>分析係数表!H17</f>
        <v>6.2973426951468308E-3</v>
      </c>
      <c r="O14" s="73">
        <f t="shared" si="3"/>
        <v>0</v>
      </c>
      <c r="P14" s="67">
        <f>分析係数表!C17</f>
        <v>1.3407344150298872E-2</v>
      </c>
      <c r="Q14" s="73">
        <f t="shared" si="4"/>
        <v>0</v>
      </c>
      <c r="R14" s="74">
        <v>0</v>
      </c>
      <c r="S14" s="75">
        <f t="shared" si="5"/>
        <v>0</v>
      </c>
      <c r="T14" s="76">
        <f>分析係数表!F17</f>
        <v>0.58501594048884165</v>
      </c>
      <c r="U14" s="77">
        <f t="shared" si="6"/>
        <v>0</v>
      </c>
      <c r="V14" s="78">
        <f>分析係数表!D17</f>
        <v>8.5547290116896921E-2</v>
      </c>
      <c r="W14" s="158">
        <f t="shared" si="7"/>
        <v>0</v>
      </c>
      <c r="X14" s="67">
        <f>分析係数表!E17</f>
        <v>7.5451647183846976E-2</v>
      </c>
      <c r="Y14" s="157">
        <f t="shared" si="8"/>
        <v>0</v>
      </c>
    </row>
    <row r="15" spans="1:25" x14ac:dyDescent="0.2">
      <c r="A15" s="6" t="s">
        <v>3</v>
      </c>
      <c r="B15" s="5" t="s">
        <v>31</v>
      </c>
      <c r="C15" s="81"/>
      <c r="D15" s="98">
        <f>投入係数表!AO15</f>
        <v>2.5906735751295338E-3</v>
      </c>
      <c r="E15" s="101">
        <f t="shared" si="9"/>
        <v>0</v>
      </c>
      <c r="F15" s="76">
        <f>分析係数表!C18</f>
        <v>0.50011828720132478</v>
      </c>
      <c r="G15" s="101">
        <f t="shared" si="0"/>
        <v>0</v>
      </c>
      <c r="H15" s="101">
        <v>0</v>
      </c>
      <c r="I15" s="101">
        <f t="shared" si="1"/>
        <v>0</v>
      </c>
      <c r="J15" s="76">
        <f>分析係数表!G18</f>
        <v>0.30389738529847066</v>
      </c>
      <c r="K15" s="102">
        <f t="shared" si="2"/>
        <v>0</v>
      </c>
      <c r="L15" s="70"/>
      <c r="M15" s="71"/>
      <c r="N15" s="72">
        <f>分析係数表!H18</f>
        <v>4.7302471956391627E-4</v>
      </c>
      <c r="O15" s="73">
        <f t="shared" si="3"/>
        <v>0</v>
      </c>
      <c r="P15" s="67">
        <f>分析係数表!C18</f>
        <v>0.50011828720132478</v>
      </c>
      <c r="Q15" s="73">
        <f t="shared" si="4"/>
        <v>0</v>
      </c>
      <c r="R15" s="74">
        <v>0</v>
      </c>
      <c r="S15" s="75">
        <f t="shared" si="5"/>
        <v>0</v>
      </c>
      <c r="T15" s="76">
        <f>分析係数表!F18</f>
        <v>0.65120868278243715</v>
      </c>
      <c r="U15" s="77">
        <f t="shared" si="6"/>
        <v>0</v>
      </c>
      <c r="V15" s="78">
        <f>分析係数表!D18</f>
        <v>0.1002466699555994</v>
      </c>
      <c r="W15" s="158">
        <f t="shared" si="7"/>
        <v>0</v>
      </c>
      <c r="X15" s="67">
        <f>分析係数表!E18</f>
        <v>8.1401085347804644E-2</v>
      </c>
      <c r="Y15" s="157">
        <f t="shared" si="8"/>
        <v>0</v>
      </c>
    </row>
    <row r="16" spans="1:25" x14ac:dyDescent="0.2">
      <c r="A16" s="6" t="s">
        <v>4</v>
      </c>
      <c r="B16" s="5" t="s">
        <v>32</v>
      </c>
      <c r="C16" s="81"/>
      <c r="D16" s="98">
        <f>投入係数表!AO16</f>
        <v>2.5906735751295338E-3</v>
      </c>
      <c r="E16" s="101">
        <f t="shared" si="9"/>
        <v>0</v>
      </c>
      <c r="F16" s="76">
        <f>分析係数表!C19</f>
        <v>2.4613726194753882E-2</v>
      </c>
      <c r="G16" s="101">
        <f t="shared" si="0"/>
        <v>0</v>
      </c>
      <c r="H16" s="101">
        <v>0</v>
      </c>
      <c r="I16" s="101">
        <f t="shared" si="1"/>
        <v>0</v>
      </c>
      <c r="J16" s="76">
        <f>分析係数表!G19</f>
        <v>0.13374002815579539</v>
      </c>
      <c r="K16" s="102">
        <f t="shared" si="2"/>
        <v>0</v>
      </c>
      <c r="L16" s="70"/>
      <c r="M16" s="71"/>
      <c r="N16" s="72">
        <f>分析係数表!H19</f>
        <v>-1.0940707799437519E-4</v>
      </c>
      <c r="O16" s="73">
        <f t="shared" si="3"/>
        <v>0</v>
      </c>
      <c r="P16" s="67">
        <f>分析係数表!C19</f>
        <v>2.4613726194753882E-2</v>
      </c>
      <c r="Q16" s="73">
        <f t="shared" si="4"/>
        <v>0</v>
      </c>
      <c r="R16" s="74">
        <v>0</v>
      </c>
      <c r="S16" s="75">
        <f t="shared" si="5"/>
        <v>0</v>
      </c>
      <c r="T16" s="76">
        <f>分析係数表!F19</f>
        <v>0.55983106522759263</v>
      </c>
      <c r="U16" s="77">
        <f t="shared" si="6"/>
        <v>0</v>
      </c>
      <c r="V16" s="78">
        <f>分析係数表!D19</f>
        <v>2.7686532144533083E-2</v>
      </c>
      <c r="W16" s="158">
        <f t="shared" si="7"/>
        <v>0</v>
      </c>
      <c r="X16" s="67">
        <f>分析係数表!E19</f>
        <v>1.9239793524167059E-2</v>
      </c>
      <c r="Y16" s="157">
        <f t="shared" si="8"/>
        <v>0</v>
      </c>
    </row>
    <row r="17" spans="1:25" x14ac:dyDescent="0.2">
      <c r="A17" s="6" t="s">
        <v>5</v>
      </c>
      <c r="B17" s="5" t="s">
        <v>33</v>
      </c>
      <c r="C17" s="81"/>
      <c r="D17" s="98">
        <f>投入係数表!AO17</f>
        <v>1.2953367875647669E-3</v>
      </c>
      <c r="E17" s="101">
        <f t="shared" si="9"/>
        <v>0</v>
      </c>
      <c r="F17" s="76">
        <f>分析係数表!C20</f>
        <v>5.0947443689667304E-3</v>
      </c>
      <c r="G17" s="101">
        <f t="shared" si="0"/>
        <v>0</v>
      </c>
      <c r="H17" s="101">
        <v>0</v>
      </c>
      <c r="I17" s="101">
        <f t="shared" si="1"/>
        <v>0</v>
      </c>
      <c r="J17" s="76">
        <f>分析係数表!G20</f>
        <v>0.2516025641025641</v>
      </c>
      <c r="K17" s="102">
        <f t="shared" si="2"/>
        <v>0</v>
      </c>
      <c r="L17" s="70"/>
      <c r="M17" s="71"/>
      <c r="N17" s="72">
        <f>分析係数表!H20</f>
        <v>5.3416396903136116E-4</v>
      </c>
      <c r="O17" s="73">
        <f t="shared" si="3"/>
        <v>0</v>
      </c>
      <c r="P17" s="67">
        <f>分析係数表!C20</f>
        <v>5.0947443689667304E-3</v>
      </c>
      <c r="Q17" s="73">
        <f t="shared" si="4"/>
        <v>0</v>
      </c>
      <c r="R17" s="74">
        <v>0</v>
      </c>
      <c r="S17" s="75">
        <f t="shared" si="5"/>
        <v>0</v>
      </c>
      <c r="T17" s="76">
        <f>分析係数表!F20</f>
        <v>0.55448717948717952</v>
      </c>
      <c r="U17" s="77">
        <f t="shared" si="6"/>
        <v>0</v>
      </c>
      <c r="V17" s="78">
        <f>分析係数表!D20</f>
        <v>1.9230769230769232E-2</v>
      </c>
      <c r="W17" s="158">
        <f t="shared" si="7"/>
        <v>0</v>
      </c>
      <c r="X17" s="67">
        <f>分析係数表!E20</f>
        <v>1.282051282051282E-2</v>
      </c>
      <c r="Y17" s="157">
        <f t="shared" si="8"/>
        <v>0</v>
      </c>
    </row>
    <row r="18" spans="1:25" x14ac:dyDescent="0.2">
      <c r="A18" s="6" t="s">
        <v>6</v>
      </c>
      <c r="B18" s="5" t="s">
        <v>34</v>
      </c>
      <c r="C18" s="81"/>
      <c r="D18" s="98">
        <f>投入係数表!AO18</f>
        <v>2.5906735751295338E-3</v>
      </c>
      <c r="E18" s="101">
        <f t="shared" si="9"/>
        <v>0</v>
      </c>
      <c r="F18" s="76">
        <f>分析係数表!C21</f>
        <v>7.706243934001944E-2</v>
      </c>
      <c r="G18" s="101">
        <f t="shared" si="0"/>
        <v>0</v>
      </c>
      <c r="H18" s="101">
        <v>0</v>
      </c>
      <c r="I18" s="101">
        <f t="shared" si="1"/>
        <v>0</v>
      </c>
      <c r="J18" s="76">
        <f>分析係数表!G21</f>
        <v>0.42185988669338126</v>
      </c>
      <c r="K18" s="102">
        <f t="shared" si="2"/>
        <v>0</v>
      </c>
      <c r="L18" s="70"/>
      <c r="M18" s="71"/>
      <c r="N18" s="72">
        <f>分析係数表!H21</f>
        <v>9.0743517630628831E-4</v>
      </c>
      <c r="O18" s="73">
        <f t="shared" si="3"/>
        <v>0</v>
      </c>
      <c r="P18" s="67">
        <f>分析係数表!C21</f>
        <v>7.706243934001944E-2</v>
      </c>
      <c r="Q18" s="73">
        <f t="shared" si="4"/>
        <v>0</v>
      </c>
      <c r="R18" s="74">
        <v>0</v>
      </c>
      <c r="S18" s="75">
        <f t="shared" si="5"/>
        <v>0</v>
      </c>
      <c r="T18" s="76">
        <f>分析係数表!F21</f>
        <v>0.63189166781815664</v>
      </c>
      <c r="U18" s="77">
        <f t="shared" si="6"/>
        <v>0</v>
      </c>
      <c r="V18" s="78">
        <f>分析係数表!D21</f>
        <v>4.7948044769932294E-2</v>
      </c>
      <c r="W18" s="158">
        <f t="shared" si="7"/>
        <v>0</v>
      </c>
      <c r="X18" s="67">
        <f>分析係数表!E21</f>
        <v>3.4821058449633825E-2</v>
      </c>
      <c r="Y18" s="157">
        <f t="shared" si="8"/>
        <v>0</v>
      </c>
    </row>
    <row r="19" spans="1:25" x14ac:dyDescent="0.2">
      <c r="A19" s="6" t="s">
        <v>7</v>
      </c>
      <c r="B19" s="5" t="s">
        <v>266</v>
      </c>
      <c r="C19" s="81"/>
      <c r="D19" s="98">
        <f>投入係数表!AO19</f>
        <v>0</v>
      </c>
      <c r="E19" s="101">
        <f t="shared" si="9"/>
        <v>0</v>
      </c>
      <c r="F19" s="76">
        <f>分析係数表!C22</f>
        <v>0</v>
      </c>
      <c r="G19" s="101">
        <f t="shared" si="0"/>
        <v>0</v>
      </c>
      <c r="H19" s="101">
        <v>0</v>
      </c>
      <c r="I19" s="101">
        <f t="shared" si="1"/>
        <v>0</v>
      </c>
      <c r="J19" s="76">
        <f>分析係数表!G22</f>
        <v>0.29407127089246293</v>
      </c>
      <c r="K19" s="102">
        <f t="shared" si="2"/>
        <v>0</v>
      </c>
      <c r="L19" s="70"/>
      <c r="M19" s="71"/>
      <c r="N19" s="72">
        <f>分析係数表!H22</f>
        <v>4.1832118056672865E-5</v>
      </c>
      <c r="O19" s="73">
        <f t="shared" si="3"/>
        <v>0</v>
      </c>
      <c r="P19" s="67">
        <f>分析係数表!C22</f>
        <v>0</v>
      </c>
      <c r="Q19" s="73">
        <f t="shared" si="4"/>
        <v>0</v>
      </c>
      <c r="R19" s="74">
        <v>0</v>
      </c>
      <c r="S19" s="75">
        <f t="shared" si="5"/>
        <v>0</v>
      </c>
      <c r="T19" s="76">
        <f>分析係数表!F22</f>
        <v>0.6269315673289183</v>
      </c>
      <c r="U19" s="77">
        <f t="shared" si="6"/>
        <v>0</v>
      </c>
      <c r="V19" s="78">
        <f>分析係数表!D22</f>
        <v>4.3992431409649951E-2</v>
      </c>
      <c r="W19" s="158">
        <f t="shared" si="7"/>
        <v>0</v>
      </c>
      <c r="X19" s="67">
        <f>分析係数表!E22</f>
        <v>4.13118889940082E-2</v>
      </c>
      <c r="Y19" s="157">
        <f t="shared" si="8"/>
        <v>0</v>
      </c>
    </row>
    <row r="20" spans="1:25" x14ac:dyDescent="0.2">
      <c r="A20" s="6" t="s">
        <v>8</v>
      </c>
      <c r="B20" s="5" t="s">
        <v>267</v>
      </c>
      <c r="C20" s="81"/>
      <c r="D20" s="98">
        <f>投入係数表!AO20</f>
        <v>0</v>
      </c>
      <c r="E20" s="101">
        <f t="shared" si="9"/>
        <v>0</v>
      </c>
      <c r="F20" s="76">
        <f>分析係数表!C23</f>
        <v>0</v>
      </c>
      <c r="G20" s="101">
        <f t="shared" si="0"/>
        <v>0</v>
      </c>
      <c r="H20" s="101">
        <v>0</v>
      </c>
      <c r="I20" s="101">
        <f t="shared" si="1"/>
        <v>0</v>
      </c>
      <c r="J20" s="76">
        <f>分析係数表!G23</f>
        <v>0.31237009962015339</v>
      </c>
      <c r="K20" s="102">
        <f t="shared" si="2"/>
        <v>0</v>
      </c>
      <c r="L20" s="70"/>
      <c r="M20" s="71"/>
      <c r="N20" s="72">
        <f>分析係数表!H23</f>
        <v>2.2524986645900773E-5</v>
      </c>
      <c r="O20" s="73">
        <f t="shared" si="3"/>
        <v>0</v>
      </c>
      <c r="P20" s="67">
        <f>分析係数表!C23</f>
        <v>0</v>
      </c>
      <c r="Q20" s="73">
        <f t="shared" si="4"/>
        <v>0</v>
      </c>
      <c r="R20" s="74">
        <v>0</v>
      </c>
      <c r="S20" s="75">
        <f t="shared" si="5"/>
        <v>0</v>
      </c>
      <c r="T20" s="76">
        <f>分析係数表!F23</f>
        <v>0.64104493657278006</v>
      </c>
      <c r="U20" s="77">
        <f t="shared" si="6"/>
        <v>0</v>
      </c>
      <c r="V20" s="78">
        <f>分析係数表!D23</f>
        <v>3.4114527341790296E-2</v>
      </c>
      <c r="W20" s="158">
        <f t="shared" si="7"/>
        <v>0</v>
      </c>
      <c r="X20" s="67">
        <f>分析係数表!E23</f>
        <v>3.3648677703719633E-2</v>
      </c>
      <c r="Y20" s="157">
        <f t="shared" si="8"/>
        <v>0</v>
      </c>
    </row>
    <row r="21" spans="1:25" x14ac:dyDescent="0.2">
      <c r="A21" s="6" t="s">
        <v>9</v>
      </c>
      <c r="B21" s="5" t="s">
        <v>268</v>
      </c>
      <c r="C21" s="81"/>
      <c r="D21" s="98">
        <f>投入係数表!AO21</f>
        <v>3.8860103626943004E-3</v>
      </c>
      <c r="E21" s="101">
        <f t="shared" si="9"/>
        <v>0</v>
      </c>
      <c r="F21" s="76">
        <f>分析係数表!C24</f>
        <v>0.23422687152664268</v>
      </c>
      <c r="G21" s="101">
        <f t="shared" si="0"/>
        <v>0</v>
      </c>
      <c r="H21" s="101">
        <v>0</v>
      </c>
      <c r="I21" s="101">
        <f t="shared" si="1"/>
        <v>0</v>
      </c>
      <c r="J21" s="76">
        <f>分析係数表!G24</f>
        <v>0.32602845059592467</v>
      </c>
      <c r="K21" s="102">
        <f t="shared" si="2"/>
        <v>0</v>
      </c>
      <c r="L21" s="70"/>
      <c r="M21" s="71"/>
      <c r="N21" s="72">
        <f>分析係数表!H24</f>
        <v>9.8788155718450548E-4</v>
      </c>
      <c r="O21" s="73">
        <f t="shared" si="3"/>
        <v>0</v>
      </c>
      <c r="P21" s="67">
        <f>分析係数表!C24</f>
        <v>0.23422687152664268</v>
      </c>
      <c r="Q21" s="73">
        <f t="shared" si="4"/>
        <v>0</v>
      </c>
      <c r="R21" s="74">
        <v>0</v>
      </c>
      <c r="S21" s="75">
        <f t="shared" si="5"/>
        <v>0</v>
      </c>
      <c r="T21" s="76">
        <f>分析係数表!F24</f>
        <v>0.61668589004229146</v>
      </c>
      <c r="U21" s="77">
        <f t="shared" si="6"/>
        <v>0</v>
      </c>
      <c r="V21" s="78">
        <f>分析係数表!D24</f>
        <v>2.6528258362168398E-2</v>
      </c>
      <c r="W21" s="158">
        <f t="shared" si="7"/>
        <v>0</v>
      </c>
      <c r="X21" s="67">
        <f>分析係数表!E24</f>
        <v>2.691272587466359E-2</v>
      </c>
      <c r="Y21" s="157">
        <f t="shared" si="8"/>
        <v>0</v>
      </c>
    </row>
    <row r="22" spans="1:25" x14ac:dyDescent="0.2">
      <c r="A22" s="6" t="s">
        <v>10</v>
      </c>
      <c r="B22" s="5" t="s">
        <v>269</v>
      </c>
      <c r="C22" s="81"/>
      <c r="D22" s="98">
        <f>投入係数表!AO22</f>
        <v>5.1813471502590676E-3</v>
      </c>
      <c r="E22" s="101">
        <f t="shared" si="9"/>
        <v>0</v>
      </c>
      <c r="F22" s="76">
        <f>分析係数表!C25</f>
        <v>0</v>
      </c>
      <c r="G22" s="101">
        <f t="shared" si="0"/>
        <v>0</v>
      </c>
      <c r="H22" s="101">
        <v>0</v>
      </c>
      <c r="I22" s="101">
        <f t="shared" si="1"/>
        <v>0</v>
      </c>
      <c r="J22" s="76">
        <f>分析係数表!G25</f>
        <v>0.33808231569425601</v>
      </c>
      <c r="K22" s="102">
        <f t="shared" si="2"/>
        <v>0</v>
      </c>
      <c r="L22" s="70"/>
      <c r="M22" s="71"/>
      <c r="N22" s="72">
        <f>分析係数表!H25</f>
        <v>3.5718193109928369E-3</v>
      </c>
      <c r="O22" s="73">
        <f t="shared" si="3"/>
        <v>0</v>
      </c>
      <c r="P22" s="67">
        <f>分析係数表!C25</f>
        <v>0</v>
      </c>
      <c r="Q22" s="73">
        <f t="shared" si="4"/>
        <v>0</v>
      </c>
      <c r="R22" s="74">
        <v>0</v>
      </c>
      <c r="S22" s="75">
        <f t="shared" si="5"/>
        <v>0</v>
      </c>
      <c r="T22" s="76">
        <f>分析係数表!F25</f>
        <v>0.60040705563093621</v>
      </c>
      <c r="U22" s="77">
        <f t="shared" si="6"/>
        <v>0</v>
      </c>
      <c r="V22" s="78">
        <f>分析係数表!D25</f>
        <v>1.1533242876526458E-2</v>
      </c>
      <c r="W22" s="158">
        <f t="shared" si="7"/>
        <v>0</v>
      </c>
      <c r="X22" s="67">
        <f>分析係数表!E25</f>
        <v>4.2966983265490732E-3</v>
      </c>
      <c r="Y22" s="157">
        <f t="shared" si="8"/>
        <v>0</v>
      </c>
    </row>
    <row r="23" spans="1:25" x14ac:dyDescent="0.2">
      <c r="A23" s="6" t="s">
        <v>11</v>
      </c>
      <c r="B23" s="5" t="s">
        <v>35</v>
      </c>
      <c r="C23" s="81"/>
      <c r="D23" s="98">
        <f>投入係数表!AO23</f>
        <v>0</v>
      </c>
      <c r="E23" s="101">
        <f t="shared" si="9"/>
        <v>0</v>
      </c>
      <c r="F23" s="76">
        <f>分析係数表!C26</f>
        <v>0</v>
      </c>
      <c r="G23" s="101">
        <f t="shared" si="0"/>
        <v>0</v>
      </c>
      <c r="H23" s="101">
        <v>0</v>
      </c>
      <c r="I23" s="101">
        <f t="shared" si="1"/>
        <v>0</v>
      </c>
      <c r="J23" s="76">
        <f>分析係数表!G26</f>
        <v>0.34482683139318532</v>
      </c>
      <c r="K23" s="102">
        <f t="shared" si="2"/>
        <v>0</v>
      </c>
      <c r="L23" s="70"/>
      <c r="M23" s="71"/>
      <c r="N23" s="72">
        <f>分析係数表!H26</f>
        <v>9.437969404632424E-3</v>
      </c>
      <c r="O23" s="73">
        <f t="shared" si="3"/>
        <v>0</v>
      </c>
      <c r="P23" s="67">
        <f>分析係数表!C26</f>
        <v>0</v>
      </c>
      <c r="Q23" s="73">
        <f t="shared" si="4"/>
        <v>0</v>
      </c>
      <c r="R23" s="74">
        <v>0</v>
      </c>
      <c r="S23" s="75">
        <f t="shared" si="5"/>
        <v>0</v>
      </c>
      <c r="T23" s="76">
        <f>分析係数表!F26</f>
        <v>0.58875137357225105</v>
      </c>
      <c r="U23" s="77">
        <f t="shared" si="6"/>
        <v>0</v>
      </c>
      <c r="V23" s="78">
        <f>分析係数表!D26</f>
        <v>1.0949176732233308E-2</v>
      </c>
      <c r="W23" s="158">
        <f t="shared" si="7"/>
        <v>0</v>
      </c>
      <c r="X23" s="67">
        <f>分析係数表!E26</f>
        <v>1.1816004798199799E-2</v>
      </c>
      <c r="Y23" s="157">
        <f t="shared" si="8"/>
        <v>0</v>
      </c>
    </row>
    <row r="24" spans="1:25" x14ac:dyDescent="0.2">
      <c r="A24" s="6" t="s">
        <v>12</v>
      </c>
      <c r="B24" s="5" t="s">
        <v>361</v>
      </c>
      <c r="C24" s="81"/>
      <c r="D24" s="98">
        <f>投入係数表!AO24</f>
        <v>0</v>
      </c>
      <c r="E24" s="101">
        <f t="shared" si="9"/>
        <v>0</v>
      </c>
      <c r="F24" s="76">
        <f>分析係数表!C27</f>
        <v>0</v>
      </c>
      <c r="G24" s="101">
        <f t="shared" si="0"/>
        <v>0</v>
      </c>
      <c r="H24" s="101">
        <v>0</v>
      </c>
      <c r="I24" s="101">
        <f t="shared" si="1"/>
        <v>0</v>
      </c>
      <c r="J24" s="76">
        <f>分析係数表!G27</f>
        <v>0.30901287553648071</v>
      </c>
      <c r="K24" s="102">
        <f t="shared" si="2"/>
        <v>0</v>
      </c>
      <c r="L24" s="70"/>
      <c r="M24" s="71"/>
      <c r="N24" s="72">
        <f>分析係数表!H27</f>
        <v>8.81370548901746E-3</v>
      </c>
      <c r="O24" s="73">
        <f t="shared" si="3"/>
        <v>0</v>
      </c>
      <c r="P24" s="67">
        <f>分析係数表!C27</f>
        <v>0</v>
      </c>
      <c r="Q24" s="73">
        <f t="shared" si="4"/>
        <v>0</v>
      </c>
      <c r="R24" s="74">
        <v>0</v>
      </c>
      <c r="S24" s="75">
        <f t="shared" si="5"/>
        <v>0</v>
      </c>
      <c r="T24" s="76">
        <f>分析係数表!F27</f>
        <v>0.58082975679542204</v>
      </c>
      <c r="U24" s="77">
        <f t="shared" si="6"/>
        <v>0</v>
      </c>
      <c r="V24" s="78">
        <f>分析係数表!D27</f>
        <v>6.3662374821173109E-2</v>
      </c>
      <c r="W24" s="158">
        <f t="shared" si="7"/>
        <v>0</v>
      </c>
      <c r="X24" s="67">
        <f>分析係数表!E27</f>
        <v>7.2246065808297566E-2</v>
      </c>
      <c r="Y24" s="157">
        <f t="shared" si="8"/>
        <v>0</v>
      </c>
    </row>
    <row r="25" spans="1:25" x14ac:dyDescent="0.2">
      <c r="A25" s="6" t="s">
        <v>13</v>
      </c>
      <c r="B25" s="5" t="s">
        <v>189</v>
      </c>
      <c r="C25" s="81"/>
      <c r="D25" s="98">
        <f>投入係数表!AO25</f>
        <v>0</v>
      </c>
      <c r="E25" s="101">
        <f t="shared" si="9"/>
        <v>0</v>
      </c>
      <c r="F25" s="76">
        <f>分析係数表!C28</f>
        <v>0</v>
      </c>
      <c r="G25" s="101">
        <f t="shared" si="0"/>
        <v>0</v>
      </c>
      <c r="H25" s="101">
        <v>0</v>
      </c>
      <c r="I25" s="101">
        <f t="shared" si="1"/>
        <v>0</v>
      </c>
      <c r="J25" s="76">
        <f>分析係数表!G28</f>
        <v>0.32384497481935626</v>
      </c>
      <c r="K25" s="102">
        <f t="shared" si="2"/>
        <v>0</v>
      </c>
      <c r="L25" s="70"/>
      <c r="M25" s="71"/>
      <c r="N25" s="72">
        <f>分析係数表!H28</f>
        <v>1.3009788715625262E-2</v>
      </c>
      <c r="O25" s="73">
        <f t="shared" si="3"/>
        <v>0</v>
      </c>
      <c r="P25" s="67">
        <f>分析係数表!C28</f>
        <v>0</v>
      </c>
      <c r="Q25" s="73">
        <f t="shared" si="4"/>
        <v>0</v>
      </c>
      <c r="R25" s="74">
        <v>0</v>
      </c>
      <c r="S25" s="75">
        <f t="shared" si="5"/>
        <v>0</v>
      </c>
      <c r="T25" s="76">
        <f>分析係数表!F28</f>
        <v>0.55452156776877604</v>
      </c>
      <c r="U25" s="77">
        <f t="shared" si="6"/>
        <v>0</v>
      </c>
      <c r="V25" s="78">
        <f>分析係数表!D28</f>
        <v>4.8609590540836432E-2</v>
      </c>
      <c r="W25" s="158">
        <f t="shared" si="7"/>
        <v>0</v>
      </c>
      <c r="X25" s="67">
        <f>分析係数表!E28</f>
        <v>4.2040726954236919E-2</v>
      </c>
      <c r="Y25" s="157">
        <f t="shared" si="8"/>
        <v>0</v>
      </c>
    </row>
    <row r="26" spans="1:25" x14ac:dyDescent="0.2">
      <c r="A26" s="6" t="s">
        <v>14</v>
      </c>
      <c r="B26" s="5" t="s">
        <v>50</v>
      </c>
      <c r="C26" s="81"/>
      <c r="D26" s="98">
        <f>投入係数表!AO26</f>
        <v>2.072538860103627E-2</v>
      </c>
      <c r="E26" s="101">
        <f t="shared" si="9"/>
        <v>0</v>
      </c>
      <c r="F26" s="76">
        <f>分析係数表!C29</f>
        <v>9.5730027548209362E-2</v>
      </c>
      <c r="G26" s="101">
        <f t="shared" si="0"/>
        <v>0</v>
      </c>
      <c r="H26" s="101">
        <v>0</v>
      </c>
      <c r="I26" s="101">
        <f t="shared" si="1"/>
        <v>0</v>
      </c>
      <c r="J26" s="76">
        <f>分析係数表!G29</f>
        <v>0.41725313393446228</v>
      </c>
      <c r="K26" s="102">
        <f t="shared" si="2"/>
        <v>0</v>
      </c>
      <c r="L26" s="70"/>
      <c r="M26" s="71"/>
      <c r="N26" s="72">
        <f>分析係数表!H29</f>
        <v>1.1001847048904964E-2</v>
      </c>
      <c r="O26" s="73">
        <f t="shared" si="3"/>
        <v>0</v>
      </c>
      <c r="P26" s="67">
        <f>分析係数表!C29</f>
        <v>9.5730027548209362E-2</v>
      </c>
      <c r="Q26" s="73">
        <f t="shared" si="4"/>
        <v>0</v>
      </c>
      <c r="R26" s="74">
        <v>0</v>
      </c>
      <c r="S26" s="75">
        <f t="shared" si="5"/>
        <v>0</v>
      </c>
      <c r="T26" s="76">
        <f>分析係数表!F29</f>
        <v>0.61183197712777659</v>
      </c>
      <c r="U26" s="77">
        <f t="shared" si="6"/>
        <v>0</v>
      </c>
      <c r="V26" s="78">
        <f>分析係数表!D29</f>
        <v>6.9331427314712993E-2</v>
      </c>
      <c r="W26" s="158">
        <f t="shared" si="7"/>
        <v>0</v>
      </c>
      <c r="X26" s="67">
        <f>分析係数表!E29</f>
        <v>4.6349241257972289E-2</v>
      </c>
      <c r="Y26" s="157">
        <f t="shared" si="8"/>
        <v>0</v>
      </c>
    </row>
    <row r="27" spans="1:25" x14ac:dyDescent="0.2">
      <c r="A27" s="6" t="s">
        <v>15</v>
      </c>
      <c r="B27" s="5" t="s">
        <v>36</v>
      </c>
      <c r="C27" s="81"/>
      <c r="D27" s="98">
        <f>投入係数表!AO27</f>
        <v>0</v>
      </c>
      <c r="E27" s="101">
        <f t="shared" si="9"/>
        <v>0</v>
      </c>
      <c r="F27" s="76">
        <f>分析係数表!C30</f>
        <v>1</v>
      </c>
      <c r="G27" s="101">
        <f t="shared" si="0"/>
        <v>0</v>
      </c>
      <c r="H27" s="101">
        <v>0</v>
      </c>
      <c r="I27" s="101">
        <f t="shared" si="1"/>
        <v>0</v>
      </c>
      <c r="J27" s="76">
        <f>分析係数表!G30</f>
        <v>0.49552534931824899</v>
      </c>
      <c r="K27" s="102">
        <f t="shared" si="2"/>
        <v>0</v>
      </c>
      <c r="L27" s="70"/>
      <c r="M27" s="71"/>
      <c r="N27" s="72">
        <f>分析係数表!H30</f>
        <v>0</v>
      </c>
      <c r="O27" s="73">
        <f t="shared" si="3"/>
        <v>0</v>
      </c>
      <c r="P27" s="67">
        <f>分析係数表!C30</f>
        <v>1</v>
      </c>
      <c r="Q27" s="73">
        <f t="shared" si="4"/>
        <v>0</v>
      </c>
      <c r="R27" s="74">
        <v>0</v>
      </c>
      <c r="S27" s="75">
        <f t="shared" si="5"/>
        <v>0</v>
      </c>
      <c r="T27" s="76">
        <f>分析係数表!F30</f>
        <v>0.64042382540419607</v>
      </c>
      <c r="U27" s="77">
        <f t="shared" si="6"/>
        <v>0</v>
      </c>
      <c r="V27" s="78">
        <f>分析係数表!D30</f>
        <v>0.10939676643167714</v>
      </c>
      <c r="W27" s="158">
        <f t="shared" si="7"/>
        <v>0</v>
      </c>
      <c r="X27" s="67">
        <f>分析係数表!E30</f>
        <v>7.4296086791337757E-2</v>
      </c>
      <c r="Y27" s="157">
        <f t="shared" si="8"/>
        <v>0</v>
      </c>
    </row>
    <row r="28" spans="1:25" x14ac:dyDescent="0.2">
      <c r="A28" s="6" t="s">
        <v>16</v>
      </c>
      <c r="B28" s="5" t="s">
        <v>190</v>
      </c>
      <c r="C28" s="81"/>
      <c r="D28" s="98">
        <f>投入係数表!AO28</f>
        <v>2.5906735751295338E-3</v>
      </c>
      <c r="E28" s="101">
        <f t="shared" si="9"/>
        <v>0</v>
      </c>
      <c r="F28" s="76">
        <f>分析係数表!C31</f>
        <v>0.68487081196793942</v>
      </c>
      <c r="G28" s="101">
        <f t="shared" si="0"/>
        <v>0</v>
      </c>
      <c r="H28" s="101">
        <v>0</v>
      </c>
      <c r="I28" s="101">
        <f t="shared" si="1"/>
        <v>0</v>
      </c>
      <c r="J28" s="76">
        <f>分析係数表!G31</f>
        <v>0.16454642729758651</v>
      </c>
      <c r="K28" s="102">
        <f t="shared" si="2"/>
        <v>0</v>
      </c>
      <c r="L28" s="70"/>
      <c r="M28" s="71"/>
      <c r="N28" s="72">
        <f>分析係数表!H31</f>
        <v>3.7433309950251958E-2</v>
      </c>
      <c r="O28" s="73">
        <f t="shared" si="3"/>
        <v>0</v>
      </c>
      <c r="P28" s="67">
        <f>分析係数表!C31</f>
        <v>0.68487081196793942</v>
      </c>
      <c r="Q28" s="73">
        <f t="shared" si="4"/>
        <v>0</v>
      </c>
      <c r="R28" s="74">
        <v>0</v>
      </c>
      <c r="S28" s="75">
        <f t="shared" si="5"/>
        <v>0</v>
      </c>
      <c r="T28" s="76">
        <f>分析係数表!F31</f>
        <v>0.58346213292117466</v>
      </c>
      <c r="U28" s="77">
        <f t="shared" si="6"/>
        <v>0</v>
      </c>
      <c r="V28" s="78">
        <f>分析係数表!D31</f>
        <v>1.2424206396385685E-2</v>
      </c>
      <c r="W28" s="158">
        <f t="shared" si="7"/>
        <v>0</v>
      </c>
      <c r="X28" s="67">
        <f>分析係数表!E31</f>
        <v>1.0462489596956366E-2</v>
      </c>
      <c r="Y28" s="157">
        <f t="shared" si="8"/>
        <v>0</v>
      </c>
    </row>
    <row r="29" spans="1:25" x14ac:dyDescent="0.2">
      <c r="A29" s="6" t="s">
        <v>17</v>
      </c>
      <c r="B29" s="5" t="s">
        <v>270</v>
      </c>
      <c r="C29" s="81"/>
      <c r="D29" s="98">
        <f>投入係数表!AO29</f>
        <v>1.2953367875647669E-3</v>
      </c>
      <c r="E29" s="101">
        <f t="shared" si="9"/>
        <v>0</v>
      </c>
      <c r="F29" s="76">
        <f>分析係数表!C32</f>
        <v>0.99951183793019283</v>
      </c>
      <c r="G29" s="101">
        <f t="shared" si="0"/>
        <v>0</v>
      </c>
      <c r="H29" s="101">
        <v>0</v>
      </c>
      <c r="I29" s="101">
        <f t="shared" si="1"/>
        <v>0</v>
      </c>
      <c r="J29" s="76">
        <f>分析係数表!G32</f>
        <v>0.19001687967205208</v>
      </c>
      <c r="K29" s="102">
        <f t="shared" si="2"/>
        <v>0</v>
      </c>
      <c r="L29" s="70"/>
      <c r="M29" s="71"/>
      <c r="N29" s="72">
        <f>分析係数表!H32</f>
        <v>7.9094881679463002E-3</v>
      </c>
      <c r="O29" s="73">
        <f t="shared" si="3"/>
        <v>0</v>
      </c>
      <c r="P29" s="67">
        <f>分析係数表!C32</f>
        <v>0.99951183793019283</v>
      </c>
      <c r="Q29" s="73">
        <f t="shared" si="4"/>
        <v>0</v>
      </c>
      <c r="R29" s="74">
        <v>0</v>
      </c>
      <c r="S29" s="75">
        <f t="shared" si="5"/>
        <v>0</v>
      </c>
      <c r="T29" s="76">
        <f>分析係数表!F32</f>
        <v>0.65686038099831201</v>
      </c>
      <c r="U29" s="77">
        <f t="shared" si="6"/>
        <v>0</v>
      </c>
      <c r="V29" s="78">
        <f>分析係数表!D32</f>
        <v>1.6156257535567882E-2</v>
      </c>
      <c r="W29" s="158">
        <f t="shared" si="7"/>
        <v>0</v>
      </c>
      <c r="X29" s="67">
        <f>分析係数表!E32</f>
        <v>2.4596093561610802E-2</v>
      </c>
      <c r="Y29" s="157">
        <f t="shared" si="8"/>
        <v>0</v>
      </c>
    </row>
    <row r="30" spans="1:25" x14ac:dyDescent="0.2">
      <c r="A30" s="6" t="s">
        <v>18</v>
      </c>
      <c r="B30" s="5" t="s">
        <v>271</v>
      </c>
      <c r="C30" s="81"/>
      <c r="D30" s="98">
        <f>投入係数表!AO30</f>
        <v>6.4766839378238338E-3</v>
      </c>
      <c r="E30" s="101">
        <f t="shared" si="9"/>
        <v>0</v>
      </c>
      <c r="F30" s="76">
        <f>分析係数表!C33</f>
        <v>0.77438340807174888</v>
      </c>
      <c r="G30" s="101">
        <f t="shared" si="0"/>
        <v>0</v>
      </c>
      <c r="H30" s="101">
        <v>0</v>
      </c>
      <c r="I30" s="101">
        <f t="shared" si="1"/>
        <v>0</v>
      </c>
      <c r="J30" s="76">
        <f>分析係数表!G33</f>
        <v>0.576631806707537</v>
      </c>
      <c r="K30" s="102">
        <f t="shared" si="2"/>
        <v>0</v>
      </c>
      <c r="L30" s="70"/>
      <c r="M30" s="71"/>
      <c r="N30" s="72">
        <f>分析係数表!H33</f>
        <v>9.4283158389270381E-4</v>
      </c>
      <c r="O30" s="73">
        <f t="shared" si="3"/>
        <v>0</v>
      </c>
      <c r="P30" s="67">
        <f>分析係数表!C33</f>
        <v>0.77438340807174888</v>
      </c>
      <c r="Q30" s="73">
        <f t="shared" si="4"/>
        <v>0</v>
      </c>
      <c r="R30" s="74">
        <v>0</v>
      </c>
      <c r="S30" s="75">
        <f t="shared" si="5"/>
        <v>0</v>
      </c>
      <c r="T30" s="76">
        <f>分析係数表!F33</f>
        <v>0.7461233321312658</v>
      </c>
      <c r="U30" s="77">
        <f t="shared" si="6"/>
        <v>0</v>
      </c>
      <c r="V30" s="78">
        <f>分析係数表!D33</f>
        <v>0.11179228272628922</v>
      </c>
      <c r="W30" s="158">
        <f t="shared" si="7"/>
        <v>0</v>
      </c>
      <c r="X30" s="67">
        <f>分析係数表!E33</f>
        <v>0.10385863685539128</v>
      </c>
      <c r="Y30" s="157">
        <f t="shared" si="8"/>
        <v>0</v>
      </c>
    </row>
    <row r="31" spans="1:25" x14ac:dyDescent="0.2">
      <c r="A31" s="6" t="s">
        <v>19</v>
      </c>
      <c r="B31" s="5" t="s">
        <v>272</v>
      </c>
      <c r="C31" s="81"/>
      <c r="D31" s="98">
        <f>投入係数表!AO31</f>
        <v>3.6269430051813469E-2</v>
      </c>
      <c r="E31" s="101">
        <f t="shared" si="9"/>
        <v>0</v>
      </c>
      <c r="F31" s="76">
        <f>分析係数表!C34</f>
        <v>0.30551441128621037</v>
      </c>
      <c r="G31" s="101">
        <f t="shared" si="0"/>
        <v>0</v>
      </c>
      <c r="H31" s="101">
        <v>0</v>
      </c>
      <c r="I31" s="101">
        <f t="shared" si="1"/>
        <v>0</v>
      </c>
      <c r="J31" s="76">
        <f>分析係数表!G34</f>
        <v>0.46684090860797689</v>
      </c>
      <c r="K31" s="102">
        <f t="shared" si="2"/>
        <v>0</v>
      </c>
      <c r="L31" s="70"/>
      <c r="M31" s="71"/>
      <c r="N31" s="72">
        <f>分析係数表!H34</f>
        <v>0.15249094173751312</v>
      </c>
      <c r="O31" s="73">
        <f t="shared" si="3"/>
        <v>0</v>
      </c>
      <c r="P31" s="67">
        <f>分析係数表!C34</f>
        <v>0.30551441128621037</v>
      </c>
      <c r="Q31" s="73">
        <f t="shared" si="4"/>
        <v>0</v>
      </c>
      <c r="R31" s="74">
        <v>0</v>
      </c>
      <c r="S31" s="75">
        <f t="shared" si="5"/>
        <v>0</v>
      </c>
      <c r="T31" s="76">
        <f>分析係数表!F34</f>
        <v>0.77261426659017018</v>
      </c>
      <c r="U31" s="77">
        <f t="shared" si="6"/>
        <v>0</v>
      </c>
      <c r="V31" s="78">
        <f>分析係数表!D34</f>
        <v>0.26310533137842373</v>
      </c>
      <c r="W31" s="158">
        <f t="shared" si="7"/>
        <v>0</v>
      </c>
      <c r="X31" s="67">
        <f>分析係数表!E34</f>
        <v>0.16618856377892521</v>
      </c>
      <c r="Y31" s="157">
        <f t="shared" si="8"/>
        <v>0</v>
      </c>
    </row>
    <row r="32" spans="1:25" x14ac:dyDescent="0.2">
      <c r="A32" s="6" t="s">
        <v>20</v>
      </c>
      <c r="B32" s="5" t="s">
        <v>37</v>
      </c>
      <c r="C32" s="81"/>
      <c r="D32" s="98">
        <f>投入係数表!AO32</f>
        <v>1.2953367875647669E-3</v>
      </c>
      <c r="E32" s="101">
        <f t="shared" si="9"/>
        <v>0</v>
      </c>
      <c r="F32" s="76">
        <f>分析係数表!C35</f>
        <v>0.55170107459758322</v>
      </c>
      <c r="G32" s="101">
        <f t="shared" si="0"/>
        <v>0</v>
      </c>
      <c r="H32" s="101">
        <v>0</v>
      </c>
      <c r="I32" s="101">
        <f t="shared" si="1"/>
        <v>0</v>
      </c>
      <c r="J32" s="76">
        <f>分析係数表!G35</f>
        <v>0.35798960138648178</v>
      </c>
      <c r="K32" s="102">
        <f t="shared" si="2"/>
        <v>0</v>
      </c>
      <c r="L32" s="70"/>
      <c r="M32" s="71"/>
      <c r="N32" s="72">
        <f>分析係数表!H35</f>
        <v>4.4091052431733203E-2</v>
      </c>
      <c r="O32" s="73">
        <f t="shared" si="3"/>
        <v>0</v>
      </c>
      <c r="P32" s="67">
        <f>分析係数表!C35</f>
        <v>0.55170107459758322</v>
      </c>
      <c r="Q32" s="73">
        <f t="shared" si="4"/>
        <v>0</v>
      </c>
      <c r="R32" s="74">
        <v>0</v>
      </c>
      <c r="S32" s="75">
        <f t="shared" si="5"/>
        <v>0</v>
      </c>
      <c r="T32" s="76">
        <f>分析係数表!F35</f>
        <v>0.73705372616984399</v>
      </c>
      <c r="U32" s="77">
        <f t="shared" si="6"/>
        <v>0</v>
      </c>
      <c r="V32" s="78">
        <f>分析係数表!D35</f>
        <v>9.9133448873483535E-2</v>
      </c>
      <c r="W32" s="158">
        <f t="shared" si="7"/>
        <v>0</v>
      </c>
      <c r="X32" s="67">
        <f>分析係数表!E35</f>
        <v>9.0190641247833617E-2</v>
      </c>
      <c r="Y32" s="157">
        <f t="shared" si="8"/>
        <v>0</v>
      </c>
    </row>
    <row r="33" spans="1:25" x14ac:dyDescent="0.2">
      <c r="A33" s="6" t="s">
        <v>21</v>
      </c>
      <c r="B33" s="5" t="s">
        <v>38</v>
      </c>
      <c r="C33" s="81"/>
      <c r="D33" s="98">
        <f>投入係数表!AO33</f>
        <v>1.4248704663212436E-2</v>
      </c>
      <c r="E33" s="101">
        <f t="shared" si="9"/>
        <v>0</v>
      </c>
      <c r="F33" s="76">
        <f>分析係数表!C36</f>
        <v>0.78706433438155132</v>
      </c>
      <c r="G33" s="101">
        <f t="shared" si="0"/>
        <v>0</v>
      </c>
      <c r="H33" s="101">
        <v>0</v>
      </c>
      <c r="I33" s="101">
        <f t="shared" si="1"/>
        <v>0</v>
      </c>
      <c r="J33" s="76">
        <f>分析係数表!G36</f>
        <v>2.3082187519442545E-2</v>
      </c>
      <c r="K33" s="102">
        <f t="shared" si="2"/>
        <v>0</v>
      </c>
      <c r="L33" s="70"/>
      <c r="M33" s="71"/>
      <c r="N33" s="72">
        <f>分析係数表!H36</f>
        <v>0.17399265041864295</v>
      </c>
      <c r="O33" s="73">
        <f t="shared" si="3"/>
        <v>0</v>
      </c>
      <c r="P33" s="67">
        <f>分析係数表!C36</f>
        <v>0.78706433438155132</v>
      </c>
      <c r="Q33" s="73">
        <f t="shared" si="4"/>
        <v>0</v>
      </c>
      <c r="R33" s="74">
        <v>0</v>
      </c>
      <c r="S33" s="75">
        <f t="shared" si="5"/>
        <v>0</v>
      </c>
      <c r="T33" s="76">
        <f>分析係数表!F36</f>
        <v>0.89591239967647607</v>
      </c>
      <c r="U33" s="77">
        <f t="shared" si="6"/>
        <v>0</v>
      </c>
      <c r="V33" s="78">
        <f>分析係数表!D36</f>
        <v>1.2733569754661027E-2</v>
      </c>
      <c r="W33" s="158">
        <f t="shared" si="7"/>
        <v>0</v>
      </c>
      <c r="X33" s="67">
        <f>分析係数表!E36</f>
        <v>3.4218876376532073E-3</v>
      </c>
      <c r="Y33" s="157">
        <f t="shared" si="8"/>
        <v>0</v>
      </c>
    </row>
    <row r="34" spans="1:25" x14ac:dyDescent="0.2">
      <c r="A34" s="6" t="s">
        <v>22</v>
      </c>
      <c r="B34" s="5" t="s">
        <v>373</v>
      </c>
      <c r="C34" s="81"/>
      <c r="D34" s="98">
        <f>投入係数表!AO34</f>
        <v>4.4041450777202069E-2</v>
      </c>
      <c r="E34" s="101">
        <f t="shared" si="9"/>
        <v>0</v>
      </c>
      <c r="F34" s="76">
        <f>分析係数表!C37</f>
        <v>0.17806118330777299</v>
      </c>
      <c r="G34" s="101">
        <f t="shared" si="0"/>
        <v>0</v>
      </c>
      <c r="H34" s="101">
        <v>0</v>
      </c>
      <c r="I34" s="101">
        <f t="shared" si="1"/>
        <v>0</v>
      </c>
      <c r="J34" s="76">
        <f>分析係数表!G37</f>
        <v>0.48063241106719368</v>
      </c>
      <c r="K34" s="102">
        <f t="shared" si="2"/>
        <v>0</v>
      </c>
      <c r="L34" s="70"/>
      <c r="M34" s="71"/>
      <c r="N34" s="72">
        <f>分析係数表!H37</f>
        <v>0.10551990887033974</v>
      </c>
      <c r="O34" s="73">
        <f t="shared" si="3"/>
        <v>0</v>
      </c>
      <c r="P34" s="67">
        <f>分析係数表!C37</f>
        <v>0.17806118330777299</v>
      </c>
      <c r="Q34" s="73">
        <f t="shared" si="4"/>
        <v>0</v>
      </c>
      <c r="R34" s="74">
        <v>0</v>
      </c>
      <c r="S34" s="75">
        <f t="shared" si="5"/>
        <v>0</v>
      </c>
      <c r="T34" s="76">
        <f>分析係数表!F37</f>
        <v>0.73363448146056842</v>
      </c>
      <c r="U34" s="77">
        <f t="shared" si="6"/>
        <v>0</v>
      </c>
      <c r="V34" s="78">
        <f>分析係数表!D37</f>
        <v>8.9591567852437423E-2</v>
      </c>
      <c r="W34" s="158">
        <f t="shared" si="7"/>
        <v>0</v>
      </c>
      <c r="X34" s="67">
        <f>分析係数表!E37</f>
        <v>7.8976096367400717E-2</v>
      </c>
      <c r="Y34" s="157">
        <f t="shared" si="8"/>
        <v>0</v>
      </c>
    </row>
    <row r="35" spans="1:25" x14ac:dyDescent="0.2">
      <c r="A35" s="6" t="s">
        <v>23</v>
      </c>
      <c r="B35" s="5" t="s">
        <v>191</v>
      </c>
      <c r="C35" s="81"/>
      <c r="D35" s="98">
        <f>投入係数表!AO35</f>
        <v>3.2383419689119168E-2</v>
      </c>
      <c r="E35" s="101">
        <f t="shared" si="9"/>
        <v>0</v>
      </c>
      <c r="F35" s="76">
        <f>分析係数表!C38</f>
        <v>9.4546815856245581E-2</v>
      </c>
      <c r="G35" s="101">
        <f t="shared" si="0"/>
        <v>0</v>
      </c>
      <c r="H35" s="101">
        <v>0</v>
      </c>
      <c r="I35" s="101">
        <f t="shared" si="1"/>
        <v>0</v>
      </c>
      <c r="J35" s="76">
        <f>分析係数表!G38</f>
        <v>0.30196369025565023</v>
      </c>
      <c r="K35" s="102">
        <f t="shared" si="2"/>
        <v>0</v>
      </c>
      <c r="L35" s="70"/>
      <c r="M35" s="71"/>
      <c r="N35" s="72">
        <f>分析係数表!H38</f>
        <v>2.7486919418469202E-2</v>
      </c>
      <c r="O35" s="73">
        <f t="shared" si="3"/>
        <v>0</v>
      </c>
      <c r="P35" s="67">
        <f>分析係数表!C38</f>
        <v>9.4546815856245581E-2</v>
      </c>
      <c r="Q35" s="73">
        <f t="shared" si="4"/>
        <v>0</v>
      </c>
      <c r="R35" s="74">
        <v>0</v>
      </c>
      <c r="S35" s="75">
        <f t="shared" si="5"/>
        <v>0</v>
      </c>
      <c r="T35" s="76">
        <f>分析係数表!F38</f>
        <v>0.6469062615783624</v>
      </c>
      <c r="U35" s="77">
        <f t="shared" si="6"/>
        <v>0</v>
      </c>
      <c r="V35" s="78">
        <f>分析係数表!D38</f>
        <v>7.039644312708411E-2</v>
      </c>
      <c r="W35" s="158">
        <f t="shared" si="7"/>
        <v>0</v>
      </c>
      <c r="X35" s="67">
        <f>分析係数表!E38</f>
        <v>6.7802889959244161E-2</v>
      </c>
      <c r="Y35" s="157">
        <f t="shared" si="8"/>
        <v>0</v>
      </c>
    </row>
    <row r="36" spans="1:25" x14ac:dyDescent="0.2">
      <c r="A36" s="6" t="s">
        <v>24</v>
      </c>
      <c r="B36" s="5" t="s">
        <v>39</v>
      </c>
      <c r="C36" s="81"/>
      <c r="D36" s="98">
        <f>投入係数表!AO36</f>
        <v>0.11269430051813471</v>
      </c>
      <c r="E36" s="101">
        <f t="shared" si="9"/>
        <v>0</v>
      </c>
      <c r="F36" s="76">
        <f>分析係数表!C39</f>
        <v>1</v>
      </c>
      <c r="G36" s="101">
        <f t="shared" si="0"/>
        <v>0</v>
      </c>
      <c r="H36" s="101">
        <v>0</v>
      </c>
      <c r="I36" s="101">
        <f t="shared" si="1"/>
        <v>0</v>
      </c>
      <c r="J36" s="76">
        <f>分析係数表!G39</f>
        <v>0.38617340916407339</v>
      </c>
      <c r="K36" s="102">
        <f t="shared" si="2"/>
        <v>0</v>
      </c>
      <c r="L36" s="70"/>
      <c r="M36" s="71"/>
      <c r="N36" s="72">
        <f>分析係数表!H39</f>
        <v>3.6619192575764402E-3</v>
      </c>
      <c r="O36" s="73">
        <f t="shared" si="3"/>
        <v>0</v>
      </c>
      <c r="P36" s="67">
        <f>分析係数表!C39</f>
        <v>1</v>
      </c>
      <c r="Q36" s="73">
        <f t="shared" si="4"/>
        <v>0</v>
      </c>
      <c r="R36" s="74">
        <v>0</v>
      </c>
      <c r="S36" s="75">
        <f t="shared" si="5"/>
        <v>0</v>
      </c>
      <c r="T36" s="76">
        <f>分析係数表!F39</f>
        <v>0.76971778087777654</v>
      </c>
      <c r="U36" s="77">
        <f t="shared" si="6"/>
        <v>0</v>
      </c>
      <c r="V36" s="78">
        <f>分析係数表!D39</f>
        <v>5.3224594913617342E-2</v>
      </c>
      <c r="W36" s="158">
        <f t="shared" si="7"/>
        <v>0</v>
      </c>
      <c r="X36" s="67">
        <f>分析係数表!E39</f>
        <v>6.6664878205816069E-2</v>
      </c>
      <c r="Y36" s="157">
        <f t="shared" si="8"/>
        <v>0</v>
      </c>
    </row>
    <row r="37" spans="1:25" x14ac:dyDescent="0.2">
      <c r="A37" s="6" t="s">
        <v>25</v>
      </c>
      <c r="B37" s="5" t="s">
        <v>40</v>
      </c>
      <c r="C37" s="81"/>
      <c r="D37" s="98">
        <f>投入係数表!AO37</f>
        <v>0</v>
      </c>
      <c r="E37" s="101">
        <f t="shared" si="9"/>
        <v>0</v>
      </c>
      <c r="F37" s="76">
        <f>分析係数表!C40</f>
        <v>0.92638568129330257</v>
      </c>
      <c r="G37" s="101">
        <f t="shared" si="0"/>
        <v>0</v>
      </c>
      <c r="H37" s="101">
        <v>0</v>
      </c>
      <c r="I37" s="101">
        <f t="shared" si="1"/>
        <v>0</v>
      </c>
      <c r="J37" s="76">
        <f>分析係数表!G40</f>
        <v>0.56637000568074225</v>
      </c>
      <c r="K37" s="102">
        <f t="shared" si="2"/>
        <v>0</v>
      </c>
      <c r="L37" s="70"/>
      <c r="M37" s="71"/>
      <c r="N37" s="72">
        <f>分析係数表!H40</f>
        <v>2.7911676309506188E-2</v>
      </c>
      <c r="O37" s="73">
        <f t="shared" si="3"/>
        <v>0</v>
      </c>
      <c r="P37" s="67">
        <f>分析係数表!C40</f>
        <v>0.92638568129330257</v>
      </c>
      <c r="Q37" s="73">
        <f t="shared" si="4"/>
        <v>0</v>
      </c>
      <c r="R37" s="74">
        <v>0</v>
      </c>
      <c r="S37" s="75">
        <f t="shared" si="5"/>
        <v>0</v>
      </c>
      <c r="T37" s="76">
        <f>分析係数表!F40</f>
        <v>0.79369437606513915</v>
      </c>
      <c r="U37" s="77">
        <f t="shared" si="6"/>
        <v>0</v>
      </c>
      <c r="V37" s="78">
        <f>分析係数表!D40</f>
        <v>7.4725430789623182E-2</v>
      </c>
      <c r="W37" s="158">
        <f t="shared" si="7"/>
        <v>0</v>
      </c>
      <c r="X37" s="67">
        <f>分析係数表!E40</f>
        <v>4.5398598750236697E-2</v>
      </c>
      <c r="Y37" s="157">
        <f t="shared" si="8"/>
        <v>0</v>
      </c>
    </row>
    <row r="38" spans="1:25" x14ac:dyDescent="0.2">
      <c r="A38" s="6" t="s">
        <v>26</v>
      </c>
      <c r="B38" s="5" t="s">
        <v>274</v>
      </c>
      <c r="C38" s="81"/>
      <c r="D38" s="98">
        <f>投入係数表!AO38</f>
        <v>1.2953367875647669E-3</v>
      </c>
      <c r="E38" s="101">
        <f t="shared" si="9"/>
        <v>0</v>
      </c>
      <c r="F38" s="76">
        <f>分析係数表!C41</f>
        <v>0.99990772353972501</v>
      </c>
      <c r="G38" s="101">
        <f t="shared" si="0"/>
        <v>0</v>
      </c>
      <c r="H38" s="101">
        <v>0</v>
      </c>
      <c r="I38" s="101">
        <f t="shared" si="1"/>
        <v>0</v>
      </c>
      <c r="J38" s="76">
        <f>分析係数表!G41</f>
        <v>0.5672735653376354</v>
      </c>
      <c r="K38" s="102">
        <f t="shared" si="2"/>
        <v>0</v>
      </c>
      <c r="L38" s="70"/>
      <c r="M38" s="71"/>
      <c r="N38" s="72">
        <f>分析係数表!H41</f>
        <v>3.8064009576337182E-2</v>
      </c>
      <c r="O38" s="73">
        <f t="shared" si="3"/>
        <v>0</v>
      </c>
      <c r="P38" s="67">
        <f>分析係数表!C41</f>
        <v>0.99990772353972501</v>
      </c>
      <c r="Q38" s="73">
        <f t="shared" si="4"/>
        <v>0</v>
      </c>
      <c r="R38" s="74">
        <v>0</v>
      </c>
      <c r="S38" s="75">
        <f t="shared" si="5"/>
        <v>0</v>
      </c>
      <c r="T38" s="76">
        <f>分析係数表!F41</f>
        <v>0.70340324191441961</v>
      </c>
      <c r="U38" s="77">
        <f t="shared" si="6"/>
        <v>0</v>
      </c>
      <c r="V38" s="78">
        <f>分析係数表!D41</f>
        <v>0.12678804640086042</v>
      </c>
      <c r="W38" s="158">
        <f t="shared" si="7"/>
        <v>0</v>
      </c>
      <c r="X38" s="67">
        <f>分析係数表!E41</f>
        <v>0.12015057232849351</v>
      </c>
      <c r="Y38" s="157">
        <f t="shared" si="8"/>
        <v>0</v>
      </c>
    </row>
    <row r="39" spans="1:25" x14ac:dyDescent="0.2">
      <c r="A39" s="6" t="s">
        <v>51</v>
      </c>
      <c r="B39" s="5" t="s">
        <v>363</v>
      </c>
      <c r="C39" s="81"/>
      <c r="D39" s="98">
        <f>投入係数表!AO39</f>
        <v>2.5906735751295338E-3</v>
      </c>
      <c r="E39" s="101">
        <f t="shared" si="9"/>
        <v>0</v>
      </c>
      <c r="F39" s="76">
        <f>分析係数表!C42</f>
        <v>0.84220135628586335</v>
      </c>
      <c r="G39" s="101">
        <f>E39*F39</f>
        <v>0</v>
      </c>
      <c r="H39" s="101">
        <v>0</v>
      </c>
      <c r="I39" s="101">
        <f>C39+H39</f>
        <v>0</v>
      </c>
      <c r="J39" s="76">
        <f>分析係数表!G42</f>
        <v>0.59498317528296119</v>
      </c>
      <c r="K39" s="102">
        <f>I39*J39</f>
        <v>0</v>
      </c>
      <c r="L39" s="70"/>
      <c r="M39" s="71"/>
      <c r="N39" s="72">
        <f>分析係数表!H42</f>
        <v>1.0390454554230514E-2</v>
      </c>
      <c r="O39" s="73">
        <f t="shared" si="3"/>
        <v>0</v>
      </c>
      <c r="P39" s="67">
        <f>分析係数表!C42</f>
        <v>0.84220135628586335</v>
      </c>
      <c r="Q39" s="73">
        <f>O39*P39</f>
        <v>0</v>
      </c>
      <c r="R39" s="74">
        <v>0</v>
      </c>
      <c r="S39" s="75">
        <f>I39+R39</f>
        <v>0</v>
      </c>
      <c r="T39" s="76">
        <f>分析係数表!F42</f>
        <v>0.68522483940042822</v>
      </c>
      <c r="U39" s="77">
        <f>S39*T39</f>
        <v>0</v>
      </c>
      <c r="V39" s="78">
        <f>分析係数表!D42</f>
        <v>0.3683083511777302</v>
      </c>
      <c r="W39" s="158">
        <f>ROUND(S39*V39,0)</f>
        <v>0</v>
      </c>
      <c r="X39" s="67">
        <f>分析係数表!E42</f>
        <v>0.32058733557662894</v>
      </c>
      <c r="Y39" s="157">
        <f>ROUND(S39*X39,0)</f>
        <v>0</v>
      </c>
    </row>
    <row r="40" spans="1:25" x14ac:dyDescent="0.2">
      <c r="A40" s="6" t="s">
        <v>192</v>
      </c>
      <c r="B40" s="5" t="s">
        <v>41</v>
      </c>
      <c r="C40" s="81"/>
      <c r="D40" s="98">
        <f>投入係数表!AO40</f>
        <v>1.9430051813471502E-2</v>
      </c>
      <c r="E40" s="101">
        <f t="shared" si="9"/>
        <v>0</v>
      </c>
      <c r="F40" s="76">
        <f>分析係数表!C43</f>
        <v>0.52430911701784721</v>
      </c>
      <c r="G40" s="101">
        <f>E40*F40</f>
        <v>0</v>
      </c>
      <c r="H40" s="101">
        <v>0</v>
      </c>
      <c r="I40" s="101">
        <f>C40+H40</f>
        <v>0</v>
      </c>
      <c r="J40" s="76">
        <f>分析係数表!G43</f>
        <v>0.41766166778106789</v>
      </c>
      <c r="K40" s="102">
        <f>I40*J40</f>
        <v>0</v>
      </c>
      <c r="L40" s="70"/>
      <c r="M40" s="71"/>
      <c r="N40" s="72">
        <f>分析係数表!H43</f>
        <v>1.4132820192685171E-2</v>
      </c>
      <c r="O40" s="73">
        <f t="shared" si="3"/>
        <v>0</v>
      </c>
      <c r="P40" s="67">
        <f>分析係数表!C43</f>
        <v>0.52430911701784721</v>
      </c>
      <c r="Q40" s="73">
        <f>O40*P40</f>
        <v>0</v>
      </c>
      <c r="R40" s="74">
        <v>0</v>
      </c>
      <c r="S40" s="75">
        <f>I40+R40</f>
        <v>0</v>
      </c>
      <c r="T40" s="76">
        <f>分析係数表!F43</f>
        <v>0.73416754226764736</v>
      </c>
      <c r="U40" s="77">
        <f>S40*T40</f>
        <v>0</v>
      </c>
      <c r="V40" s="78">
        <f>分析係数表!D43</f>
        <v>0.15354857197440061</v>
      </c>
      <c r="W40" s="158">
        <f>ROUND(S40*V40,0)</f>
        <v>0</v>
      </c>
      <c r="X40" s="67">
        <f>分析係数表!E43</f>
        <v>0.11343012704174228</v>
      </c>
      <c r="Y40" s="157">
        <f>ROUND(S40*X40,0)</f>
        <v>0</v>
      </c>
    </row>
    <row r="41" spans="1:25" x14ac:dyDescent="0.2">
      <c r="A41" s="6" t="s">
        <v>337</v>
      </c>
      <c r="B41" s="5" t="s">
        <v>42</v>
      </c>
      <c r="C41" s="81"/>
      <c r="D41" s="98">
        <f>投入係数表!AO41</f>
        <v>0</v>
      </c>
      <c r="E41" s="101">
        <f t="shared" si="9"/>
        <v>0</v>
      </c>
      <c r="F41" s="76">
        <f>分析係数表!C44</f>
        <v>0.64452330330238461</v>
      </c>
      <c r="G41" s="101">
        <f>E41*F41</f>
        <v>0</v>
      </c>
      <c r="H41" s="101">
        <v>0</v>
      </c>
      <c r="I41" s="101">
        <f>C41+H41</f>
        <v>0</v>
      </c>
      <c r="J41" s="76">
        <f>分析係数表!G44</f>
        <v>0.3824712118442698</v>
      </c>
      <c r="K41" s="102">
        <f>I41*J41</f>
        <v>0</v>
      </c>
      <c r="L41" s="70"/>
      <c r="M41" s="71"/>
      <c r="N41" s="72">
        <f>分析係数表!H44</f>
        <v>0.16476384160429391</v>
      </c>
      <c r="O41" s="73">
        <f t="shared" si="3"/>
        <v>0</v>
      </c>
      <c r="P41" s="67">
        <f>分析係数表!C44</f>
        <v>0.64452330330238461</v>
      </c>
      <c r="Q41" s="73">
        <f>O41*P41</f>
        <v>0</v>
      </c>
      <c r="R41" s="74">
        <v>0</v>
      </c>
      <c r="S41" s="75">
        <f>I41+R41</f>
        <v>0</v>
      </c>
      <c r="T41" s="76">
        <f>分析係数表!F44</f>
        <v>0.64581429354779751</v>
      </c>
      <c r="U41" s="77">
        <f>S41*T41</f>
        <v>0</v>
      </c>
      <c r="V41" s="78">
        <f>分析係数表!D44</f>
        <v>0.16185340888320235</v>
      </c>
      <c r="W41" s="158">
        <f>ROUND(S41*V41,0)</f>
        <v>0</v>
      </c>
      <c r="X41" s="67">
        <f>分析係数表!E44</f>
        <v>0.10822214098580393</v>
      </c>
      <c r="Y41" s="157">
        <f>ROUND(S41*X41,0)</f>
        <v>0</v>
      </c>
    </row>
    <row r="42" spans="1:25" x14ac:dyDescent="0.2">
      <c r="A42" s="6" t="s">
        <v>338</v>
      </c>
      <c r="B42" s="5" t="s">
        <v>276</v>
      </c>
      <c r="C42" s="81"/>
      <c r="D42" s="98">
        <f>投入係数表!AO42</f>
        <v>0</v>
      </c>
      <c r="E42" s="101">
        <f t="shared" si="9"/>
        <v>0</v>
      </c>
      <c r="F42" s="76">
        <f>分析係数表!C45</f>
        <v>1</v>
      </c>
      <c r="G42" s="101">
        <f>E42*F42</f>
        <v>0</v>
      </c>
      <c r="H42" s="101">
        <v>0</v>
      </c>
      <c r="I42" s="101">
        <f>C42+H42</f>
        <v>0</v>
      </c>
      <c r="J42" s="76">
        <f>分析係数表!G45</f>
        <v>0</v>
      </c>
      <c r="K42" s="102">
        <f>I42*J42</f>
        <v>0</v>
      </c>
      <c r="L42" s="70"/>
      <c r="M42" s="71"/>
      <c r="N42" s="72">
        <f>分析係数表!H45</f>
        <v>0</v>
      </c>
      <c r="O42" s="73">
        <f t="shared" si="3"/>
        <v>0</v>
      </c>
      <c r="P42" s="67">
        <f>分析係数表!C45</f>
        <v>1</v>
      </c>
      <c r="Q42" s="73">
        <f>O42*P42</f>
        <v>0</v>
      </c>
      <c r="R42" s="74">
        <v>0</v>
      </c>
      <c r="S42" s="75">
        <f>I42+R42</f>
        <v>0</v>
      </c>
      <c r="T42" s="76">
        <f>分析係数表!F45</f>
        <v>0</v>
      </c>
      <c r="U42" s="77">
        <f>S42*T42</f>
        <v>0</v>
      </c>
      <c r="V42" s="78">
        <f>分析係数表!D45</f>
        <v>0</v>
      </c>
      <c r="W42" s="158">
        <f>ROUND(S42*V42,0)</f>
        <v>0</v>
      </c>
      <c r="X42" s="67">
        <f>分析係数表!E45</f>
        <v>0</v>
      </c>
      <c r="Y42" s="157">
        <f>ROUND(S42*X42,0)</f>
        <v>0</v>
      </c>
    </row>
    <row r="43" spans="1:25" x14ac:dyDescent="0.2">
      <c r="A43" s="6" t="s">
        <v>339</v>
      </c>
      <c r="B43" s="5" t="s">
        <v>277</v>
      </c>
      <c r="C43" s="190">
        <f>最終需要_まとめ!C44</f>
        <v>0</v>
      </c>
      <c r="D43" s="98">
        <f>投入係数表!AO43</f>
        <v>0</v>
      </c>
      <c r="E43" s="101">
        <f t="shared" si="9"/>
        <v>0</v>
      </c>
      <c r="F43" s="76">
        <f>分析係数表!C46</f>
        <v>0.94132029339853296</v>
      </c>
      <c r="G43" s="101">
        <f>E43*F43</f>
        <v>0</v>
      </c>
      <c r="H43" s="101">
        <v>0</v>
      </c>
      <c r="I43" s="101">
        <f>C43+H43</f>
        <v>0</v>
      </c>
      <c r="J43" s="76">
        <f>分析係数表!G46</f>
        <v>1.8134715025906734E-2</v>
      </c>
      <c r="K43" s="102">
        <f>I43*J43</f>
        <v>0</v>
      </c>
      <c r="L43" s="70"/>
      <c r="M43" s="71"/>
      <c r="N43" s="72">
        <f>分析係数表!H46</f>
        <v>5.1485683762058915E-5</v>
      </c>
      <c r="O43" s="73">
        <f t="shared" si="3"/>
        <v>0</v>
      </c>
      <c r="P43" s="67">
        <f>分析係数表!C46</f>
        <v>0.94132029339853296</v>
      </c>
      <c r="Q43" s="73">
        <f>O43*P43</f>
        <v>0</v>
      </c>
      <c r="R43" s="74">
        <v>0</v>
      </c>
      <c r="S43" s="75">
        <f>I43+R43</f>
        <v>0</v>
      </c>
      <c r="T43" s="76">
        <f>分析係数表!F46</f>
        <v>0.59196891191709844</v>
      </c>
      <c r="U43" s="77">
        <f>S43*T43</f>
        <v>0</v>
      </c>
      <c r="V43" s="78">
        <f>分析係数表!D46</f>
        <v>1.4248704663212436E-2</v>
      </c>
      <c r="W43" s="158">
        <f>ROUND(S43*V43,0)</f>
        <v>0</v>
      </c>
      <c r="X43" s="67">
        <f>分析係数表!E46</f>
        <v>4.5336787564766841E-2</v>
      </c>
      <c r="Y43" s="157">
        <f>ROUND(S43*X43,0)</f>
        <v>0</v>
      </c>
    </row>
    <row r="44" spans="1:25" x14ac:dyDescent="0.2">
      <c r="A44" s="183">
        <v>40</v>
      </c>
      <c r="B44" s="12" t="s">
        <v>148</v>
      </c>
      <c r="C44" s="187">
        <f>SUM(C5:C43)</f>
        <v>0</v>
      </c>
      <c r="D44" s="99">
        <f>投入係数表!AO44</f>
        <v>0.4015544041450777</v>
      </c>
      <c r="E44" s="87">
        <f>SUM(E5:E43)</f>
        <v>0</v>
      </c>
      <c r="F44" s="89">
        <f>分析係数表!C47</f>
        <v>0.4419098025262409</v>
      </c>
      <c r="G44" s="87">
        <f>SUM(G5:G43)</f>
        <v>0</v>
      </c>
      <c r="H44" s="87">
        <f>SUM(H5:H43)</f>
        <v>0</v>
      </c>
      <c r="I44" s="87">
        <f>SUM(I5:I43)</f>
        <v>0</v>
      </c>
      <c r="J44" s="89">
        <f>分析係数表!G47</f>
        <v>0.35884105327113486</v>
      </c>
      <c r="K44" s="103">
        <f>SUM(K5:K43)</f>
        <v>0</v>
      </c>
      <c r="L44" s="85">
        <f>最終需要_まとめ!$L$34</f>
        <v>0.64566666666666661</v>
      </c>
      <c r="M44" s="82">
        <f>K44*L44</f>
        <v>0</v>
      </c>
      <c r="N44" s="86">
        <f>分析係数表!H47</f>
        <v>1</v>
      </c>
      <c r="O44" s="87">
        <f>SUM(O5:O43)</f>
        <v>0</v>
      </c>
      <c r="P44" s="83">
        <f>分析係数表!C47</f>
        <v>0.4419098025262409</v>
      </c>
      <c r="Q44" s="87">
        <f>SUM(Q5:Q43)</f>
        <v>0</v>
      </c>
      <c r="R44" s="82">
        <f>SUM(R5:R43)</f>
        <v>0</v>
      </c>
      <c r="S44" s="88">
        <f>SUM(S5:S43)</f>
        <v>0</v>
      </c>
      <c r="T44" s="89">
        <f>分析係数表!F47</f>
        <v>0.66817976617860531</v>
      </c>
      <c r="U44" s="90">
        <f>SUM(U5:U43)</f>
        <v>0</v>
      </c>
      <c r="V44" s="91">
        <f>分析係数表!D47</f>
        <v>8.5096007521748923E-2</v>
      </c>
      <c r="W44" s="155">
        <f>SUM(W5:W43)</f>
        <v>0</v>
      </c>
      <c r="X44" s="83">
        <f>分析係数表!E47</f>
        <v>6.3205093246831712E-2</v>
      </c>
      <c r="Y44" s="156">
        <f>SUM(Y5:Y43)</f>
        <v>0</v>
      </c>
    </row>
    <row r="45" spans="1:25" x14ac:dyDescent="0.2">
      <c r="B45" s="11" t="s">
        <v>176</v>
      </c>
      <c r="C45" s="85" t="s">
        <v>177</v>
      </c>
      <c r="D45" s="85" t="s">
        <v>105</v>
      </c>
      <c r="E45" s="85"/>
      <c r="F45" s="85" t="s">
        <v>107</v>
      </c>
      <c r="G45" s="85"/>
      <c r="H45" s="85" t="s">
        <v>106</v>
      </c>
      <c r="I45" s="85"/>
      <c r="J45" s="85" t="s">
        <v>107</v>
      </c>
      <c r="K45" s="85"/>
      <c r="L45" s="85" t="s">
        <v>177</v>
      </c>
      <c r="M45" s="85"/>
      <c r="N45" s="85" t="s">
        <v>107</v>
      </c>
      <c r="O45" s="85"/>
      <c r="P45" s="85" t="s">
        <v>107</v>
      </c>
      <c r="Q45" s="85"/>
      <c r="R45" s="85"/>
      <c r="S45" s="85" t="s">
        <v>106</v>
      </c>
      <c r="T45" s="85" t="s">
        <v>107</v>
      </c>
      <c r="U45" s="85"/>
      <c r="V45" s="85" t="s">
        <v>107</v>
      </c>
      <c r="W45" s="85"/>
      <c r="X45" s="85" t="s">
        <v>107</v>
      </c>
      <c r="Y45" s="7"/>
    </row>
    <row r="46" spans="1:25" x14ac:dyDescent="0.2">
      <c r="B46" s="3" t="s">
        <v>149</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Q8" activePane="bottomRight" state="frozen"/>
      <selection activeCell="F63" sqref="F63"/>
      <selection pane="topRight" activeCell="F63" sqref="F63"/>
      <selection pane="bottomLeft" activeCell="F63" sqref="F63"/>
      <selection pane="bottomRight" activeCell="V8" sqref="V8"/>
    </sheetView>
  </sheetViews>
  <sheetFormatPr defaultColWidth="9" defaultRowHeight="12" x14ac:dyDescent="0.2"/>
  <cols>
    <col min="1" max="1" width="3.6328125" style="1" customWidth="1"/>
    <col min="2" max="2" width="20.6328125" style="39" customWidth="1"/>
    <col min="3" max="8" width="9.08984375" style="39" bestFit="1" customWidth="1"/>
    <col min="9" max="10" width="9" style="39"/>
    <col min="11" max="11" width="3.6328125" style="1" customWidth="1"/>
    <col min="12" max="12" width="20.6328125" style="39" customWidth="1"/>
    <col min="13" max="13" width="10.6328125" style="39" bestFit="1" customWidth="1"/>
    <col min="14" max="16" width="9.08984375" style="39" bestFit="1" customWidth="1"/>
    <col min="17" max="17" width="4" style="39" customWidth="1"/>
    <col min="18" max="18" width="3.6328125" style="39" customWidth="1"/>
    <col min="19" max="19" width="20.453125" style="39" customWidth="1"/>
    <col min="20" max="24" width="9.08984375" style="39" bestFit="1" customWidth="1"/>
    <col min="25" max="25" width="4" style="39" customWidth="1"/>
    <col min="26" max="26" width="3.6328125" style="39" customWidth="1"/>
    <col min="27" max="27" width="20.453125" style="39" customWidth="1"/>
    <col min="28" max="34" width="10.453125" style="39" customWidth="1"/>
    <col min="35" max="35" width="9.08984375" style="39" bestFit="1" customWidth="1"/>
    <col min="36" max="36" width="4" style="39" customWidth="1"/>
    <col min="37" max="37" width="3.6328125" style="39" customWidth="1"/>
    <col min="38" max="38" width="20.453125" style="39" customWidth="1"/>
    <col min="39" max="40" width="9.08984375" style="39" bestFit="1" customWidth="1"/>
    <col min="41" max="41" width="9" style="39"/>
    <col min="42" max="42" width="3.90625" style="39" customWidth="1"/>
    <col min="43" max="43" width="20.90625" style="39" customWidth="1"/>
    <col min="44" max="44" width="9.453125" style="39" bestFit="1" customWidth="1"/>
    <col min="45" max="45" width="9.36328125" style="39" bestFit="1" customWidth="1"/>
    <col min="46" max="46" width="9.453125" style="39" bestFit="1" customWidth="1"/>
    <col min="47" max="47" width="10.90625" style="39" customWidth="1"/>
    <col min="48" max="49" width="9.08984375" style="39" bestFit="1" customWidth="1"/>
    <col min="50" max="16384" width="9" style="39"/>
  </cols>
  <sheetData>
    <row r="1" spans="1:49" ht="13" x14ac:dyDescent="0.2">
      <c r="A1" s="356" t="s">
        <v>538</v>
      </c>
      <c r="K1" s="356" t="s">
        <v>538</v>
      </c>
    </row>
    <row r="2" spans="1:49" x14ac:dyDescent="0.2">
      <c r="A2" s="1" t="s">
        <v>59</v>
      </c>
      <c r="K2" s="1" t="s">
        <v>186</v>
      </c>
      <c r="R2" s="39" t="s">
        <v>212</v>
      </c>
      <c r="Z2" s="39" t="s">
        <v>60</v>
      </c>
      <c r="AK2" s="39" t="s">
        <v>61</v>
      </c>
    </row>
    <row r="3" spans="1:49" x14ac:dyDescent="0.2">
      <c r="K3" s="1" t="s">
        <v>62</v>
      </c>
      <c r="R3" s="39" t="s">
        <v>63</v>
      </c>
      <c r="Z3" s="39" t="s">
        <v>64</v>
      </c>
      <c r="AK3" s="39" t="s">
        <v>64</v>
      </c>
    </row>
    <row r="4" spans="1:49" x14ac:dyDescent="0.2">
      <c r="W4" s="198"/>
      <c r="Z4" s="39" t="s">
        <v>65</v>
      </c>
      <c r="AP4" s="199" t="s">
        <v>535</v>
      </c>
      <c r="AU4" s="39" t="s">
        <v>381</v>
      </c>
    </row>
    <row r="5" spans="1:49" x14ac:dyDescent="0.2">
      <c r="A5" s="200"/>
      <c r="B5" s="42"/>
      <c r="C5" s="95"/>
      <c r="D5" s="42"/>
      <c r="E5" s="42"/>
      <c r="F5" s="42"/>
      <c r="G5" s="42"/>
      <c r="H5" s="96"/>
      <c r="K5" s="200"/>
      <c r="L5" s="96"/>
      <c r="M5" s="201" t="s">
        <v>66</v>
      </c>
      <c r="N5" s="146" t="s">
        <v>66</v>
      </c>
      <c r="O5" s="105"/>
      <c r="P5" s="96"/>
      <c r="R5" s="95"/>
      <c r="S5" s="42"/>
      <c r="T5" s="337" t="s">
        <v>66</v>
      </c>
      <c r="U5" s="338"/>
      <c r="V5" s="339"/>
      <c r="W5" s="569" t="s">
        <v>67</v>
      </c>
      <c r="X5" s="570"/>
      <c r="Z5" s="95"/>
      <c r="AA5" s="96"/>
      <c r="AB5" s="334"/>
      <c r="AC5" s="334"/>
      <c r="AD5" s="334"/>
      <c r="AE5" s="334"/>
      <c r="AF5" s="334"/>
      <c r="AG5" s="334"/>
      <c r="AH5" s="105"/>
      <c r="AI5" s="105"/>
      <c r="AK5" s="95"/>
      <c r="AL5" s="42"/>
      <c r="AM5" s="105"/>
      <c r="AN5" s="96"/>
      <c r="AP5" s="200"/>
      <c r="AQ5" s="96"/>
      <c r="AR5" s="201" t="s">
        <v>382</v>
      </c>
      <c r="AS5" s="146"/>
      <c r="AT5" s="146" t="s">
        <v>382</v>
      </c>
      <c r="AU5" s="201"/>
      <c r="AV5" s="105"/>
      <c r="AW5" s="96"/>
    </row>
    <row r="6" spans="1:49" ht="36" x14ac:dyDescent="0.2">
      <c r="A6" s="202" t="s">
        <v>1</v>
      </c>
      <c r="B6" s="149" t="s">
        <v>346</v>
      </c>
      <c r="C6" s="203" t="s">
        <v>537</v>
      </c>
      <c r="D6" s="204" t="s">
        <v>209</v>
      </c>
      <c r="E6" s="204" t="s">
        <v>210</v>
      </c>
      <c r="F6" s="204" t="s">
        <v>68</v>
      </c>
      <c r="G6" s="204" t="s">
        <v>69</v>
      </c>
      <c r="H6" s="205" t="s">
        <v>70</v>
      </c>
      <c r="I6" s="204"/>
      <c r="K6" s="202" t="s">
        <v>1</v>
      </c>
      <c r="L6" s="149" t="s">
        <v>346</v>
      </c>
      <c r="M6" s="206" t="s">
        <v>536</v>
      </c>
      <c r="N6" s="204" t="s">
        <v>71</v>
      </c>
      <c r="O6" s="206" t="s">
        <v>72</v>
      </c>
      <c r="P6" s="205" t="s">
        <v>605</v>
      </c>
      <c r="R6" s="202" t="s">
        <v>1</v>
      </c>
      <c r="S6" s="149" t="s">
        <v>346</v>
      </c>
      <c r="T6" s="340" t="s">
        <v>434</v>
      </c>
      <c r="U6" s="341" t="s">
        <v>347</v>
      </c>
      <c r="V6" s="342" t="s">
        <v>348</v>
      </c>
      <c r="W6" s="207" t="s">
        <v>209</v>
      </c>
      <c r="X6" s="207" t="s">
        <v>211</v>
      </c>
      <c r="Z6" s="202" t="s">
        <v>1</v>
      </c>
      <c r="AA6" s="149" t="s">
        <v>346</v>
      </c>
      <c r="AB6" s="335" t="s">
        <v>53</v>
      </c>
      <c r="AC6" s="335" t="s">
        <v>54</v>
      </c>
      <c r="AD6" s="335" t="s">
        <v>55</v>
      </c>
      <c r="AE6" s="335" t="s">
        <v>56</v>
      </c>
      <c r="AF6" s="335" t="s">
        <v>57</v>
      </c>
      <c r="AG6" s="335" t="s">
        <v>539</v>
      </c>
      <c r="AH6" s="206" t="s">
        <v>73</v>
      </c>
      <c r="AI6" s="206" t="s">
        <v>74</v>
      </c>
      <c r="AK6" s="202" t="s">
        <v>1</v>
      </c>
      <c r="AL6" s="149" t="s">
        <v>346</v>
      </c>
      <c r="AM6" s="206" t="s">
        <v>44</v>
      </c>
      <c r="AN6" s="205" t="s">
        <v>75</v>
      </c>
      <c r="AP6" s="202" t="s">
        <v>1</v>
      </c>
      <c r="AQ6" s="149" t="s">
        <v>346</v>
      </c>
      <c r="AR6" s="206" t="s">
        <v>536</v>
      </c>
      <c r="AS6" s="204" t="s">
        <v>349</v>
      </c>
      <c r="AT6" s="204" t="s">
        <v>71</v>
      </c>
      <c r="AU6" s="206" t="s">
        <v>397</v>
      </c>
      <c r="AV6" s="206" t="s">
        <v>72</v>
      </c>
      <c r="AW6" s="205" t="s">
        <v>605</v>
      </c>
    </row>
    <row r="7" spans="1:49" x14ac:dyDescent="0.2">
      <c r="A7" s="208"/>
      <c r="B7" s="117"/>
      <c r="C7" s="94"/>
      <c r="H7" s="149"/>
      <c r="K7" s="208"/>
      <c r="L7" s="209"/>
      <c r="M7" s="210" t="s">
        <v>76</v>
      </c>
      <c r="N7" s="211" t="s">
        <v>77</v>
      </c>
      <c r="O7" s="210" t="s">
        <v>78</v>
      </c>
      <c r="P7" s="212" t="s">
        <v>79</v>
      </c>
      <c r="R7" s="208"/>
      <c r="S7" s="209"/>
      <c r="T7" s="343" t="s">
        <v>80</v>
      </c>
      <c r="U7" s="344"/>
      <c r="V7" s="345"/>
      <c r="W7" s="210" t="s">
        <v>81</v>
      </c>
      <c r="X7" s="210" t="s">
        <v>82</v>
      </c>
      <c r="Z7" s="208"/>
      <c r="AA7" s="209"/>
      <c r="AB7" s="336" t="s">
        <v>84</v>
      </c>
      <c r="AC7" s="336" t="s">
        <v>85</v>
      </c>
      <c r="AD7" s="336" t="s">
        <v>86</v>
      </c>
      <c r="AE7" s="336" t="s">
        <v>87</v>
      </c>
      <c r="AF7" s="336" t="s">
        <v>88</v>
      </c>
      <c r="AG7" s="336" t="s">
        <v>89</v>
      </c>
      <c r="AH7" s="210" t="s">
        <v>90</v>
      </c>
      <c r="AI7" s="210" t="s">
        <v>91</v>
      </c>
      <c r="AK7" s="208"/>
      <c r="AL7" s="209"/>
      <c r="AM7" s="210" t="s">
        <v>84</v>
      </c>
      <c r="AN7" s="212" t="s">
        <v>92</v>
      </c>
      <c r="AP7" s="208"/>
      <c r="AQ7" s="209"/>
      <c r="AR7" s="210" t="s">
        <v>383</v>
      </c>
      <c r="AS7" s="211" t="s">
        <v>384</v>
      </c>
      <c r="AT7" s="211" t="s">
        <v>385</v>
      </c>
      <c r="AU7" s="210" t="s">
        <v>386</v>
      </c>
      <c r="AV7" s="210" t="s">
        <v>387</v>
      </c>
      <c r="AW7" s="212" t="s">
        <v>388</v>
      </c>
    </row>
    <row r="8" spans="1:49" x14ac:dyDescent="0.2">
      <c r="A8" s="213" t="s">
        <v>261</v>
      </c>
      <c r="B8" s="149" t="s">
        <v>262</v>
      </c>
      <c r="C8" s="365">
        <f t="shared" ref="C8:C41" si="0">P8</f>
        <v>0.62618397816663984</v>
      </c>
      <c r="D8" s="366">
        <f t="shared" ref="D8:E41" si="1">W8</f>
        <v>0.236507431841666</v>
      </c>
      <c r="E8" s="366">
        <f t="shared" si="1"/>
        <v>0.13752881328988156</v>
      </c>
      <c r="F8" s="366">
        <f t="shared" ref="F8:G41" si="2">AH8</f>
        <v>0.6565853270805182</v>
      </c>
      <c r="G8" s="366">
        <f t="shared" si="2"/>
        <v>0.17367458866544791</v>
      </c>
      <c r="H8" s="367">
        <f t="shared" ref="H8:H41" si="3">AN8</f>
        <v>9.6857442577373328E-3</v>
      </c>
      <c r="K8" s="213" t="s">
        <v>261</v>
      </c>
      <c r="L8" s="149" t="s">
        <v>262</v>
      </c>
      <c r="M8" s="346">
        <f>取引基本表!AX5</f>
        <v>12458</v>
      </c>
      <c r="N8" s="330">
        <f>ABS(取引基本表!BB5)</f>
        <v>4657</v>
      </c>
      <c r="O8" s="374">
        <f t="shared" ref="O8:O41" si="4">N8/M8</f>
        <v>0.3738160218333601</v>
      </c>
      <c r="P8" s="370">
        <f t="shared" ref="P8:P43" si="5">1-O8</f>
        <v>0.62618397816663984</v>
      </c>
      <c r="R8" s="213" t="s">
        <v>261</v>
      </c>
      <c r="S8" s="149" t="s">
        <v>262</v>
      </c>
      <c r="T8" s="328">
        <f>取引基本表!BD5</f>
        <v>50324</v>
      </c>
      <c r="U8" s="404">
        <f>雇用表!AS5</f>
        <v>11902</v>
      </c>
      <c r="V8" s="405">
        <f>雇用表!AS51</f>
        <v>6921</v>
      </c>
      <c r="W8" s="376">
        <f>U8/T8</f>
        <v>0.236507431841666</v>
      </c>
      <c r="X8" s="376">
        <f>V8/T8</f>
        <v>0.13752881328988156</v>
      </c>
      <c r="Z8" s="213" t="s">
        <v>261</v>
      </c>
      <c r="AA8" s="39" t="s">
        <v>262</v>
      </c>
      <c r="AB8" s="408">
        <f t="array" ref="AB8:AF47">TRANSPOSE(取引基本表!C46:AP50)</f>
        <v>8740</v>
      </c>
      <c r="AC8" s="409">
        <v>14798</v>
      </c>
      <c r="AD8" s="409">
        <v>11676</v>
      </c>
      <c r="AE8" s="409">
        <v>2901</v>
      </c>
      <c r="AF8" s="409">
        <v>-5073</v>
      </c>
      <c r="AG8" s="331">
        <f t="array" ref="AG8:AG47">TRANSPOSE(取引基本表!C52:AP52)</f>
        <v>50324</v>
      </c>
      <c r="AH8" s="367">
        <f>SUM(AB8:AF8)/AG8</f>
        <v>0.6565853270805182</v>
      </c>
      <c r="AI8" s="378">
        <f>AB8/AG8</f>
        <v>0.17367458866544791</v>
      </c>
      <c r="AK8" s="213" t="s">
        <v>261</v>
      </c>
      <c r="AL8" s="149" t="s">
        <v>262</v>
      </c>
      <c r="AM8" s="346">
        <f>取引基本表!AR5</f>
        <v>3010</v>
      </c>
      <c r="AN8" s="370">
        <f t="shared" ref="AN8:AN47" si="6">AM8/AM$47</f>
        <v>9.6857442577373328E-3</v>
      </c>
      <c r="AP8" s="213" t="s">
        <v>261</v>
      </c>
      <c r="AQ8" s="149" t="s">
        <v>262</v>
      </c>
      <c r="AR8" s="349">
        <f>取引基本表!AX5</f>
        <v>12458</v>
      </c>
      <c r="AS8" s="350">
        <f>取引基本表!AY5</f>
        <v>42523</v>
      </c>
      <c r="AT8" s="350">
        <f>ABS(取引基本表!BB5)</f>
        <v>4657</v>
      </c>
      <c r="AU8" s="351">
        <f>AS8-AT8</f>
        <v>37866</v>
      </c>
      <c r="AV8" s="374">
        <v>0.83011676085593211</v>
      </c>
      <c r="AW8" s="370">
        <v>0.16988323914406789</v>
      </c>
    </row>
    <row r="9" spans="1:49" x14ac:dyDescent="0.2">
      <c r="A9" s="214" t="s">
        <v>217</v>
      </c>
      <c r="B9" s="149" t="s">
        <v>263</v>
      </c>
      <c r="C9" s="368">
        <f t="shared" si="0"/>
        <v>0.44414168937329701</v>
      </c>
      <c r="D9" s="369">
        <f t="shared" si="1"/>
        <v>0.15675675675675677</v>
      </c>
      <c r="E9" s="369">
        <f t="shared" si="1"/>
        <v>0</v>
      </c>
      <c r="F9" s="369">
        <f t="shared" si="2"/>
        <v>0.8</v>
      </c>
      <c r="G9" s="369">
        <f t="shared" si="2"/>
        <v>0.2864864864864865</v>
      </c>
      <c r="H9" s="370">
        <f t="shared" si="3"/>
        <v>4.9876756144494577E-4</v>
      </c>
      <c r="K9" s="214" t="s">
        <v>217</v>
      </c>
      <c r="L9" s="149" t="s">
        <v>263</v>
      </c>
      <c r="M9" s="346">
        <f>取引基本表!AX6</f>
        <v>367</v>
      </c>
      <c r="N9" s="330">
        <f>ABS(取引基本表!BB6)</f>
        <v>204</v>
      </c>
      <c r="O9" s="374">
        <f t="shared" si="4"/>
        <v>0.55585831062670299</v>
      </c>
      <c r="P9" s="370">
        <f t="shared" si="5"/>
        <v>0.44414168937329701</v>
      </c>
      <c r="R9" s="214" t="s">
        <v>217</v>
      </c>
      <c r="S9" s="149" t="s">
        <v>263</v>
      </c>
      <c r="T9" s="328">
        <f>取引基本表!BD6</f>
        <v>185</v>
      </c>
      <c r="U9" s="404">
        <f>雇用表!AS6</f>
        <v>29</v>
      </c>
      <c r="V9" s="405">
        <f>雇用表!AS52</f>
        <v>0</v>
      </c>
      <c r="W9" s="376">
        <f t="shared" ref="W9:W47" si="7">U9/T9</f>
        <v>0.15675675675675677</v>
      </c>
      <c r="X9" s="376">
        <f t="shared" ref="X9:X47" si="8">V9/T9</f>
        <v>0</v>
      </c>
      <c r="Z9" s="214" t="s">
        <v>217</v>
      </c>
      <c r="AA9" s="39" t="s">
        <v>263</v>
      </c>
      <c r="AB9" s="410">
        <v>53</v>
      </c>
      <c r="AC9" s="350">
        <v>85</v>
      </c>
      <c r="AD9" s="350">
        <v>14</v>
      </c>
      <c r="AE9" s="350">
        <v>5</v>
      </c>
      <c r="AF9" s="350">
        <v>-9</v>
      </c>
      <c r="AG9" s="332">
        <v>185</v>
      </c>
      <c r="AH9" s="370">
        <f t="shared" ref="AH9:AH41" si="9">SUM(AB9:AF9)/AG9</f>
        <v>0.8</v>
      </c>
      <c r="AI9" s="374">
        <f t="shared" ref="AI9:AI41" si="10">AB9/AG9</f>
        <v>0.2864864864864865</v>
      </c>
      <c r="AK9" s="214" t="s">
        <v>217</v>
      </c>
      <c r="AL9" s="149" t="s">
        <v>263</v>
      </c>
      <c r="AM9" s="346">
        <f>取引基本表!AR6</f>
        <v>155</v>
      </c>
      <c r="AN9" s="370">
        <f t="shared" si="6"/>
        <v>4.9876756144494577E-4</v>
      </c>
      <c r="AP9" s="214" t="s">
        <v>217</v>
      </c>
      <c r="AQ9" s="149" t="s">
        <v>263</v>
      </c>
      <c r="AR9" s="349">
        <f>取引基本表!AX6</f>
        <v>367</v>
      </c>
      <c r="AS9" s="350">
        <f>取引基本表!AY6</f>
        <v>22</v>
      </c>
      <c r="AT9" s="350">
        <f>ABS(取引基本表!BB6)</f>
        <v>204</v>
      </c>
      <c r="AU9" s="351">
        <f t="shared" ref="AU9:AU47" si="11">AS9-AT9</f>
        <v>-182</v>
      </c>
      <c r="AV9" s="374">
        <v>0.59023354564755837</v>
      </c>
      <c r="AW9" s="370">
        <v>0.40976645435244163</v>
      </c>
    </row>
    <row r="10" spans="1:49" x14ac:dyDescent="0.2">
      <c r="A10" s="214" t="s">
        <v>218</v>
      </c>
      <c r="B10" s="149" t="s">
        <v>264</v>
      </c>
      <c r="C10" s="368">
        <f t="shared" si="0"/>
        <v>0.59922367782629793</v>
      </c>
      <c r="D10" s="369">
        <f t="shared" si="1"/>
        <v>9.7403579531131837E-2</v>
      </c>
      <c r="E10" s="369">
        <f t="shared" si="1"/>
        <v>7.6632215780186544E-2</v>
      </c>
      <c r="F10" s="369">
        <f t="shared" si="2"/>
        <v>0.67411141920846984</v>
      </c>
      <c r="G10" s="369">
        <f t="shared" si="2"/>
        <v>0.23161078900932694</v>
      </c>
      <c r="H10" s="370">
        <f t="shared" si="3"/>
        <v>1.1359028980004247E-3</v>
      </c>
      <c r="K10" s="214" t="s">
        <v>218</v>
      </c>
      <c r="L10" s="149" t="s">
        <v>264</v>
      </c>
      <c r="M10" s="346">
        <f>取引基本表!AX7</f>
        <v>2061</v>
      </c>
      <c r="N10" s="330">
        <f>ABS(取引基本表!BB7)</f>
        <v>826</v>
      </c>
      <c r="O10" s="374">
        <f t="shared" si="4"/>
        <v>0.40077632217370207</v>
      </c>
      <c r="P10" s="370">
        <f t="shared" si="5"/>
        <v>0.59922367782629793</v>
      </c>
      <c r="R10" s="214" t="s">
        <v>218</v>
      </c>
      <c r="S10" s="149" t="s">
        <v>264</v>
      </c>
      <c r="T10" s="328">
        <f>取引基本表!BD7</f>
        <v>19835</v>
      </c>
      <c r="U10" s="404">
        <f>雇用表!AS7</f>
        <v>1932</v>
      </c>
      <c r="V10" s="405">
        <f>雇用表!AS53</f>
        <v>1520</v>
      </c>
      <c r="W10" s="376">
        <f t="shared" si="7"/>
        <v>9.7403579531131837E-2</v>
      </c>
      <c r="X10" s="376">
        <f t="shared" si="8"/>
        <v>7.6632215780186544E-2</v>
      </c>
      <c r="Z10" s="214" t="s">
        <v>218</v>
      </c>
      <c r="AA10" s="39" t="s">
        <v>264</v>
      </c>
      <c r="AB10" s="410">
        <v>4594</v>
      </c>
      <c r="AC10" s="350">
        <v>3878</v>
      </c>
      <c r="AD10" s="350">
        <v>3592</v>
      </c>
      <c r="AE10" s="350">
        <v>1329</v>
      </c>
      <c r="AF10" s="350">
        <v>-22</v>
      </c>
      <c r="AG10" s="332">
        <v>19835</v>
      </c>
      <c r="AH10" s="370">
        <f t="shared" si="9"/>
        <v>0.67411141920846984</v>
      </c>
      <c r="AI10" s="374">
        <f t="shared" si="10"/>
        <v>0.23161078900932694</v>
      </c>
      <c r="AK10" s="214" t="s">
        <v>218</v>
      </c>
      <c r="AL10" s="149" t="s">
        <v>264</v>
      </c>
      <c r="AM10" s="346">
        <f>取引基本表!AR7</f>
        <v>353</v>
      </c>
      <c r="AN10" s="370">
        <f t="shared" si="6"/>
        <v>1.1359028980004247E-3</v>
      </c>
      <c r="AP10" s="214" t="s">
        <v>218</v>
      </c>
      <c r="AQ10" s="149" t="s">
        <v>264</v>
      </c>
      <c r="AR10" s="349">
        <f>取引基本表!AX7</f>
        <v>2061</v>
      </c>
      <c r="AS10" s="350">
        <f>取引基本表!AY7</f>
        <v>18600</v>
      </c>
      <c r="AT10" s="350">
        <f>ABS(取引基本表!BB7)</f>
        <v>826</v>
      </c>
      <c r="AU10" s="351">
        <f t="shared" si="11"/>
        <v>17774</v>
      </c>
      <c r="AV10" s="374">
        <v>0.31992289294256238</v>
      </c>
      <c r="AW10" s="370">
        <v>0.68007710705743762</v>
      </c>
    </row>
    <row r="11" spans="1:49" x14ac:dyDescent="0.2">
      <c r="A11" s="214" t="s">
        <v>219</v>
      </c>
      <c r="B11" s="149" t="s">
        <v>27</v>
      </c>
      <c r="C11" s="368">
        <f t="shared" si="0"/>
        <v>1.1237811931912089E-2</v>
      </c>
      <c r="D11" s="369">
        <f t="shared" si="1"/>
        <v>0.16822429906542055</v>
      </c>
      <c r="E11" s="369">
        <f t="shared" si="1"/>
        <v>4.6728971962616821E-2</v>
      </c>
      <c r="F11" s="369">
        <f t="shared" si="2"/>
        <v>0.77570093457943923</v>
      </c>
      <c r="G11" s="369">
        <f t="shared" si="2"/>
        <v>0.45794392523364486</v>
      </c>
      <c r="H11" s="370">
        <f t="shared" si="3"/>
        <v>-1.9307131410772092E-5</v>
      </c>
      <c r="K11" s="214" t="s">
        <v>219</v>
      </c>
      <c r="L11" s="149" t="s">
        <v>27</v>
      </c>
      <c r="M11" s="346">
        <f>取引基本表!AX8</f>
        <v>6051</v>
      </c>
      <c r="N11" s="330">
        <f>ABS(取引基本表!BB8)</f>
        <v>5983</v>
      </c>
      <c r="O11" s="374">
        <f t="shared" si="4"/>
        <v>0.98876218806808791</v>
      </c>
      <c r="P11" s="370">
        <f t="shared" si="5"/>
        <v>1.1237811931912089E-2</v>
      </c>
      <c r="R11" s="214" t="s">
        <v>219</v>
      </c>
      <c r="S11" s="149" t="s">
        <v>27</v>
      </c>
      <c r="T11" s="328">
        <f>取引基本表!BD8</f>
        <v>107</v>
      </c>
      <c r="U11" s="404">
        <f>雇用表!AS8</f>
        <v>18</v>
      </c>
      <c r="V11" s="405">
        <f>雇用表!AS54</f>
        <v>5</v>
      </c>
      <c r="W11" s="376">
        <f t="shared" si="7"/>
        <v>0.16822429906542055</v>
      </c>
      <c r="X11" s="376">
        <f t="shared" si="8"/>
        <v>4.6728971962616821E-2</v>
      </c>
      <c r="Z11" s="214" t="s">
        <v>219</v>
      </c>
      <c r="AA11" s="39" t="s">
        <v>27</v>
      </c>
      <c r="AB11" s="410">
        <v>49</v>
      </c>
      <c r="AC11" s="350">
        <v>9</v>
      </c>
      <c r="AD11" s="350">
        <v>15</v>
      </c>
      <c r="AE11" s="350">
        <v>10</v>
      </c>
      <c r="AF11" s="350">
        <v>0</v>
      </c>
      <c r="AG11" s="332">
        <v>107</v>
      </c>
      <c r="AH11" s="370">
        <f t="shared" si="9"/>
        <v>0.77570093457943923</v>
      </c>
      <c r="AI11" s="374">
        <f t="shared" si="10"/>
        <v>0.45794392523364486</v>
      </c>
      <c r="AK11" s="214" t="s">
        <v>219</v>
      </c>
      <c r="AL11" s="149" t="s">
        <v>27</v>
      </c>
      <c r="AM11" s="346">
        <f>取引基本表!AR8</f>
        <v>-6</v>
      </c>
      <c r="AN11" s="370">
        <f t="shared" si="6"/>
        <v>-1.9307131410772092E-5</v>
      </c>
      <c r="AP11" s="214" t="s">
        <v>219</v>
      </c>
      <c r="AQ11" s="149" t="s">
        <v>27</v>
      </c>
      <c r="AR11" s="349">
        <f>取引基本表!AX8</f>
        <v>6051</v>
      </c>
      <c r="AS11" s="350">
        <f>取引基本表!AY8</f>
        <v>39</v>
      </c>
      <c r="AT11" s="350">
        <f>ABS(取引基本表!BB8)</f>
        <v>5983</v>
      </c>
      <c r="AU11" s="351">
        <f t="shared" si="11"/>
        <v>-5944</v>
      </c>
      <c r="AV11" s="374">
        <v>0.97885279843965589</v>
      </c>
      <c r="AW11" s="370">
        <v>2.1147201560344109E-2</v>
      </c>
    </row>
    <row r="12" spans="1:49" x14ac:dyDescent="0.2">
      <c r="A12" s="214" t="s">
        <v>220</v>
      </c>
      <c r="B12" s="149" t="s">
        <v>188</v>
      </c>
      <c r="C12" s="368">
        <f t="shared" si="0"/>
        <v>0.19220955176696397</v>
      </c>
      <c r="D12" s="369">
        <f t="shared" si="1"/>
        <v>6.3636913035595571E-2</v>
      </c>
      <c r="E12" s="369">
        <f t="shared" si="1"/>
        <v>5.3151628694023088E-2</v>
      </c>
      <c r="F12" s="369">
        <f t="shared" si="2"/>
        <v>0.59388408775004531</v>
      </c>
      <c r="G12" s="369">
        <f t="shared" si="2"/>
        <v>0.28074575451743516</v>
      </c>
      <c r="H12" s="370">
        <f t="shared" si="3"/>
        <v>8.6946448453176992E-2</v>
      </c>
      <c r="K12" s="214" t="s">
        <v>220</v>
      </c>
      <c r="L12" s="149" t="s">
        <v>188</v>
      </c>
      <c r="M12" s="346">
        <f>取引基本表!AX9</f>
        <v>44285</v>
      </c>
      <c r="N12" s="330">
        <f>ABS(取引基本表!BB9)</f>
        <v>35773</v>
      </c>
      <c r="O12" s="374">
        <f t="shared" si="4"/>
        <v>0.80779044823303603</v>
      </c>
      <c r="P12" s="370">
        <f t="shared" si="5"/>
        <v>0.19220955176696397</v>
      </c>
      <c r="R12" s="214" t="s">
        <v>220</v>
      </c>
      <c r="S12" s="149" t="s">
        <v>188</v>
      </c>
      <c r="T12" s="328">
        <f>取引基本表!BD9</f>
        <v>33094</v>
      </c>
      <c r="U12" s="404">
        <f>雇用表!AS9</f>
        <v>2106</v>
      </c>
      <c r="V12" s="405">
        <f>雇用表!AS55</f>
        <v>1759</v>
      </c>
      <c r="W12" s="376">
        <f t="shared" si="7"/>
        <v>6.3636913035595571E-2</v>
      </c>
      <c r="X12" s="376">
        <f t="shared" si="8"/>
        <v>5.3151628694023088E-2</v>
      </c>
      <c r="Z12" s="214" t="s">
        <v>220</v>
      </c>
      <c r="AA12" s="39" t="s">
        <v>188</v>
      </c>
      <c r="AB12" s="410">
        <v>9291</v>
      </c>
      <c r="AC12" s="350">
        <v>4963</v>
      </c>
      <c r="AD12" s="350">
        <v>3288</v>
      </c>
      <c r="AE12" s="350">
        <v>2397</v>
      </c>
      <c r="AF12" s="350">
        <v>-285</v>
      </c>
      <c r="AG12" s="332">
        <v>33094</v>
      </c>
      <c r="AH12" s="370">
        <f t="shared" si="9"/>
        <v>0.59388408775004531</v>
      </c>
      <c r="AI12" s="374">
        <f t="shared" si="10"/>
        <v>0.28074575451743516</v>
      </c>
      <c r="AK12" s="214" t="s">
        <v>220</v>
      </c>
      <c r="AL12" s="149" t="s">
        <v>188</v>
      </c>
      <c r="AM12" s="346">
        <f>取引基本表!AR9</f>
        <v>27020</v>
      </c>
      <c r="AN12" s="370">
        <f t="shared" si="6"/>
        <v>8.6946448453176992E-2</v>
      </c>
      <c r="AP12" s="214" t="s">
        <v>220</v>
      </c>
      <c r="AQ12" s="149" t="s">
        <v>188</v>
      </c>
      <c r="AR12" s="349">
        <f>取引基本表!AX9</f>
        <v>44285</v>
      </c>
      <c r="AS12" s="350">
        <f>取引基本表!AY9</f>
        <v>24582</v>
      </c>
      <c r="AT12" s="350">
        <f>ABS(取引基本表!BB9)</f>
        <v>35773</v>
      </c>
      <c r="AU12" s="351">
        <f t="shared" si="11"/>
        <v>-11191</v>
      </c>
      <c r="AV12" s="374">
        <v>0.73020703224841943</v>
      </c>
      <c r="AW12" s="370">
        <v>0.26979296775158057</v>
      </c>
    </row>
    <row r="13" spans="1:49" x14ac:dyDescent="0.2">
      <c r="A13" s="214" t="s">
        <v>221</v>
      </c>
      <c r="B13" s="149" t="s">
        <v>28</v>
      </c>
      <c r="C13" s="368">
        <f t="shared" si="0"/>
        <v>5.5763110557631057E-2</v>
      </c>
      <c r="D13" s="369">
        <f t="shared" si="1"/>
        <v>0.18177240684793555</v>
      </c>
      <c r="E13" s="369">
        <f t="shared" si="1"/>
        <v>0.16666666666666666</v>
      </c>
      <c r="F13" s="369">
        <f t="shared" si="2"/>
        <v>0.61581067472306139</v>
      </c>
      <c r="G13" s="369">
        <f t="shared" si="2"/>
        <v>0.39274924471299094</v>
      </c>
      <c r="H13" s="370">
        <f t="shared" si="3"/>
        <v>1.4850401910118868E-2</v>
      </c>
      <c r="K13" s="214" t="s">
        <v>221</v>
      </c>
      <c r="L13" s="149" t="s">
        <v>28</v>
      </c>
      <c r="M13" s="346">
        <f>取引基本表!AX10</f>
        <v>7227</v>
      </c>
      <c r="N13" s="330">
        <f>ABS(取引基本表!BB10)</f>
        <v>6824</v>
      </c>
      <c r="O13" s="374">
        <f t="shared" si="4"/>
        <v>0.94423688944236894</v>
      </c>
      <c r="P13" s="370">
        <f t="shared" si="5"/>
        <v>5.5763110557631057E-2</v>
      </c>
      <c r="R13" s="214" t="s">
        <v>221</v>
      </c>
      <c r="S13" s="149" t="s">
        <v>28</v>
      </c>
      <c r="T13" s="328">
        <f>取引基本表!BD10</f>
        <v>1986</v>
      </c>
      <c r="U13" s="404">
        <f>雇用表!AS10</f>
        <v>361</v>
      </c>
      <c r="V13" s="405">
        <f>雇用表!AS56</f>
        <v>331</v>
      </c>
      <c r="W13" s="376">
        <f t="shared" si="7"/>
        <v>0.18177240684793555</v>
      </c>
      <c r="X13" s="376">
        <f t="shared" si="8"/>
        <v>0.16666666666666666</v>
      </c>
      <c r="Z13" s="214" t="s">
        <v>221</v>
      </c>
      <c r="AA13" s="39" t="s">
        <v>28</v>
      </c>
      <c r="AB13" s="410">
        <v>780</v>
      </c>
      <c r="AC13" s="350">
        <v>-59</v>
      </c>
      <c r="AD13" s="350">
        <v>361</v>
      </c>
      <c r="AE13" s="350">
        <v>141</v>
      </c>
      <c r="AF13" s="350">
        <v>0</v>
      </c>
      <c r="AG13" s="332">
        <v>1986</v>
      </c>
      <c r="AH13" s="370">
        <f t="shared" si="9"/>
        <v>0.61581067472306139</v>
      </c>
      <c r="AI13" s="374">
        <f t="shared" si="10"/>
        <v>0.39274924471299094</v>
      </c>
      <c r="AK13" s="214" t="s">
        <v>221</v>
      </c>
      <c r="AL13" s="149" t="s">
        <v>28</v>
      </c>
      <c r="AM13" s="346">
        <f>取引基本表!AR10</f>
        <v>4615</v>
      </c>
      <c r="AN13" s="370">
        <f t="shared" si="6"/>
        <v>1.4850401910118868E-2</v>
      </c>
      <c r="AP13" s="214" t="s">
        <v>221</v>
      </c>
      <c r="AQ13" s="149" t="s">
        <v>28</v>
      </c>
      <c r="AR13" s="349">
        <f>取引基本表!AX10</f>
        <v>7227</v>
      </c>
      <c r="AS13" s="350">
        <f>取引基本表!AY10</f>
        <v>1583</v>
      </c>
      <c r="AT13" s="350">
        <f>ABS(取引基本表!BB10)</f>
        <v>6824</v>
      </c>
      <c r="AU13" s="351">
        <f t="shared" si="11"/>
        <v>-5241</v>
      </c>
      <c r="AV13" s="374">
        <v>0.93315766467397665</v>
      </c>
      <c r="AW13" s="370">
        <v>6.684233532602335E-2</v>
      </c>
    </row>
    <row r="14" spans="1:49" x14ac:dyDescent="0.2">
      <c r="A14" s="214" t="s">
        <v>222</v>
      </c>
      <c r="B14" s="149" t="s">
        <v>265</v>
      </c>
      <c r="C14" s="368">
        <f t="shared" si="0"/>
        <v>7.9371641174038832E-2</v>
      </c>
      <c r="D14" s="369">
        <f t="shared" si="1"/>
        <v>7.0310003195909243E-2</v>
      </c>
      <c r="E14" s="369">
        <f t="shared" si="1"/>
        <v>4.5381911153723233E-2</v>
      </c>
      <c r="F14" s="369">
        <f t="shared" si="2"/>
        <v>0.57270693512304249</v>
      </c>
      <c r="G14" s="369">
        <f t="shared" si="2"/>
        <v>0.31032278683285397</v>
      </c>
      <c r="H14" s="370">
        <f t="shared" si="3"/>
        <v>9.8788155718450548E-4</v>
      </c>
      <c r="K14" s="214" t="s">
        <v>222</v>
      </c>
      <c r="L14" s="149" t="s">
        <v>265</v>
      </c>
      <c r="M14" s="346">
        <f>取引基本表!AX11</f>
        <v>7257</v>
      </c>
      <c r="N14" s="330">
        <f>ABS(取引基本表!BB11)</f>
        <v>6681</v>
      </c>
      <c r="O14" s="374">
        <f t="shared" si="4"/>
        <v>0.92062835882596117</v>
      </c>
      <c r="P14" s="370">
        <f t="shared" si="5"/>
        <v>7.9371641174038832E-2</v>
      </c>
      <c r="R14" s="214" t="s">
        <v>222</v>
      </c>
      <c r="S14" s="149" t="s">
        <v>265</v>
      </c>
      <c r="T14" s="328">
        <f>取引基本表!BD11</f>
        <v>3129</v>
      </c>
      <c r="U14" s="404">
        <f>雇用表!AS11</f>
        <v>220</v>
      </c>
      <c r="V14" s="405">
        <f>雇用表!AS57</f>
        <v>142</v>
      </c>
      <c r="W14" s="376">
        <f t="shared" si="7"/>
        <v>7.0310003195909243E-2</v>
      </c>
      <c r="X14" s="376">
        <f t="shared" si="8"/>
        <v>4.5381911153723233E-2</v>
      </c>
      <c r="Z14" s="214" t="s">
        <v>222</v>
      </c>
      <c r="AA14" s="39" t="s">
        <v>265</v>
      </c>
      <c r="AB14" s="410">
        <v>971</v>
      </c>
      <c r="AC14" s="350">
        <v>377</v>
      </c>
      <c r="AD14" s="350">
        <v>302</v>
      </c>
      <c r="AE14" s="350">
        <v>142</v>
      </c>
      <c r="AF14" s="350">
        <v>0</v>
      </c>
      <c r="AG14" s="332">
        <v>3129</v>
      </c>
      <c r="AH14" s="370">
        <f t="shared" si="9"/>
        <v>0.57270693512304249</v>
      </c>
      <c r="AI14" s="374">
        <f t="shared" si="10"/>
        <v>0.31032278683285397</v>
      </c>
      <c r="AK14" s="214" t="s">
        <v>222</v>
      </c>
      <c r="AL14" s="149" t="s">
        <v>265</v>
      </c>
      <c r="AM14" s="346">
        <f>取引基本表!AR11</f>
        <v>307</v>
      </c>
      <c r="AN14" s="370">
        <f t="shared" si="6"/>
        <v>9.8788155718450548E-4</v>
      </c>
      <c r="AP14" s="214" t="s">
        <v>222</v>
      </c>
      <c r="AQ14" s="149" t="s">
        <v>265</v>
      </c>
      <c r="AR14" s="349">
        <f>取引基本表!AX11</f>
        <v>7257</v>
      </c>
      <c r="AS14" s="350">
        <f>取引基本表!AY11</f>
        <v>2553</v>
      </c>
      <c r="AT14" s="350">
        <f>ABS(取引基本表!BB11)</f>
        <v>6681</v>
      </c>
      <c r="AU14" s="351">
        <f t="shared" si="11"/>
        <v>-4128</v>
      </c>
      <c r="AV14" s="374">
        <v>0.78289172072298208</v>
      </c>
      <c r="AW14" s="370">
        <v>0.21710827927701792</v>
      </c>
    </row>
    <row r="15" spans="1:49" x14ac:dyDescent="0.2">
      <c r="A15" s="214" t="s">
        <v>223</v>
      </c>
      <c r="B15" s="149" t="s">
        <v>29</v>
      </c>
      <c r="C15" s="368">
        <f t="shared" si="0"/>
        <v>0</v>
      </c>
      <c r="D15" s="369">
        <f t="shared" si="1"/>
        <v>3.3414224379316779E-2</v>
      </c>
      <c r="E15" s="369">
        <f t="shared" si="1"/>
        <v>2.8747433264887063E-2</v>
      </c>
      <c r="F15" s="369">
        <f t="shared" si="2"/>
        <v>0.58334888930371476</v>
      </c>
      <c r="G15" s="369">
        <f t="shared" si="2"/>
        <v>0.18293821168564495</v>
      </c>
      <c r="H15" s="370">
        <f t="shared" si="3"/>
        <v>7.0245779782859129E-3</v>
      </c>
      <c r="K15" s="214" t="s">
        <v>223</v>
      </c>
      <c r="L15" s="149" t="s">
        <v>29</v>
      </c>
      <c r="M15" s="346">
        <f>取引基本表!AX12</f>
        <v>17944</v>
      </c>
      <c r="N15" s="330">
        <f>ABS(取引基本表!BB12)</f>
        <v>17944</v>
      </c>
      <c r="O15" s="374">
        <f t="shared" si="4"/>
        <v>1</v>
      </c>
      <c r="P15" s="370">
        <f t="shared" si="5"/>
        <v>0</v>
      </c>
      <c r="R15" s="214" t="s">
        <v>223</v>
      </c>
      <c r="S15" s="149" t="s">
        <v>29</v>
      </c>
      <c r="T15" s="328">
        <f>取引基本表!BD12</f>
        <v>5357</v>
      </c>
      <c r="U15" s="404">
        <f>雇用表!AS12</f>
        <v>179</v>
      </c>
      <c r="V15" s="405">
        <f>雇用表!AS58</f>
        <v>154</v>
      </c>
      <c r="W15" s="376">
        <f t="shared" si="7"/>
        <v>3.3414224379316779E-2</v>
      </c>
      <c r="X15" s="376">
        <f t="shared" si="8"/>
        <v>2.8747433264887063E-2</v>
      </c>
      <c r="Z15" s="214" t="s">
        <v>223</v>
      </c>
      <c r="AA15" s="39" t="s">
        <v>29</v>
      </c>
      <c r="AB15" s="410">
        <v>980</v>
      </c>
      <c r="AC15" s="350">
        <v>632</v>
      </c>
      <c r="AD15" s="350">
        <v>1312</v>
      </c>
      <c r="AE15" s="350">
        <v>201</v>
      </c>
      <c r="AF15" s="350">
        <v>0</v>
      </c>
      <c r="AG15" s="332">
        <v>5357</v>
      </c>
      <c r="AH15" s="370">
        <f t="shared" si="9"/>
        <v>0.58334888930371476</v>
      </c>
      <c r="AI15" s="374">
        <f t="shared" si="10"/>
        <v>0.18293821168564495</v>
      </c>
      <c r="AK15" s="214" t="s">
        <v>223</v>
      </c>
      <c r="AL15" s="149" t="s">
        <v>29</v>
      </c>
      <c r="AM15" s="346">
        <f>取引基本表!AR12</f>
        <v>2183</v>
      </c>
      <c r="AN15" s="370">
        <f t="shared" si="6"/>
        <v>7.0245779782859129E-3</v>
      </c>
      <c r="AP15" s="214" t="s">
        <v>223</v>
      </c>
      <c r="AQ15" s="149" t="s">
        <v>29</v>
      </c>
      <c r="AR15" s="349">
        <f>取引基本表!AX12</f>
        <v>17944</v>
      </c>
      <c r="AS15" s="350">
        <f>取引基本表!AY12</f>
        <v>5357</v>
      </c>
      <c r="AT15" s="350">
        <f>ABS(取引基本表!BB12)</f>
        <v>17944</v>
      </c>
      <c r="AU15" s="351">
        <f t="shared" si="11"/>
        <v>-12587</v>
      </c>
      <c r="AV15" s="374">
        <v>0.8222762164835401</v>
      </c>
      <c r="AW15" s="370">
        <v>0.1777237835164599</v>
      </c>
    </row>
    <row r="16" spans="1:49" x14ac:dyDescent="0.2">
      <c r="A16" s="214" t="s">
        <v>224</v>
      </c>
      <c r="B16" s="149" t="s">
        <v>30</v>
      </c>
      <c r="C16" s="368">
        <f t="shared" si="0"/>
        <v>0.25019220208676551</v>
      </c>
      <c r="D16" s="369">
        <f t="shared" si="1"/>
        <v>2.776920703486578E-3</v>
      </c>
      <c r="E16" s="369">
        <f t="shared" si="1"/>
        <v>1.8512804689910522E-3</v>
      </c>
      <c r="F16" s="369">
        <f t="shared" si="2"/>
        <v>0.57081147793890774</v>
      </c>
      <c r="G16" s="369">
        <f t="shared" si="2"/>
        <v>6.6029003394014199E-2</v>
      </c>
      <c r="H16" s="370">
        <f t="shared" si="3"/>
        <v>1.5056344645167103E-2</v>
      </c>
      <c r="K16" s="214" t="s">
        <v>224</v>
      </c>
      <c r="L16" s="149" t="s">
        <v>30</v>
      </c>
      <c r="M16" s="346">
        <f>取引基本表!AX13</f>
        <v>9105</v>
      </c>
      <c r="N16" s="330">
        <f>ABS(取引基本表!BB13)</f>
        <v>6827</v>
      </c>
      <c r="O16" s="374">
        <f t="shared" si="4"/>
        <v>0.74980779791323449</v>
      </c>
      <c r="P16" s="370">
        <f t="shared" si="5"/>
        <v>0.25019220208676551</v>
      </c>
      <c r="R16" s="214" t="s">
        <v>224</v>
      </c>
      <c r="S16" s="149" t="s">
        <v>30</v>
      </c>
      <c r="T16" s="328">
        <f>取引基本表!BD13</f>
        <v>3241</v>
      </c>
      <c r="U16" s="404">
        <f>雇用表!AS13</f>
        <v>9</v>
      </c>
      <c r="V16" s="405">
        <f>雇用表!AS59</f>
        <v>6</v>
      </c>
      <c r="W16" s="376">
        <f t="shared" si="7"/>
        <v>2.776920703486578E-3</v>
      </c>
      <c r="X16" s="376">
        <f t="shared" si="8"/>
        <v>1.8512804689910522E-3</v>
      </c>
      <c r="Z16" s="214" t="s">
        <v>224</v>
      </c>
      <c r="AA16" s="39" t="s">
        <v>30</v>
      </c>
      <c r="AB16" s="410">
        <v>214</v>
      </c>
      <c r="AC16" s="350">
        <v>178</v>
      </c>
      <c r="AD16" s="350">
        <v>600</v>
      </c>
      <c r="AE16" s="350">
        <v>872</v>
      </c>
      <c r="AF16" s="350">
        <v>-14</v>
      </c>
      <c r="AG16" s="332">
        <v>3241</v>
      </c>
      <c r="AH16" s="370">
        <f t="shared" si="9"/>
        <v>0.57081147793890774</v>
      </c>
      <c r="AI16" s="374">
        <f t="shared" si="10"/>
        <v>6.6029003394014199E-2</v>
      </c>
      <c r="AK16" s="214" t="s">
        <v>224</v>
      </c>
      <c r="AL16" s="149" t="s">
        <v>30</v>
      </c>
      <c r="AM16" s="346">
        <f>取引基本表!AR13</f>
        <v>4679</v>
      </c>
      <c r="AN16" s="370">
        <f t="shared" si="6"/>
        <v>1.5056344645167103E-2</v>
      </c>
      <c r="AP16" s="214" t="s">
        <v>224</v>
      </c>
      <c r="AQ16" s="149" t="s">
        <v>30</v>
      </c>
      <c r="AR16" s="349">
        <f>取引基本表!AX13</f>
        <v>9105</v>
      </c>
      <c r="AS16" s="350">
        <f>取引基本表!AY13</f>
        <v>963</v>
      </c>
      <c r="AT16" s="350">
        <f>ABS(取引基本表!BB13)</f>
        <v>6827</v>
      </c>
      <c r="AU16" s="351">
        <f t="shared" si="11"/>
        <v>-5864</v>
      </c>
      <c r="AV16" s="374">
        <v>0.87631747448336361</v>
      </c>
      <c r="AW16" s="370">
        <v>0.12368252551663639</v>
      </c>
    </row>
    <row r="17" spans="1:49" x14ac:dyDescent="0.2">
      <c r="A17" s="214" t="s">
        <v>2</v>
      </c>
      <c r="B17" s="149" t="s">
        <v>370</v>
      </c>
      <c r="C17" s="368">
        <f t="shared" si="0"/>
        <v>1.3407344150298872E-2</v>
      </c>
      <c r="D17" s="369">
        <f t="shared" si="1"/>
        <v>8.5547290116896921E-2</v>
      </c>
      <c r="E17" s="369">
        <f t="shared" si="1"/>
        <v>7.5451647183846976E-2</v>
      </c>
      <c r="F17" s="369">
        <f t="shared" si="2"/>
        <v>0.58501594048884165</v>
      </c>
      <c r="G17" s="369">
        <f t="shared" si="2"/>
        <v>0.3831030818278427</v>
      </c>
      <c r="H17" s="370">
        <f t="shared" si="3"/>
        <v>6.2973426951468308E-3</v>
      </c>
      <c r="K17" s="214" t="s">
        <v>2</v>
      </c>
      <c r="L17" s="149" t="s">
        <v>370</v>
      </c>
      <c r="M17" s="346">
        <f>取引基本表!AX14</f>
        <v>11710</v>
      </c>
      <c r="N17" s="330">
        <f>ABS(取引基本表!BB14)</f>
        <v>11553</v>
      </c>
      <c r="O17" s="374">
        <f t="shared" si="4"/>
        <v>0.98659265584970113</v>
      </c>
      <c r="P17" s="370">
        <f t="shared" si="5"/>
        <v>1.3407344150298872E-2</v>
      </c>
      <c r="R17" s="214" t="s">
        <v>2</v>
      </c>
      <c r="S17" s="149" t="s">
        <v>370</v>
      </c>
      <c r="T17" s="328">
        <f>取引基本表!BD14</f>
        <v>1882</v>
      </c>
      <c r="U17" s="404">
        <f>雇用表!AS14</f>
        <v>161</v>
      </c>
      <c r="V17" s="405">
        <f>雇用表!AS60</f>
        <v>142</v>
      </c>
      <c r="W17" s="376">
        <f t="shared" si="7"/>
        <v>8.5547290116896921E-2</v>
      </c>
      <c r="X17" s="376">
        <f t="shared" si="8"/>
        <v>7.5451647183846976E-2</v>
      </c>
      <c r="Z17" s="214" t="s">
        <v>2</v>
      </c>
      <c r="AA17" s="39" t="s">
        <v>370</v>
      </c>
      <c r="AB17" s="410">
        <v>721</v>
      </c>
      <c r="AC17" s="350">
        <v>-19</v>
      </c>
      <c r="AD17" s="350">
        <v>276</v>
      </c>
      <c r="AE17" s="350">
        <v>123</v>
      </c>
      <c r="AF17" s="350">
        <v>0</v>
      </c>
      <c r="AG17" s="332">
        <v>1882</v>
      </c>
      <c r="AH17" s="370">
        <f t="shared" si="9"/>
        <v>0.58501594048884165</v>
      </c>
      <c r="AI17" s="374">
        <f t="shared" si="10"/>
        <v>0.3831030818278427</v>
      </c>
      <c r="AK17" s="214" t="s">
        <v>2</v>
      </c>
      <c r="AL17" s="149" t="s">
        <v>370</v>
      </c>
      <c r="AM17" s="346">
        <f>取引基本表!AR14</f>
        <v>1957</v>
      </c>
      <c r="AN17" s="370">
        <f t="shared" si="6"/>
        <v>6.2973426951468308E-3</v>
      </c>
      <c r="AP17" s="214" t="s">
        <v>2</v>
      </c>
      <c r="AQ17" s="149" t="s">
        <v>360</v>
      </c>
      <c r="AR17" s="349">
        <f>取引基本表!AX14</f>
        <v>11710</v>
      </c>
      <c r="AS17" s="350">
        <f>取引基本表!AY14</f>
        <v>1725</v>
      </c>
      <c r="AT17" s="350">
        <f>ABS(取引基本表!BB14)</f>
        <v>11553</v>
      </c>
      <c r="AU17" s="351">
        <f t="shared" si="11"/>
        <v>-9828</v>
      </c>
      <c r="AV17" s="374">
        <v>0.80716043298169571</v>
      </c>
      <c r="AW17" s="370">
        <v>0.19283956701830429</v>
      </c>
    </row>
    <row r="18" spans="1:49" x14ac:dyDescent="0.2">
      <c r="A18" s="214" t="s">
        <v>3</v>
      </c>
      <c r="B18" s="149" t="s">
        <v>31</v>
      </c>
      <c r="C18" s="368">
        <f t="shared" si="0"/>
        <v>0.50011828720132478</v>
      </c>
      <c r="D18" s="369">
        <f t="shared" si="1"/>
        <v>0.1002466699555994</v>
      </c>
      <c r="E18" s="369">
        <f t="shared" si="1"/>
        <v>8.1401085347804644E-2</v>
      </c>
      <c r="F18" s="369">
        <f t="shared" si="2"/>
        <v>0.65120868278243715</v>
      </c>
      <c r="G18" s="369">
        <f t="shared" si="2"/>
        <v>0.30389738529847066</v>
      </c>
      <c r="H18" s="370">
        <f t="shared" si="3"/>
        <v>4.7302471956391627E-4</v>
      </c>
      <c r="K18" s="214" t="s">
        <v>3</v>
      </c>
      <c r="L18" s="149" t="s">
        <v>31</v>
      </c>
      <c r="M18" s="346">
        <f>取引基本表!AX15</f>
        <v>4227</v>
      </c>
      <c r="N18" s="330">
        <f>ABS(取引基本表!BB15)</f>
        <v>2113</v>
      </c>
      <c r="O18" s="374">
        <f t="shared" si="4"/>
        <v>0.49988171279867516</v>
      </c>
      <c r="P18" s="370">
        <f t="shared" si="5"/>
        <v>0.50011828720132478</v>
      </c>
      <c r="R18" s="214" t="s">
        <v>3</v>
      </c>
      <c r="S18" s="149" t="s">
        <v>31</v>
      </c>
      <c r="T18" s="328">
        <f>取引基本表!BD15</f>
        <v>10135</v>
      </c>
      <c r="U18" s="404">
        <f>雇用表!AS15</f>
        <v>1016</v>
      </c>
      <c r="V18" s="405">
        <f>雇用表!AS61</f>
        <v>825</v>
      </c>
      <c r="W18" s="376">
        <f t="shared" si="7"/>
        <v>0.1002466699555994</v>
      </c>
      <c r="X18" s="376">
        <f t="shared" si="8"/>
        <v>8.1401085347804644E-2</v>
      </c>
      <c r="Z18" s="214" t="s">
        <v>3</v>
      </c>
      <c r="AA18" s="39" t="s">
        <v>31</v>
      </c>
      <c r="AB18" s="410">
        <v>3080</v>
      </c>
      <c r="AC18" s="350">
        <v>1419</v>
      </c>
      <c r="AD18" s="350">
        <v>1659</v>
      </c>
      <c r="AE18" s="350">
        <v>442</v>
      </c>
      <c r="AF18" s="350">
        <v>0</v>
      </c>
      <c r="AG18" s="332">
        <v>10135</v>
      </c>
      <c r="AH18" s="370">
        <f t="shared" si="9"/>
        <v>0.65120868278243715</v>
      </c>
      <c r="AI18" s="374">
        <f t="shared" si="10"/>
        <v>0.30389738529847066</v>
      </c>
      <c r="AK18" s="214" t="s">
        <v>3</v>
      </c>
      <c r="AL18" s="149" t="s">
        <v>31</v>
      </c>
      <c r="AM18" s="346">
        <f>取引基本表!AR15</f>
        <v>147</v>
      </c>
      <c r="AN18" s="370">
        <f t="shared" si="6"/>
        <v>4.7302471956391627E-4</v>
      </c>
      <c r="AP18" s="214" t="s">
        <v>3</v>
      </c>
      <c r="AQ18" s="149" t="s">
        <v>31</v>
      </c>
      <c r="AR18" s="349">
        <f>取引基本表!AX15</f>
        <v>4227</v>
      </c>
      <c r="AS18" s="350">
        <f>取引基本表!AY15</f>
        <v>8021</v>
      </c>
      <c r="AT18" s="350">
        <f>ABS(取引基本表!BB15)</f>
        <v>2113</v>
      </c>
      <c r="AU18" s="351">
        <f t="shared" si="11"/>
        <v>5908</v>
      </c>
      <c r="AV18" s="374">
        <v>0.69369460950567885</v>
      </c>
      <c r="AW18" s="370">
        <v>0.30630539049432115</v>
      </c>
    </row>
    <row r="19" spans="1:49" x14ac:dyDescent="0.2">
      <c r="A19" s="214" t="s">
        <v>4</v>
      </c>
      <c r="B19" s="149" t="s">
        <v>32</v>
      </c>
      <c r="C19" s="368">
        <f t="shared" si="0"/>
        <v>2.4613726194753882E-2</v>
      </c>
      <c r="D19" s="369">
        <f t="shared" si="1"/>
        <v>2.7686532144533083E-2</v>
      </c>
      <c r="E19" s="369">
        <f t="shared" si="1"/>
        <v>1.9239793524167059E-2</v>
      </c>
      <c r="F19" s="369">
        <f t="shared" si="2"/>
        <v>0.55983106522759263</v>
      </c>
      <c r="G19" s="369">
        <f t="shared" si="2"/>
        <v>0.13374002815579539</v>
      </c>
      <c r="H19" s="370">
        <f t="shared" si="3"/>
        <v>-1.0940707799437519E-4</v>
      </c>
      <c r="K19" s="214" t="s">
        <v>4</v>
      </c>
      <c r="L19" s="149" t="s">
        <v>32</v>
      </c>
      <c r="M19" s="346">
        <f>取引基本表!AX16</f>
        <v>11132</v>
      </c>
      <c r="N19" s="330">
        <f>ABS(取引基本表!BB16)</f>
        <v>10858</v>
      </c>
      <c r="O19" s="374">
        <f t="shared" si="4"/>
        <v>0.97538627380524612</v>
      </c>
      <c r="P19" s="370">
        <f t="shared" si="5"/>
        <v>2.4613726194753882E-2</v>
      </c>
      <c r="R19" s="214" t="s">
        <v>4</v>
      </c>
      <c r="S19" s="149" t="s">
        <v>32</v>
      </c>
      <c r="T19" s="328">
        <f>取引基本表!BD16</f>
        <v>2131</v>
      </c>
      <c r="U19" s="404">
        <f>雇用表!AS16</f>
        <v>59</v>
      </c>
      <c r="V19" s="405">
        <f>雇用表!AS62</f>
        <v>41</v>
      </c>
      <c r="W19" s="376">
        <f t="shared" si="7"/>
        <v>2.7686532144533083E-2</v>
      </c>
      <c r="X19" s="376">
        <f t="shared" si="8"/>
        <v>1.9239793524167059E-2</v>
      </c>
      <c r="Z19" s="214" t="s">
        <v>4</v>
      </c>
      <c r="AA19" s="39" t="s">
        <v>32</v>
      </c>
      <c r="AB19" s="410">
        <v>285</v>
      </c>
      <c r="AC19" s="350">
        <v>549</v>
      </c>
      <c r="AD19" s="350">
        <v>272</v>
      </c>
      <c r="AE19" s="350">
        <v>87</v>
      </c>
      <c r="AF19" s="350">
        <v>0</v>
      </c>
      <c r="AG19" s="332">
        <v>2131</v>
      </c>
      <c r="AH19" s="370">
        <f t="shared" si="9"/>
        <v>0.55983106522759263</v>
      </c>
      <c r="AI19" s="374">
        <f t="shared" si="10"/>
        <v>0.13374002815579539</v>
      </c>
      <c r="AK19" s="214" t="s">
        <v>4</v>
      </c>
      <c r="AL19" s="149" t="s">
        <v>32</v>
      </c>
      <c r="AM19" s="346">
        <f>取引基本表!AR16</f>
        <v>-34</v>
      </c>
      <c r="AN19" s="370">
        <f t="shared" si="6"/>
        <v>-1.0940707799437519E-4</v>
      </c>
      <c r="AP19" s="214" t="s">
        <v>4</v>
      </c>
      <c r="AQ19" s="149" t="s">
        <v>32</v>
      </c>
      <c r="AR19" s="349">
        <f>取引基本表!AX16</f>
        <v>11132</v>
      </c>
      <c r="AS19" s="350">
        <f>取引基本表!AY16</f>
        <v>1857</v>
      </c>
      <c r="AT19" s="350">
        <f>ABS(取引基本表!BB16)</f>
        <v>10858</v>
      </c>
      <c r="AU19" s="351">
        <f t="shared" si="11"/>
        <v>-9001</v>
      </c>
      <c r="AV19" s="374">
        <v>0.63033685044372512</v>
      </c>
      <c r="AW19" s="370">
        <v>0.36966314955627488</v>
      </c>
    </row>
    <row r="20" spans="1:49" x14ac:dyDescent="0.2">
      <c r="A20" s="214" t="s">
        <v>5</v>
      </c>
      <c r="B20" s="149" t="s">
        <v>33</v>
      </c>
      <c r="C20" s="368">
        <f t="shared" si="0"/>
        <v>5.0947443689667304E-3</v>
      </c>
      <c r="D20" s="369">
        <f t="shared" si="1"/>
        <v>1.9230769230769232E-2</v>
      </c>
      <c r="E20" s="369">
        <f t="shared" si="1"/>
        <v>1.282051282051282E-2</v>
      </c>
      <c r="F20" s="369">
        <f t="shared" si="2"/>
        <v>0.55448717948717952</v>
      </c>
      <c r="G20" s="369">
        <f t="shared" si="2"/>
        <v>0.2516025641025641</v>
      </c>
      <c r="H20" s="370">
        <f t="shared" si="3"/>
        <v>5.3416396903136116E-4</v>
      </c>
      <c r="K20" s="214" t="s">
        <v>5</v>
      </c>
      <c r="L20" s="149" t="s">
        <v>33</v>
      </c>
      <c r="M20" s="346">
        <f>取引基本表!AX17</f>
        <v>11188</v>
      </c>
      <c r="N20" s="330">
        <f>ABS(取引基本表!BB17)</f>
        <v>11131</v>
      </c>
      <c r="O20" s="374">
        <f t="shared" si="4"/>
        <v>0.99490525563103327</v>
      </c>
      <c r="P20" s="370">
        <f t="shared" si="5"/>
        <v>5.0947443689667304E-3</v>
      </c>
      <c r="R20" s="214" t="s">
        <v>5</v>
      </c>
      <c r="S20" s="149" t="s">
        <v>33</v>
      </c>
      <c r="T20" s="328">
        <f>取引基本表!BD17</f>
        <v>624</v>
      </c>
      <c r="U20" s="404">
        <f>雇用表!AS17</f>
        <v>12</v>
      </c>
      <c r="V20" s="405">
        <f>雇用表!AS63</f>
        <v>8</v>
      </c>
      <c r="W20" s="376">
        <f t="shared" si="7"/>
        <v>1.9230769230769232E-2</v>
      </c>
      <c r="X20" s="376">
        <f t="shared" si="8"/>
        <v>1.282051282051282E-2</v>
      </c>
      <c r="Z20" s="214" t="s">
        <v>5</v>
      </c>
      <c r="AA20" s="39" t="s">
        <v>33</v>
      </c>
      <c r="AB20" s="410">
        <v>157</v>
      </c>
      <c r="AC20" s="350">
        <v>131</v>
      </c>
      <c r="AD20" s="350">
        <v>47</v>
      </c>
      <c r="AE20" s="350">
        <v>11</v>
      </c>
      <c r="AF20" s="350">
        <v>0</v>
      </c>
      <c r="AG20" s="332">
        <v>624</v>
      </c>
      <c r="AH20" s="370">
        <f t="shared" si="9"/>
        <v>0.55448717948717952</v>
      </c>
      <c r="AI20" s="374">
        <f t="shared" si="10"/>
        <v>0.2516025641025641</v>
      </c>
      <c r="AK20" s="214" t="s">
        <v>5</v>
      </c>
      <c r="AL20" s="149" t="s">
        <v>33</v>
      </c>
      <c r="AM20" s="346">
        <f>取引基本表!AR17</f>
        <v>166</v>
      </c>
      <c r="AN20" s="370">
        <f t="shared" si="6"/>
        <v>5.3416396903136116E-4</v>
      </c>
      <c r="AP20" s="214" t="s">
        <v>5</v>
      </c>
      <c r="AQ20" s="149" t="s">
        <v>33</v>
      </c>
      <c r="AR20" s="349">
        <f>取引基本表!AX17</f>
        <v>11188</v>
      </c>
      <c r="AS20" s="350">
        <f>取引基本表!AY17</f>
        <v>567</v>
      </c>
      <c r="AT20" s="350">
        <f>ABS(取引基本表!BB17)</f>
        <v>11131</v>
      </c>
      <c r="AU20" s="351">
        <f t="shared" si="11"/>
        <v>-10564</v>
      </c>
      <c r="AV20" s="374">
        <v>0.88159848319713086</v>
      </c>
      <c r="AW20" s="370">
        <v>0.11840151680286914</v>
      </c>
    </row>
    <row r="21" spans="1:49" x14ac:dyDescent="0.2">
      <c r="A21" s="214" t="s">
        <v>6</v>
      </c>
      <c r="B21" s="149" t="s">
        <v>34</v>
      </c>
      <c r="C21" s="368">
        <f t="shared" si="0"/>
        <v>7.706243934001944E-2</v>
      </c>
      <c r="D21" s="369">
        <f t="shared" si="1"/>
        <v>4.7948044769932294E-2</v>
      </c>
      <c r="E21" s="369">
        <f t="shared" si="1"/>
        <v>3.4821058449633825E-2</v>
      </c>
      <c r="F21" s="369">
        <f t="shared" si="2"/>
        <v>0.63189166781815664</v>
      </c>
      <c r="G21" s="369">
        <f t="shared" si="2"/>
        <v>0.42185988669338126</v>
      </c>
      <c r="H21" s="370">
        <f t="shared" si="3"/>
        <v>9.0743517630628831E-4</v>
      </c>
      <c r="K21" s="214" t="s">
        <v>6</v>
      </c>
      <c r="L21" s="149" t="s">
        <v>34</v>
      </c>
      <c r="M21" s="346">
        <f>取引基本表!AX18</f>
        <v>15455</v>
      </c>
      <c r="N21" s="330">
        <f>ABS(取引基本表!BB18)</f>
        <v>14264</v>
      </c>
      <c r="O21" s="374">
        <f t="shared" si="4"/>
        <v>0.92293756065998056</v>
      </c>
      <c r="P21" s="370">
        <f t="shared" si="5"/>
        <v>7.706243934001944E-2</v>
      </c>
      <c r="R21" s="214" t="s">
        <v>6</v>
      </c>
      <c r="S21" s="149" t="s">
        <v>34</v>
      </c>
      <c r="T21" s="328">
        <f>取引基本表!BD18</f>
        <v>7237</v>
      </c>
      <c r="U21" s="404">
        <f>雇用表!AS18</f>
        <v>347</v>
      </c>
      <c r="V21" s="405">
        <f>雇用表!AS64</f>
        <v>252</v>
      </c>
      <c r="W21" s="376">
        <f t="shared" si="7"/>
        <v>4.7948044769932294E-2</v>
      </c>
      <c r="X21" s="376">
        <f t="shared" si="8"/>
        <v>3.4821058449633825E-2</v>
      </c>
      <c r="Z21" s="214" t="s">
        <v>6</v>
      </c>
      <c r="AA21" s="39" t="s">
        <v>34</v>
      </c>
      <c r="AB21" s="410">
        <v>3053</v>
      </c>
      <c r="AC21" s="350">
        <v>333</v>
      </c>
      <c r="AD21" s="350">
        <v>892</v>
      </c>
      <c r="AE21" s="350">
        <v>295</v>
      </c>
      <c r="AF21" s="350">
        <v>0</v>
      </c>
      <c r="AG21" s="332">
        <v>7237</v>
      </c>
      <c r="AH21" s="370">
        <f t="shared" si="9"/>
        <v>0.63189166781815664</v>
      </c>
      <c r="AI21" s="374">
        <f t="shared" si="10"/>
        <v>0.42185988669338126</v>
      </c>
      <c r="AK21" s="214" t="s">
        <v>6</v>
      </c>
      <c r="AL21" s="149" t="s">
        <v>34</v>
      </c>
      <c r="AM21" s="346">
        <f>取引基本表!AR18</f>
        <v>282</v>
      </c>
      <c r="AN21" s="370">
        <f t="shared" si="6"/>
        <v>9.0743517630628831E-4</v>
      </c>
      <c r="AP21" s="214" t="s">
        <v>6</v>
      </c>
      <c r="AQ21" s="149" t="s">
        <v>34</v>
      </c>
      <c r="AR21" s="349">
        <f>取引基本表!AX18</f>
        <v>15455</v>
      </c>
      <c r="AS21" s="350">
        <f>取引基本表!AY18</f>
        <v>6046</v>
      </c>
      <c r="AT21" s="350">
        <f>ABS(取引基本表!BB18)</f>
        <v>14264</v>
      </c>
      <c r="AU21" s="351">
        <f t="shared" si="11"/>
        <v>-8218</v>
      </c>
      <c r="AV21" s="374">
        <v>0.73741787363403832</v>
      </c>
      <c r="AW21" s="370">
        <v>0.26258212636596168</v>
      </c>
    </row>
    <row r="22" spans="1:49" x14ac:dyDescent="0.2">
      <c r="A22" s="214" t="s">
        <v>7</v>
      </c>
      <c r="B22" s="149" t="s">
        <v>266</v>
      </c>
      <c r="C22" s="368">
        <f t="shared" si="0"/>
        <v>0</v>
      </c>
      <c r="D22" s="369">
        <f t="shared" si="1"/>
        <v>4.3992431409649951E-2</v>
      </c>
      <c r="E22" s="369">
        <f t="shared" si="1"/>
        <v>4.13118889940082E-2</v>
      </c>
      <c r="F22" s="369">
        <f t="shared" si="2"/>
        <v>0.6269315673289183</v>
      </c>
      <c r="G22" s="369">
        <f t="shared" si="2"/>
        <v>0.29407127089246293</v>
      </c>
      <c r="H22" s="370">
        <f t="shared" si="3"/>
        <v>4.1832118056672865E-5</v>
      </c>
      <c r="K22" s="214" t="s">
        <v>7</v>
      </c>
      <c r="L22" s="149" t="s">
        <v>266</v>
      </c>
      <c r="M22" s="346">
        <f>取引基本表!AX19</f>
        <v>15381</v>
      </c>
      <c r="N22" s="330">
        <f>ABS(取引基本表!BB19)</f>
        <v>15381</v>
      </c>
      <c r="O22" s="374">
        <f t="shared" si="4"/>
        <v>1</v>
      </c>
      <c r="P22" s="370">
        <f t="shared" si="5"/>
        <v>0</v>
      </c>
      <c r="R22" s="214" t="s">
        <v>7</v>
      </c>
      <c r="S22" s="149" t="s">
        <v>266</v>
      </c>
      <c r="T22" s="328">
        <f>取引基本表!BD19</f>
        <v>6342</v>
      </c>
      <c r="U22" s="404">
        <f>雇用表!AS19</f>
        <v>279</v>
      </c>
      <c r="V22" s="405">
        <f>雇用表!AS65</f>
        <v>262</v>
      </c>
      <c r="W22" s="376">
        <f t="shared" si="7"/>
        <v>4.3992431409649951E-2</v>
      </c>
      <c r="X22" s="376">
        <f t="shared" si="8"/>
        <v>4.13118889940082E-2</v>
      </c>
      <c r="Z22" s="214" t="s">
        <v>7</v>
      </c>
      <c r="AA22" s="39" t="s">
        <v>266</v>
      </c>
      <c r="AB22" s="410">
        <v>1865</v>
      </c>
      <c r="AC22" s="350">
        <v>1040</v>
      </c>
      <c r="AD22" s="350">
        <v>1009</v>
      </c>
      <c r="AE22" s="350">
        <v>62</v>
      </c>
      <c r="AF22" s="350">
        <v>0</v>
      </c>
      <c r="AG22" s="332">
        <v>6342</v>
      </c>
      <c r="AH22" s="370">
        <f t="shared" si="9"/>
        <v>0.6269315673289183</v>
      </c>
      <c r="AI22" s="374">
        <f t="shared" si="10"/>
        <v>0.29407127089246293</v>
      </c>
      <c r="AK22" s="214" t="s">
        <v>7</v>
      </c>
      <c r="AL22" s="149" t="s">
        <v>266</v>
      </c>
      <c r="AM22" s="346">
        <f>取引基本表!AR19</f>
        <v>13</v>
      </c>
      <c r="AN22" s="370">
        <f t="shared" si="6"/>
        <v>4.1832118056672865E-5</v>
      </c>
      <c r="AP22" s="214" t="s">
        <v>7</v>
      </c>
      <c r="AQ22" s="149" t="s">
        <v>266</v>
      </c>
      <c r="AR22" s="349">
        <f>取引基本表!AX19</f>
        <v>15381</v>
      </c>
      <c r="AS22" s="350">
        <f>取引基本表!AY19</f>
        <v>6342</v>
      </c>
      <c r="AT22" s="350">
        <f>ABS(取引基本表!BB19)</f>
        <v>15381</v>
      </c>
      <c r="AU22" s="351">
        <f t="shared" si="11"/>
        <v>-9039</v>
      </c>
      <c r="AV22" s="374">
        <v>0.80743251432126495</v>
      </c>
      <c r="AW22" s="370">
        <v>0.19256748567873505</v>
      </c>
    </row>
    <row r="23" spans="1:49" x14ac:dyDescent="0.2">
      <c r="A23" s="214" t="s">
        <v>8</v>
      </c>
      <c r="B23" s="149" t="s">
        <v>267</v>
      </c>
      <c r="C23" s="368">
        <f t="shared" si="0"/>
        <v>0</v>
      </c>
      <c r="D23" s="369">
        <f t="shared" si="1"/>
        <v>3.4114527341790296E-2</v>
      </c>
      <c r="E23" s="369">
        <f t="shared" si="1"/>
        <v>3.3648677703719633E-2</v>
      </c>
      <c r="F23" s="369">
        <f t="shared" si="2"/>
        <v>0.64104493657278006</v>
      </c>
      <c r="G23" s="369">
        <f t="shared" si="2"/>
        <v>0.31237009962015339</v>
      </c>
      <c r="H23" s="370">
        <f t="shared" si="3"/>
        <v>2.2524986645900773E-5</v>
      </c>
      <c r="K23" s="214" t="s">
        <v>8</v>
      </c>
      <c r="L23" s="149" t="s">
        <v>267</v>
      </c>
      <c r="M23" s="346">
        <f>取引基本表!AX20</f>
        <v>18224</v>
      </c>
      <c r="N23" s="330">
        <f>ABS(取引基本表!BB20)</f>
        <v>18224</v>
      </c>
      <c r="O23" s="374">
        <f t="shared" si="4"/>
        <v>1</v>
      </c>
      <c r="P23" s="370">
        <f t="shared" si="5"/>
        <v>0</v>
      </c>
      <c r="R23" s="214" t="s">
        <v>8</v>
      </c>
      <c r="S23" s="149" t="s">
        <v>267</v>
      </c>
      <c r="T23" s="328">
        <f>取引基本表!BD20</f>
        <v>27906</v>
      </c>
      <c r="U23" s="404">
        <f>雇用表!AS20</f>
        <v>952</v>
      </c>
      <c r="V23" s="405">
        <f>雇用表!AS66</f>
        <v>939</v>
      </c>
      <c r="W23" s="376">
        <f t="shared" si="7"/>
        <v>3.4114527341790296E-2</v>
      </c>
      <c r="X23" s="376">
        <f t="shared" si="8"/>
        <v>3.3648677703719633E-2</v>
      </c>
      <c r="Z23" s="214" t="s">
        <v>8</v>
      </c>
      <c r="AA23" s="39" t="s">
        <v>267</v>
      </c>
      <c r="AB23" s="410">
        <v>8717</v>
      </c>
      <c r="AC23" s="350">
        <v>4613</v>
      </c>
      <c r="AD23" s="350">
        <v>4165</v>
      </c>
      <c r="AE23" s="350">
        <v>394</v>
      </c>
      <c r="AF23" s="350">
        <v>0</v>
      </c>
      <c r="AG23" s="332">
        <v>27906</v>
      </c>
      <c r="AH23" s="370">
        <f t="shared" si="9"/>
        <v>0.64104493657278006</v>
      </c>
      <c r="AI23" s="374">
        <f t="shared" si="10"/>
        <v>0.31237009962015339</v>
      </c>
      <c r="AK23" s="214" t="s">
        <v>8</v>
      </c>
      <c r="AL23" s="149" t="s">
        <v>267</v>
      </c>
      <c r="AM23" s="346">
        <f>取引基本表!AR20</f>
        <v>7</v>
      </c>
      <c r="AN23" s="370">
        <f t="shared" si="6"/>
        <v>2.2524986645900773E-5</v>
      </c>
      <c r="AP23" s="214" t="s">
        <v>8</v>
      </c>
      <c r="AQ23" s="149" t="s">
        <v>267</v>
      </c>
      <c r="AR23" s="349">
        <f>取引基本表!AX20</f>
        <v>18224</v>
      </c>
      <c r="AS23" s="350">
        <f>取引基本表!AY20</f>
        <v>27906</v>
      </c>
      <c r="AT23" s="350">
        <f>ABS(取引基本表!BB20)</f>
        <v>18224</v>
      </c>
      <c r="AU23" s="351">
        <f t="shared" si="11"/>
        <v>9682</v>
      </c>
      <c r="AV23" s="374">
        <v>0.79883567479416906</v>
      </c>
      <c r="AW23" s="370">
        <v>0.20116432520583094</v>
      </c>
    </row>
    <row r="24" spans="1:49" x14ac:dyDescent="0.2">
      <c r="A24" s="214" t="s">
        <v>9</v>
      </c>
      <c r="B24" s="149" t="s">
        <v>268</v>
      </c>
      <c r="C24" s="368">
        <f t="shared" si="0"/>
        <v>0.23422687152664268</v>
      </c>
      <c r="D24" s="369">
        <f t="shared" si="1"/>
        <v>2.6528258362168398E-2</v>
      </c>
      <c r="E24" s="369">
        <f t="shared" si="1"/>
        <v>2.691272587466359E-2</v>
      </c>
      <c r="F24" s="369">
        <f t="shared" si="2"/>
        <v>0.61668589004229146</v>
      </c>
      <c r="G24" s="369">
        <f t="shared" si="2"/>
        <v>0.32602845059592467</v>
      </c>
      <c r="H24" s="370">
        <f t="shared" si="3"/>
        <v>9.8788155718450548E-4</v>
      </c>
      <c r="K24" s="214" t="s">
        <v>9</v>
      </c>
      <c r="L24" s="149" t="s">
        <v>268</v>
      </c>
      <c r="M24" s="346">
        <f>取引基本表!AX21</f>
        <v>6118</v>
      </c>
      <c r="N24" s="330">
        <f>ABS(取引基本表!BB21)</f>
        <v>4685</v>
      </c>
      <c r="O24" s="374">
        <f t="shared" si="4"/>
        <v>0.76577312847335732</v>
      </c>
      <c r="P24" s="370">
        <f t="shared" si="5"/>
        <v>0.23422687152664268</v>
      </c>
      <c r="R24" s="214" t="s">
        <v>9</v>
      </c>
      <c r="S24" s="149" t="s">
        <v>268</v>
      </c>
      <c r="T24" s="328">
        <f>取引基本表!BD21</f>
        <v>2601</v>
      </c>
      <c r="U24" s="404">
        <f>雇用表!AS21</f>
        <v>69</v>
      </c>
      <c r="V24" s="405">
        <f>雇用表!AS67</f>
        <v>70</v>
      </c>
      <c r="W24" s="376">
        <f t="shared" si="7"/>
        <v>2.6528258362168398E-2</v>
      </c>
      <c r="X24" s="376">
        <f t="shared" si="8"/>
        <v>2.691272587466359E-2</v>
      </c>
      <c r="Z24" s="214" t="s">
        <v>9</v>
      </c>
      <c r="AA24" s="39" t="s">
        <v>268</v>
      </c>
      <c r="AB24" s="410">
        <v>848</v>
      </c>
      <c r="AC24" s="350">
        <v>108</v>
      </c>
      <c r="AD24" s="350">
        <v>584</v>
      </c>
      <c r="AE24" s="350">
        <v>64</v>
      </c>
      <c r="AF24" s="350">
        <v>0</v>
      </c>
      <c r="AG24" s="332">
        <v>2601</v>
      </c>
      <c r="AH24" s="370">
        <f t="shared" si="9"/>
        <v>0.61668589004229146</v>
      </c>
      <c r="AI24" s="374">
        <f t="shared" si="10"/>
        <v>0.32602845059592467</v>
      </c>
      <c r="AK24" s="214" t="s">
        <v>9</v>
      </c>
      <c r="AL24" s="149" t="s">
        <v>268</v>
      </c>
      <c r="AM24" s="346">
        <f>取引基本表!AR21</f>
        <v>307</v>
      </c>
      <c r="AN24" s="370">
        <f t="shared" si="6"/>
        <v>9.8788155718450548E-4</v>
      </c>
      <c r="AP24" s="214" t="s">
        <v>9</v>
      </c>
      <c r="AQ24" s="149" t="s">
        <v>268</v>
      </c>
      <c r="AR24" s="349">
        <f>取引基本表!AX21</f>
        <v>6118</v>
      </c>
      <c r="AS24" s="350">
        <f>取引基本表!AY21</f>
        <v>1168</v>
      </c>
      <c r="AT24" s="350">
        <f>ABS(取引基本表!BB21)</f>
        <v>4685</v>
      </c>
      <c r="AU24" s="351">
        <f t="shared" si="11"/>
        <v>-3517</v>
      </c>
      <c r="AV24" s="374">
        <v>0.53203541493025519</v>
      </c>
      <c r="AW24" s="370">
        <v>0.46796458506974481</v>
      </c>
    </row>
    <row r="25" spans="1:49" x14ac:dyDescent="0.2">
      <c r="A25" s="214" t="s">
        <v>10</v>
      </c>
      <c r="B25" s="149" t="s">
        <v>269</v>
      </c>
      <c r="C25" s="368">
        <f t="shared" si="0"/>
        <v>0</v>
      </c>
      <c r="D25" s="369">
        <f t="shared" si="1"/>
        <v>1.1533242876526458E-2</v>
      </c>
      <c r="E25" s="369">
        <f t="shared" si="1"/>
        <v>4.2966983265490732E-3</v>
      </c>
      <c r="F25" s="369">
        <f t="shared" si="2"/>
        <v>0.60040705563093621</v>
      </c>
      <c r="G25" s="369">
        <f t="shared" si="2"/>
        <v>0.33808231569425601</v>
      </c>
      <c r="H25" s="370">
        <f t="shared" si="3"/>
        <v>3.5718193109928369E-3</v>
      </c>
      <c r="K25" s="214" t="s">
        <v>10</v>
      </c>
      <c r="L25" s="149" t="s">
        <v>269</v>
      </c>
      <c r="M25" s="346">
        <f>取引基本表!AX22</f>
        <v>23323</v>
      </c>
      <c r="N25" s="330">
        <f>ABS(取引基本表!BB22)</f>
        <v>23323</v>
      </c>
      <c r="O25" s="374">
        <f t="shared" si="4"/>
        <v>1</v>
      </c>
      <c r="P25" s="370">
        <f t="shared" si="5"/>
        <v>0</v>
      </c>
      <c r="R25" s="214" t="s">
        <v>10</v>
      </c>
      <c r="S25" s="149" t="s">
        <v>269</v>
      </c>
      <c r="T25" s="328">
        <f>取引基本表!BD22</f>
        <v>4422</v>
      </c>
      <c r="U25" s="404">
        <f>雇用表!AS22</f>
        <v>51</v>
      </c>
      <c r="V25" s="405">
        <f>雇用表!AS68</f>
        <v>19</v>
      </c>
      <c r="W25" s="376">
        <f t="shared" si="7"/>
        <v>1.1533242876526458E-2</v>
      </c>
      <c r="X25" s="376">
        <f t="shared" si="8"/>
        <v>4.2966983265490732E-3</v>
      </c>
      <c r="Z25" s="214" t="s">
        <v>10</v>
      </c>
      <c r="AA25" s="39" t="s">
        <v>269</v>
      </c>
      <c r="AB25" s="410">
        <v>1495</v>
      </c>
      <c r="AC25" s="350">
        <v>-325</v>
      </c>
      <c r="AD25" s="350">
        <v>1425</v>
      </c>
      <c r="AE25" s="350">
        <v>60</v>
      </c>
      <c r="AF25" s="350">
        <v>0</v>
      </c>
      <c r="AG25" s="332">
        <v>4422</v>
      </c>
      <c r="AH25" s="370">
        <f t="shared" si="9"/>
        <v>0.60040705563093621</v>
      </c>
      <c r="AI25" s="374">
        <f t="shared" si="10"/>
        <v>0.33808231569425601</v>
      </c>
      <c r="AK25" s="214" t="s">
        <v>10</v>
      </c>
      <c r="AL25" s="149" t="s">
        <v>269</v>
      </c>
      <c r="AM25" s="346">
        <f>取引基本表!AR22</f>
        <v>1110</v>
      </c>
      <c r="AN25" s="370">
        <f t="shared" si="6"/>
        <v>3.5718193109928369E-3</v>
      </c>
      <c r="AP25" s="214" t="s">
        <v>10</v>
      </c>
      <c r="AQ25" s="149" t="s">
        <v>269</v>
      </c>
      <c r="AR25" s="349">
        <f>取引基本表!AX22</f>
        <v>23323</v>
      </c>
      <c r="AS25" s="350">
        <f>取引基本表!AY22</f>
        <v>4422</v>
      </c>
      <c r="AT25" s="350">
        <f>ABS(取引基本表!BB22)</f>
        <v>23323</v>
      </c>
      <c r="AU25" s="351">
        <f t="shared" si="11"/>
        <v>-18901</v>
      </c>
      <c r="AV25" s="374">
        <v>0.88160188384965898</v>
      </c>
      <c r="AW25" s="370">
        <v>0.11839811615034102</v>
      </c>
    </row>
    <row r="26" spans="1:49" x14ac:dyDescent="0.2">
      <c r="A26" s="214" t="s">
        <v>11</v>
      </c>
      <c r="B26" s="149" t="s">
        <v>35</v>
      </c>
      <c r="C26" s="368">
        <f t="shared" si="0"/>
        <v>0</v>
      </c>
      <c r="D26" s="369">
        <f t="shared" si="1"/>
        <v>1.0949176732233308E-2</v>
      </c>
      <c r="E26" s="369">
        <f t="shared" si="1"/>
        <v>1.1816004798199799E-2</v>
      </c>
      <c r="F26" s="369">
        <f t="shared" si="2"/>
        <v>0.58875137357225105</v>
      </c>
      <c r="G26" s="369">
        <f t="shared" si="2"/>
        <v>0.34482683139318532</v>
      </c>
      <c r="H26" s="370">
        <f t="shared" si="3"/>
        <v>9.437969404632424E-3</v>
      </c>
      <c r="K26" s="214" t="s">
        <v>11</v>
      </c>
      <c r="L26" s="149" t="s">
        <v>35</v>
      </c>
      <c r="M26" s="346">
        <f>取引基本表!AX23</f>
        <v>73999</v>
      </c>
      <c r="N26" s="330">
        <f>ABS(取引基本表!BB23)</f>
        <v>73999</v>
      </c>
      <c r="O26" s="374">
        <f t="shared" si="4"/>
        <v>1</v>
      </c>
      <c r="P26" s="370">
        <f t="shared" si="5"/>
        <v>0</v>
      </c>
      <c r="R26" s="214" t="s">
        <v>11</v>
      </c>
      <c r="S26" s="149" t="s">
        <v>35</v>
      </c>
      <c r="T26" s="328">
        <f>取引基本表!BD23</f>
        <v>228419</v>
      </c>
      <c r="U26" s="404">
        <f>雇用表!AS23</f>
        <v>2501</v>
      </c>
      <c r="V26" s="405">
        <f>雇用表!AS69</f>
        <v>2699</v>
      </c>
      <c r="W26" s="376">
        <f t="shared" si="7"/>
        <v>1.0949176732233308E-2</v>
      </c>
      <c r="X26" s="376">
        <f t="shared" si="8"/>
        <v>1.1816004798199799E-2</v>
      </c>
      <c r="Z26" s="214" t="s">
        <v>11</v>
      </c>
      <c r="AA26" s="39" t="s">
        <v>35</v>
      </c>
      <c r="AB26" s="410">
        <v>78765</v>
      </c>
      <c r="AC26" s="350">
        <v>-8476</v>
      </c>
      <c r="AD26" s="350">
        <v>62605</v>
      </c>
      <c r="AE26" s="350">
        <v>1589</v>
      </c>
      <c r="AF26" s="350">
        <v>-1</v>
      </c>
      <c r="AG26" s="332">
        <v>228419</v>
      </c>
      <c r="AH26" s="370">
        <f t="shared" si="9"/>
        <v>0.58875137357225105</v>
      </c>
      <c r="AI26" s="374">
        <f t="shared" si="10"/>
        <v>0.34482683139318532</v>
      </c>
      <c r="AK26" s="214" t="s">
        <v>11</v>
      </c>
      <c r="AL26" s="149" t="s">
        <v>35</v>
      </c>
      <c r="AM26" s="346">
        <f>取引基本表!AR23</f>
        <v>2933</v>
      </c>
      <c r="AN26" s="370">
        <f t="shared" si="6"/>
        <v>9.437969404632424E-3</v>
      </c>
      <c r="AP26" s="214" t="s">
        <v>11</v>
      </c>
      <c r="AQ26" s="149" t="s">
        <v>35</v>
      </c>
      <c r="AR26" s="349">
        <f>取引基本表!AX23</f>
        <v>73999</v>
      </c>
      <c r="AS26" s="350">
        <f>取引基本表!AY23</f>
        <v>228419</v>
      </c>
      <c r="AT26" s="350">
        <f>ABS(取引基本表!BB23)</f>
        <v>73999</v>
      </c>
      <c r="AU26" s="351">
        <f t="shared" si="11"/>
        <v>154420</v>
      </c>
      <c r="AV26" s="374">
        <v>0.70886039128338962</v>
      </c>
      <c r="AW26" s="370">
        <v>0.29113960871661038</v>
      </c>
    </row>
    <row r="27" spans="1:49" x14ac:dyDescent="0.2">
      <c r="A27" s="214" t="s">
        <v>12</v>
      </c>
      <c r="B27" s="149" t="s">
        <v>371</v>
      </c>
      <c r="C27" s="368">
        <f t="shared" si="0"/>
        <v>0</v>
      </c>
      <c r="D27" s="369">
        <f t="shared" si="1"/>
        <v>6.3662374821173109E-2</v>
      </c>
      <c r="E27" s="369">
        <f t="shared" si="1"/>
        <v>7.2246065808297566E-2</v>
      </c>
      <c r="F27" s="369">
        <f t="shared" si="2"/>
        <v>0.58082975679542204</v>
      </c>
      <c r="G27" s="369">
        <f t="shared" si="2"/>
        <v>0.30901287553648071</v>
      </c>
      <c r="H27" s="370">
        <f t="shared" si="3"/>
        <v>8.81370548901746E-3</v>
      </c>
      <c r="K27" s="214" t="s">
        <v>12</v>
      </c>
      <c r="L27" s="149" t="s">
        <v>372</v>
      </c>
      <c r="M27" s="346">
        <f>取引基本表!AX24</f>
        <v>6103</v>
      </c>
      <c r="N27" s="330">
        <f>ABS(取引基本表!BB24)</f>
        <v>6103</v>
      </c>
      <c r="O27" s="374">
        <f t="shared" si="4"/>
        <v>1</v>
      </c>
      <c r="P27" s="370">
        <f t="shared" si="5"/>
        <v>0</v>
      </c>
      <c r="R27" s="214" t="s">
        <v>12</v>
      </c>
      <c r="S27" s="149" t="s">
        <v>372</v>
      </c>
      <c r="T27" s="328">
        <f>取引基本表!BD24</f>
        <v>1398</v>
      </c>
      <c r="U27" s="404">
        <f>雇用表!AS24</f>
        <v>89</v>
      </c>
      <c r="V27" s="405">
        <f>雇用表!AS70</f>
        <v>101</v>
      </c>
      <c r="W27" s="376">
        <f t="shared" si="7"/>
        <v>6.3662374821173109E-2</v>
      </c>
      <c r="X27" s="376">
        <f t="shared" si="8"/>
        <v>7.2246065808297566E-2</v>
      </c>
      <c r="Z27" s="214" t="s">
        <v>12</v>
      </c>
      <c r="AA27" s="39" t="s">
        <v>361</v>
      </c>
      <c r="AB27" s="410">
        <v>432</v>
      </c>
      <c r="AC27" s="350">
        <v>-124</v>
      </c>
      <c r="AD27" s="350">
        <v>474</v>
      </c>
      <c r="AE27" s="350">
        <v>30</v>
      </c>
      <c r="AF27" s="350">
        <v>0</v>
      </c>
      <c r="AG27" s="332">
        <v>1398</v>
      </c>
      <c r="AH27" s="370">
        <f t="shared" si="9"/>
        <v>0.58082975679542204</v>
      </c>
      <c r="AI27" s="374">
        <f t="shared" si="10"/>
        <v>0.30901287553648071</v>
      </c>
      <c r="AK27" s="214" t="s">
        <v>12</v>
      </c>
      <c r="AL27" s="149" t="s">
        <v>361</v>
      </c>
      <c r="AM27" s="346">
        <f>取引基本表!AR24</f>
        <v>2739</v>
      </c>
      <c r="AN27" s="370">
        <f t="shared" si="6"/>
        <v>8.81370548901746E-3</v>
      </c>
      <c r="AP27" s="214" t="s">
        <v>12</v>
      </c>
      <c r="AQ27" s="149" t="s">
        <v>361</v>
      </c>
      <c r="AR27" s="349">
        <f>取引基本表!AX24</f>
        <v>6103</v>
      </c>
      <c r="AS27" s="350">
        <f>取引基本表!AY24</f>
        <v>1398</v>
      </c>
      <c r="AT27" s="350">
        <f>ABS(取引基本表!BB24)</f>
        <v>6103</v>
      </c>
      <c r="AU27" s="351">
        <f t="shared" si="11"/>
        <v>-4705</v>
      </c>
      <c r="AV27" s="374">
        <v>0.77609965062016961</v>
      </c>
      <c r="AW27" s="370">
        <v>0.22390034937983039</v>
      </c>
    </row>
    <row r="28" spans="1:49" x14ac:dyDescent="0.2">
      <c r="A28" s="214" t="s">
        <v>13</v>
      </c>
      <c r="B28" s="149" t="s">
        <v>189</v>
      </c>
      <c r="C28" s="368">
        <f t="shared" si="0"/>
        <v>0</v>
      </c>
      <c r="D28" s="369">
        <f t="shared" si="1"/>
        <v>4.8609590540836432E-2</v>
      </c>
      <c r="E28" s="369">
        <f t="shared" si="1"/>
        <v>4.2040726954236919E-2</v>
      </c>
      <c r="F28" s="369">
        <f t="shared" si="2"/>
        <v>0.55452156776877604</v>
      </c>
      <c r="G28" s="369">
        <f t="shared" si="2"/>
        <v>0.32384497481935626</v>
      </c>
      <c r="H28" s="370">
        <f t="shared" si="3"/>
        <v>1.3009788715625262E-2</v>
      </c>
      <c r="K28" s="214" t="s">
        <v>13</v>
      </c>
      <c r="L28" s="149" t="s">
        <v>189</v>
      </c>
      <c r="M28" s="346">
        <f>取引基本表!AX25</f>
        <v>23608</v>
      </c>
      <c r="N28" s="330">
        <f>ABS(取引基本表!BB25)</f>
        <v>23608</v>
      </c>
      <c r="O28" s="374">
        <f t="shared" si="4"/>
        <v>1</v>
      </c>
      <c r="P28" s="370">
        <f t="shared" si="5"/>
        <v>0</v>
      </c>
      <c r="R28" s="214" t="s">
        <v>13</v>
      </c>
      <c r="S28" s="149" t="s">
        <v>189</v>
      </c>
      <c r="T28" s="328">
        <f>取引基本表!BD25</f>
        <v>9134</v>
      </c>
      <c r="U28" s="404">
        <f>雇用表!AS25</f>
        <v>444</v>
      </c>
      <c r="V28" s="405">
        <f>雇用表!AS71</f>
        <v>384</v>
      </c>
      <c r="W28" s="376">
        <f t="shared" si="7"/>
        <v>4.8609590540836432E-2</v>
      </c>
      <c r="X28" s="376">
        <f t="shared" si="8"/>
        <v>4.2040726954236919E-2</v>
      </c>
      <c r="Z28" s="214" t="s">
        <v>13</v>
      </c>
      <c r="AA28" s="39" t="s">
        <v>189</v>
      </c>
      <c r="AB28" s="410">
        <v>2958</v>
      </c>
      <c r="AC28" s="350">
        <v>303</v>
      </c>
      <c r="AD28" s="350">
        <v>1616</v>
      </c>
      <c r="AE28" s="350">
        <v>188</v>
      </c>
      <c r="AF28" s="350">
        <v>0</v>
      </c>
      <c r="AG28" s="332">
        <v>9134</v>
      </c>
      <c r="AH28" s="370">
        <f t="shared" si="9"/>
        <v>0.55452156776877604</v>
      </c>
      <c r="AI28" s="374">
        <f t="shared" si="10"/>
        <v>0.32384497481935626</v>
      </c>
      <c r="AK28" s="214" t="s">
        <v>13</v>
      </c>
      <c r="AL28" s="149" t="s">
        <v>189</v>
      </c>
      <c r="AM28" s="346">
        <f>取引基本表!AR25</f>
        <v>4043</v>
      </c>
      <c r="AN28" s="370">
        <f t="shared" si="6"/>
        <v>1.3009788715625262E-2</v>
      </c>
      <c r="AP28" s="214" t="s">
        <v>13</v>
      </c>
      <c r="AQ28" s="149" t="s">
        <v>189</v>
      </c>
      <c r="AR28" s="349">
        <f>取引基本表!AX25</f>
        <v>23608</v>
      </c>
      <c r="AS28" s="350">
        <f>取引基本表!AY25</f>
        <v>9134</v>
      </c>
      <c r="AT28" s="350">
        <f>ABS(取引基本表!BB25)</f>
        <v>23608</v>
      </c>
      <c r="AU28" s="351">
        <f t="shared" si="11"/>
        <v>-14474</v>
      </c>
      <c r="AV28" s="374">
        <v>0.77487185874795916</v>
      </c>
      <c r="AW28" s="370">
        <v>0.22512814125204084</v>
      </c>
    </row>
    <row r="29" spans="1:49" x14ac:dyDescent="0.2">
      <c r="A29" s="214" t="s">
        <v>14</v>
      </c>
      <c r="B29" s="149" t="s">
        <v>50</v>
      </c>
      <c r="C29" s="368">
        <f t="shared" si="0"/>
        <v>9.5730027548209362E-2</v>
      </c>
      <c r="D29" s="369">
        <f t="shared" si="1"/>
        <v>6.9331427314712993E-2</v>
      </c>
      <c r="E29" s="369">
        <f t="shared" si="1"/>
        <v>4.6349241257972289E-2</v>
      </c>
      <c r="F29" s="369">
        <f t="shared" si="2"/>
        <v>0.61183197712777659</v>
      </c>
      <c r="G29" s="369">
        <f t="shared" si="2"/>
        <v>0.41725313393446228</v>
      </c>
      <c r="H29" s="370">
        <f t="shared" si="3"/>
        <v>1.1001847048904964E-2</v>
      </c>
      <c r="K29" s="214" t="s">
        <v>14</v>
      </c>
      <c r="L29" s="149" t="s">
        <v>50</v>
      </c>
      <c r="M29" s="346">
        <f>取引基本表!AX26</f>
        <v>8712</v>
      </c>
      <c r="N29" s="330">
        <f>ABS(取引基本表!BB26)</f>
        <v>7878</v>
      </c>
      <c r="O29" s="374">
        <f t="shared" si="4"/>
        <v>0.90426997245179064</v>
      </c>
      <c r="P29" s="370">
        <f t="shared" si="5"/>
        <v>9.5730027548209362E-2</v>
      </c>
      <c r="R29" s="214" t="s">
        <v>14</v>
      </c>
      <c r="S29" s="149" t="s">
        <v>50</v>
      </c>
      <c r="T29" s="328">
        <f>取引基本表!BD26</f>
        <v>18188</v>
      </c>
      <c r="U29" s="404">
        <f>雇用表!AS26</f>
        <v>1261</v>
      </c>
      <c r="V29" s="405">
        <f>雇用表!AS72</f>
        <v>843</v>
      </c>
      <c r="W29" s="376">
        <f t="shared" si="7"/>
        <v>6.9331427314712993E-2</v>
      </c>
      <c r="X29" s="376">
        <f t="shared" si="8"/>
        <v>4.6349241257972289E-2</v>
      </c>
      <c r="Z29" s="214" t="s">
        <v>14</v>
      </c>
      <c r="AA29" s="39" t="s">
        <v>50</v>
      </c>
      <c r="AB29" s="410">
        <v>7589</v>
      </c>
      <c r="AC29" s="350">
        <v>67</v>
      </c>
      <c r="AD29" s="350">
        <v>2819</v>
      </c>
      <c r="AE29" s="350">
        <v>653</v>
      </c>
      <c r="AF29" s="350">
        <v>0</v>
      </c>
      <c r="AG29" s="332">
        <v>18188</v>
      </c>
      <c r="AH29" s="370">
        <f t="shared" si="9"/>
        <v>0.61183197712777659</v>
      </c>
      <c r="AI29" s="374">
        <f t="shared" si="10"/>
        <v>0.41725313393446228</v>
      </c>
      <c r="AK29" s="214" t="s">
        <v>14</v>
      </c>
      <c r="AL29" s="149" t="s">
        <v>50</v>
      </c>
      <c r="AM29" s="346">
        <f>取引基本表!AR26</f>
        <v>3419</v>
      </c>
      <c r="AN29" s="370">
        <f t="shared" si="6"/>
        <v>1.1001847048904964E-2</v>
      </c>
      <c r="AP29" s="214" t="s">
        <v>14</v>
      </c>
      <c r="AQ29" s="149" t="s">
        <v>50</v>
      </c>
      <c r="AR29" s="349">
        <f>取引基本表!AX26</f>
        <v>8712</v>
      </c>
      <c r="AS29" s="350">
        <f>取引基本表!AY26</f>
        <v>17354</v>
      </c>
      <c r="AT29" s="350">
        <f>ABS(取引基本表!BB26)</f>
        <v>7878</v>
      </c>
      <c r="AU29" s="351">
        <f t="shared" si="11"/>
        <v>9476</v>
      </c>
      <c r="AV29" s="374">
        <v>0.79707187916920597</v>
      </c>
      <c r="AW29" s="370">
        <v>0.20292812083079403</v>
      </c>
    </row>
    <row r="30" spans="1:49" x14ac:dyDescent="0.2">
      <c r="A30" s="214" t="s">
        <v>15</v>
      </c>
      <c r="B30" s="149" t="s">
        <v>36</v>
      </c>
      <c r="C30" s="368">
        <f t="shared" si="0"/>
        <v>1</v>
      </c>
      <c r="D30" s="369">
        <f t="shared" si="1"/>
        <v>0.10939676643167714</v>
      </c>
      <c r="E30" s="369">
        <f t="shared" si="1"/>
        <v>7.4296086791337757E-2</v>
      </c>
      <c r="F30" s="369">
        <f t="shared" si="2"/>
        <v>0.64042382540419607</v>
      </c>
      <c r="G30" s="369">
        <f t="shared" si="2"/>
        <v>0.49552534931824899</v>
      </c>
      <c r="H30" s="370">
        <f t="shared" si="3"/>
        <v>0</v>
      </c>
      <c r="K30" s="214" t="s">
        <v>15</v>
      </c>
      <c r="L30" s="149" t="s">
        <v>36</v>
      </c>
      <c r="M30" s="346">
        <f>取引基本表!AX27</f>
        <v>47378</v>
      </c>
      <c r="N30" s="330">
        <f>ABS(取引基本表!BB27)</f>
        <v>0</v>
      </c>
      <c r="O30" s="374">
        <f t="shared" si="4"/>
        <v>0</v>
      </c>
      <c r="P30" s="370">
        <f t="shared" si="5"/>
        <v>1</v>
      </c>
      <c r="R30" s="214" t="s">
        <v>15</v>
      </c>
      <c r="S30" s="149" t="s">
        <v>36</v>
      </c>
      <c r="T30" s="328">
        <f>取引基本表!BD27</f>
        <v>47378</v>
      </c>
      <c r="U30" s="404">
        <f>雇用表!AS27</f>
        <v>5183</v>
      </c>
      <c r="V30" s="405">
        <f>雇用表!AS73</f>
        <v>3520</v>
      </c>
      <c r="W30" s="376">
        <f t="shared" si="7"/>
        <v>0.10939676643167714</v>
      </c>
      <c r="X30" s="376">
        <f t="shared" si="8"/>
        <v>7.4296086791337757E-2</v>
      </c>
      <c r="Z30" s="214" t="s">
        <v>15</v>
      </c>
      <c r="AA30" s="39" t="s">
        <v>36</v>
      </c>
      <c r="AB30" s="410">
        <v>23477</v>
      </c>
      <c r="AC30" s="350">
        <v>2144</v>
      </c>
      <c r="AD30" s="350">
        <v>2498</v>
      </c>
      <c r="AE30" s="350">
        <v>2512</v>
      </c>
      <c r="AF30" s="350">
        <v>-289</v>
      </c>
      <c r="AG30" s="332">
        <v>47378</v>
      </c>
      <c r="AH30" s="370">
        <f t="shared" si="9"/>
        <v>0.64042382540419607</v>
      </c>
      <c r="AI30" s="374">
        <f t="shared" si="10"/>
        <v>0.49552534931824899</v>
      </c>
      <c r="AK30" s="214" t="s">
        <v>15</v>
      </c>
      <c r="AL30" s="149" t="s">
        <v>36</v>
      </c>
      <c r="AM30" s="346">
        <f>取引基本表!AR27</f>
        <v>0</v>
      </c>
      <c r="AN30" s="370">
        <f t="shared" si="6"/>
        <v>0</v>
      </c>
      <c r="AP30" s="214" t="s">
        <v>15</v>
      </c>
      <c r="AQ30" s="149" t="s">
        <v>36</v>
      </c>
      <c r="AR30" s="349">
        <f>取引基本表!AX27</f>
        <v>47378</v>
      </c>
      <c r="AS30" s="350">
        <f>取引基本表!AY27</f>
        <v>0</v>
      </c>
      <c r="AT30" s="350">
        <f>ABS(取引基本表!BB27)</f>
        <v>0</v>
      </c>
      <c r="AU30" s="351">
        <f t="shared" si="11"/>
        <v>0</v>
      </c>
      <c r="AV30" s="374">
        <v>0</v>
      </c>
      <c r="AW30" s="370">
        <v>1</v>
      </c>
    </row>
    <row r="31" spans="1:49" x14ac:dyDescent="0.2">
      <c r="A31" s="214" t="s">
        <v>16</v>
      </c>
      <c r="B31" s="149" t="s">
        <v>190</v>
      </c>
      <c r="C31" s="368">
        <f t="shared" si="0"/>
        <v>0.68487081196793942</v>
      </c>
      <c r="D31" s="369">
        <f t="shared" si="1"/>
        <v>1.2424206396385685E-2</v>
      </c>
      <c r="E31" s="369">
        <f t="shared" si="1"/>
        <v>1.0462489596956366E-2</v>
      </c>
      <c r="F31" s="369">
        <f t="shared" si="2"/>
        <v>0.58346213292117466</v>
      </c>
      <c r="G31" s="369">
        <f t="shared" si="2"/>
        <v>0.16454642729758651</v>
      </c>
      <c r="H31" s="370">
        <f t="shared" si="3"/>
        <v>3.7433309950251958E-2</v>
      </c>
      <c r="K31" s="214" t="s">
        <v>16</v>
      </c>
      <c r="L31" s="149" t="s">
        <v>190</v>
      </c>
      <c r="M31" s="346">
        <f>取引基本表!AX28</f>
        <v>20087</v>
      </c>
      <c r="N31" s="330">
        <f>ABS(取引基本表!BB28)</f>
        <v>6330</v>
      </c>
      <c r="O31" s="374">
        <f t="shared" si="4"/>
        <v>0.31512918803206053</v>
      </c>
      <c r="P31" s="370">
        <f t="shared" si="5"/>
        <v>0.68487081196793942</v>
      </c>
      <c r="R31" s="214" t="s">
        <v>16</v>
      </c>
      <c r="S31" s="149" t="s">
        <v>190</v>
      </c>
      <c r="T31" s="328">
        <f>取引基本表!BD28</f>
        <v>16822</v>
      </c>
      <c r="U31" s="404">
        <f>雇用表!AS28</f>
        <v>209</v>
      </c>
      <c r="V31" s="405">
        <f>雇用表!AS74</f>
        <v>176</v>
      </c>
      <c r="W31" s="376">
        <f t="shared" si="7"/>
        <v>1.2424206396385685E-2</v>
      </c>
      <c r="X31" s="376">
        <f t="shared" si="8"/>
        <v>1.0462489596956366E-2</v>
      </c>
      <c r="Z31" s="214" t="s">
        <v>16</v>
      </c>
      <c r="AA31" s="39" t="s">
        <v>190</v>
      </c>
      <c r="AB31" s="410">
        <v>2768</v>
      </c>
      <c r="AC31" s="350">
        <v>1207</v>
      </c>
      <c r="AD31" s="350">
        <v>5176</v>
      </c>
      <c r="AE31" s="350">
        <v>715</v>
      </c>
      <c r="AF31" s="350">
        <v>-51</v>
      </c>
      <c r="AG31" s="332">
        <v>16822</v>
      </c>
      <c r="AH31" s="370">
        <f t="shared" si="9"/>
        <v>0.58346213292117466</v>
      </c>
      <c r="AI31" s="374">
        <f t="shared" si="10"/>
        <v>0.16454642729758651</v>
      </c>
      <c r="AK31" s="214" t="s">
        <v>16</v>
      </c>
      <c r="AL31" s="149" t="s">
        <v>190</v>
      </c>
      <c r="AM31" s="346">
        <f>取引基本表!AR28</f>
        <v>11633</v>
      </c>
      <c r="AN31" s="370">
        <f t="shared" si="6"/>
        <v>3.7433309950251958E-2</v>
      </c>
      <c r="AP31" s="214" t="s">
        <v>16</v>
      </c>
      <c r="AQ31" s="149" t="s">
        <v>190</v>
      </c>
      <c r="AR31" s="349">
        <f>取引基本表!AX28</f>
        <v>20087</v>
      </c>
      <c r="AS31" s="350">
        <f>取引基本表!AY28</f>
        <v>3065</v>
      </c>
      <c r="AT31" s="350">
        <f>ABS(取引基本表!BB28)</f>
        <v>6330</v>
      </c>
      <c r="AU31" s="351">
        <f t="shared" si="11"/>
        <v>-3265</v>
      </c>
      <c r="AV31" s="374">
        <v>3.3200621348077096E-3</v>
      </c>
      <c r="AW31" s="370">
        <v>0.99667993786519227</v>
      </c>
    </row>
    <row r="32" spans="1:49" x14ac:dyDescent="0.2">
      <c r="A32" s="214" t="s">
        <v>17</v>
      </c>
      <c r="B32" s="149" t="s">
        <v>270</v>
      </c>
      <c r="C32" s="368">
        <f t="shared" si="0"/>
        <v>0.99951183793019283</v>
      </c>
      <c r="D32" s="369">
        <f t="shared" si="1"/>
        <v>1.6156257535567882E-2</v>
      </c>
      <c r="E32" s="369">
        <f t="shared" si="1"/>
        <v>2.4596093561610802E-2</v>
      </c>
      <c r="F32" s="369">
        <f t="shared" si="2"/>
        <v>0.65686038099831201</v>
      </c>
      <c r="G32" s="369">
        <f t="shared" si="2"/>
        <v>0.19001687967205208</v>
      </c>
      <c r="H32" s="370">
        <f t="shared" si="3"/>
        <v>7.9094881679463002E-3</v>
      </c>
      <c r="K32" s="214" t="s">
        <v>17</v>
      </c>
      <c r="L32" s="149" t="s">
        <v>270</v>
      </c>
      <c r="M32" s="346">
        <f>取引基本表!AX29</f>
        <v>4097</v>
      </c>
      <c r="N32" s="330">
        <f>ABS(取引基本表!BB29)</f>
        <v>2</v>
      </c>
      <c r="O32" s="374">
        <f t="shared" si="4"/>
        <v>4.8816206980717598E-4</v>
      </c>
      <c r="P32" s="370">
        <f t="shared" si="5"/>
        <v>0.99951183793019283</v>
      </c>
      <c r="R32" s="214" t="s">
        <v>17</v>
      </c>
      <c r="S32" s="149" t="s">
        <v>270</v>
      </c>
      <c r="T32" s="328">
        <f>取引基本表!BD29</f>
        <v>4147</v>
      </c>
      <c r="U32" s="404">
        <f>雇用表!AS29</f>
        <v>67</v>
      </c>
      <c r="V32" s="405">
        <f>雇用表!AS75</f>
        <v>102</v>
      </c>
      <c r="W32" s="376">
        <f t="shared" si="7"/>
        <v>1.6156257535567882E-2</v>
      </c>
      <c r="X32" s="376">
        <f t="shared" si="8"/>
        <v>2.4596093561610802E-2</v>
      </c>
      <c r="Z32" s="214" t="s">
        <v>17</v>
      </c>
      <c r="AA32" s="39" t="s">
        <v>270</v>
      </c>
      <c r="AB32" s="410">
        <v>788</v>
      </c>
      <c r="AC32" s="350">
        <v>742</v>
      </c>
      <c r="AD32" s="350">
        <v>1210</v>
      </c>
      <c r="AE32" s="350">
        <v>257</v>
      </c>
      <c r="AF32" s="350">
        <v>-273</v>
      </c>
      <c r="AG32" s="332">
        <v>4147</v>
      </c>
      <c r="AH32" s="370">
        <f t="shared" si="9"/>
        <v>0.65686038099831201</v>
      </c>
      <c r="AI32" s="374">
        <f t="shared" si="10"/>
        <v>0.19001687967205208</v>
      </c>
      <c r="AK32" s="214" t="s">
        <v>17</v>
      </c>
      <c r="AL32" s="149" t="s">
        <v>270</v>
      </c>
      <c r="AM32" s="346">
        <f>取引基本表!AR29</f>
        <v>2458</v>
      </c>
      <c r="AN32" s="370">
        <f t="shared" si="6"/>
        <v>7.9094881679463002E-3</v>
      </c>
      <c r="AP32" s="214" t="s">
        <v>17</v>
      </c>
      <c r="AQ32" s="149" t="s">
        <v>270</v>
      </c>
      <c r="AR32" s="349">
        <f>取引基本表!AX29</f>
        <v>4097</v>
      </c>
      <c r="AS32" s="350">
        <f>取引基本表!AY29</f>
        <v>52</v>
      </c>
      <c r="AT32" s="350">
        <f>ABS(取引基本表!BB29)</f>
        <v>2</v>
      </c>
      <c r="AU32" s="351">
        <f t="shared" si="11"/>
        <v>50</v>
      </c>
      <c r="AV32" s="374">
        <v>2.6249531258370389E-4</v>
      </c>
      <c r="AW32" s="370">
        <v>0.99973750468741629</v>
      </c>
    </row>
    <row r="33" spans="1:49" x14ac:dyDescent="0.2">
      <c r="A33" s="214" t="s">
        <v>18</v>
      </c>
      <c r="B33" s="149" t="s">
        <v>271</v>
      </c>
      <c r="C33" s="368">
        <f t="shared" si="0"/>
        <v>0.77438340807174888</v>
      </c>
      <c r="D33" s="369">
        <f t="shared" si="1"/>
        <v>0.11179228272628922</v>
      </c>
      <c r="E33" s="369">
        <f t="shared" si="1"/>
        <v>0.10385863685539128</v>
      </c>
      <c r="F33" s="369">
        <f t="shared" si="2"/>
        <v>0.7461233321312658</v>
      </c>
      <c r="G33" s="369">
        <f t="shared" si="2"/>
        <v>0.576631806707537</v>
      </c>
      <c r="H33" s="370">
        <f t="shared" si="3"/>
        <v>9.4283158389270381E-4</v>
      </c>
      <c r="K33" s="214" t="s">
        <v>18</v>
      </c>
      <c r="L33" s="149" t="s">
        <v>271</v>
      </c>
      <c r="M33" s="346">
        <f>取引基本表!AX30</f>
        <v>3568</v>
      </c>
      <c r="N33" s="330">
        <f>ABS(取引基本表!BB30)</f>
        <v>805</v>
      </c>
      <c r="O33" s="374">
        <f t="shared" si="4"/>
        <v>0.22561659192825112</v>
      </c>
      <c r="P33" s="370">
        <f t="shared" si="5"/>
        <v>0.77438340807174888</v>
      </c>
      <c r="R33" s="214" t="s">
        <v>18</v>
      </c>
      <c r="S33" s="149" t="s">
        <v>271</v>
      </c>
      <c r="T33" s="328">
        <f>取引基本表!BD30</f>
        <v>2773</v>
      </c>
      <c r="U33" s="404">
        <f>雇用表!AS30</f>
        <v>310</v>
      </c>
      <c r="V33" s="405">
        <f>雇用表!AS76</f>
        <v>288</v>
      </c>
      <c r="W33" s="376">
        <f t="shared" si="7"/>
        <v>0.11179228272628922</v>
      </c>
      <c r="X33" s="376">
        <f t="shared" si="8"/>
        <v>0.10385863685539128</v>
      </c>
      <c r="Z33" s="214" t="s">
        <v>18</v>
      </c>
      <c r="AA33" s="39" t="s">
        <v>271</v>
      </c>
      <c r="AB33" s="410">
        <v>1599</v>
      </c>
      <c r="AC33" s="350">
        <v>152</v>
      </c>
      <c r="AD33" s="350">
        <v>256</v>
      </c>
      <c r="AE33" s="350">
        <v>62</v>
      </c>
      <c r="AF33" s="350">
        <v>0</v>
      </c>
      <c r="AG33" s="332">
        <v>2773</v>
      </c>
      <c r="AH33" s="370">
        <f t="shared" si="9"/>
        <v>0.7461233321312658</v>
      </c>
      <c r="AI33" s="374">
        <f t="shared" si="10"/>
        <v>0.576631806707537</v>
      </c>
      <c r="AK33" s="214" t="s">
        <v>18</v>
      </c>
      <c r="AL33" s="149" t="s">
        <v>271</v>
      </c>
      <c r="AM33" s="346">
        <f>取引基本表!AR30</f>
        <v>293</v>
      </c>
      <c r="AN33" s="370">
        <f t="shared" si="6"/>
        <v>9.4283158389270381E-4</v>
      </c>
      <c r="AP33" s="214" t="s">
        <v>18</v>
      </c>
      <c r="AQ33" s="149" t="s">
        <v>271</v>
      </c>
      <c r="AR33" s="349">
        <f>取引基本表!AX30</f>
        <v>3568</v>
      </c>
      <c r="AS33" s="350">
        <f>取引基本表!AY30</f>
        <v>10</v>
      </c>
      <c r="AT33" s="350">
        <f>ABS(取引基本表!BB30)</f>
        <v>805</v>
      </c>
      <c r="AU33" s="351">
        <f t="shared" si="11"/>
        <v>-795</v>
      </c>
      <c r="AV33" s="374">
        <v>7.2791995281517016E-2</v>
      </c>
      <c r="AW33" s="370">
        <v>0.92720800471848297</v>
      </c>
    </row>
    <row r="34" spans="1:49" x14ac:dyDescent="0.2">
      <c r="A34" s="214" t="s">
        <v>19</v>
      </c>
      <c r="B34" s="149" t="s">
        <v>272</v>
      </c>
      <c r="C34" s="368">
        <f t="shared" si="0"/>
        <v>0.30551441128621037</v>
      </c>
      <c r="D34" s="369">
        <f t="shared" si="1"/>
        <v>0.26310533137842373</v>
      </c>
      <c r="E34" s="369">
        <f t="shared" si="1"/>
        <v>0.16618856377892521</v>
      </c>
      <c r="F34" s="369">
        <f t="shared" si="2"/>
        <v>0.77261426659017018</v>
      </c>
      <c r="G34" s="369">
        <f t="shared" si="2"/>
        <v>0.46684090860797689</v>
      </c>
      <c r="H34" s="370">
        <f t="shared" si="3"/>
        <v>0.15249094173751312</v>
      </c>
      <c r="K34" s="214" t="s">
        <v>19</v>
      </c>
      <c r="L34" s="149" t="s">
        <v>272</v>
      </c>
      <c r="M34" s="346">
        <f>取引基本表!AX31</f>
        <v>82366</v>
      </c>
      <c r="N34" s="330">
        <f>ABS(取引基本表!BB31)</f>
        <v>57202</v>
      </c>
      <c r="O34" s="374">
        <f t="shared" si="4"/>
        <v>0.69448558871378963</v>
      </c>
      <c r="P34" s="370">
        <f t="shared" si="5"/>
        <v>0.30551441128621037</v>
      </c>
      <c r="R34" s="214" t="s">
        <v>19</v>
      </c>
      <c r="S34" s="149" t="s">
        <v>272</v>
      </c>
      <c r="T34" s="328">
        <f>取引基本表!BD31</f>
        <v>47061</v>
      </c>
      <c r="U34" s="404">
        <f>雇用表!AS31</f>
        <v>12382</v>
      </c>
      <c r="V34" s="405">
        <f>雇用表!AS77</f>
        <v>7821</v>
      </c>
      <c r="W34" s="376">
        <f t="shared" si="7"/>
        <v>0.26310533137842373</v>
      </c>
      <c r="X34" s="376">
        <f t="shared" si="8"/>
        <v>0.16618856377892521</v>
      </c>
      <c r="Z34" s="214" t="s">
        <v>19</v>
      </c>
      <c r="AA34" s="39" t="s">
        <v>272</v>
      </c>
      <c r="AB34" s="410">
        <v>21970</v>
      </c>
      <c r="AC34" s="350">
        <v>7256</v>
      </c>
      <c r="AD34" s="350">
        <v>4912</v>
      </c>
      <c r="AE34" s="350">
        <v>2248</v>
      </c>
      <c r="AF34" s="350">
        <v>-26</v>
      </c>
      <c r="AG34" s="332">
        <v>47061</v>
      </c>
      <c r="AH34" s="370">
        <f t="shared" si="9"/>
        <v>0.77261426659017018</v>
      </c>
      <c r="AI34" s="374">
        <f t="shared" si="10"/>
        <v>0.46684090860797689</v>
      </c>
      <c r="AK34" s="214" t="s">
        <v>19</v>
      </c>
      <c r="AL34" s="149" t="s">
        <v>272</v>
      </c>
      <c r="AM34" s="346">
        <f>取引基本表!AR31</f>
        <v>47389</v>
      </c>
      <c r="AN34" s="370">
        <f t="shared" si="6"/>
        <v>0.15249094173751312</v>
      </c>
      <c r="AP34" s="214" t="s">
        <v>19</v>
      </c>
      <c r="AQ34" s="149" t="s">
        <v>272</v>
      </c>
      <c r="AR34" s="349">
        <f>取引基本表!AX31</f>
        <v>82366</v>
      </c>
      <c r="AS34" s="350">
        <f>取引基本表!AY31</f>
        <v>21897</v>
      </c>
      <c r="AT34" s="350">
        <f>ABS(取引基本表!BB31)</f>
        <v>57202</v>
      </c>
      <c r="AU34" s="351">
        <f t="shared" si="11"/>
        <v>-35305</v>
      </c>
      <c r="AV34" s="374">
        <v>0.56941832909614032</v>
      </c>
      <c r="AW34" s="370">
        <v>0.43058167090385968</v>
      </c>
    </row>
    <row r="35" spans="1:49" x14ac:dyDescent="0.2">
      <c r="A35" s="214" t="s">
        <v>20</v>
      </c>
      <c r="B35" s="149" t="s">
        <v>37</v>
      </c>
      <c r="C35" s="368">
        <f t="shared" si="0"/>
        <v>0.55170107459758322</v>
      </c>
      <c r="D35" s="369">
        <f t="shared" si="1"/>
        <v>9.9133448873483535E-2</v>
      </c>
      <c r="E35" s="369">
        <f t="shared" si="1"/>
        <v>9.0190641247833617E-2</v>
      </c>
      <c r="F35" s="369">
        <f t="shared" si="2"/>
        <v>0.73705372616984399</v>
      </c>
      <c r="G35" s="369">
        <f t="shared" si="2"/>
        <v>0.35798960138648178</v>
      </c>
      <c r="H35" s="370">
        <f t="shared" si="3"/>
        <v>4.4091052431733203E-2</v>
      </c>
      <c r="K35" s="214" t="s">
        <v>20</v>
      </c>
      <c r="L35" s="149" t="s">
        <v>37</v>
      </c>
      <c r="M35" s="346">
        <f>取引基本表!AX32</f>
        <v>22427</v>
      </c>
      <c r="N35" s="330">
        <f>ABS(取引基本表!BB32)</f>
        <v>10054</v>
      </c>
      <c r="O35" s="374">
        <f t="shared" si="4"/>
        <v>0.44829892540241673</v>
      </c>
      <c r="P35" s="370">
        <f t="shared" si="5"/>
        <v>0.55170107459758322</v>
      </c>
      <c r="R35" s="214" t="s">
        <v>20</v>
      </c>
      <c r="S35" s="149" t="s">
        <v>37</v>
      </c>
      <c r="T35" s="328">
        <f>取引基本表!BD32</f>
        <v>14425</v>
      </c>
      <c r="U35" s="404">
        <f>雇用表!AS32</f>
        <v>1430</v>
      </c>
      <c r="V35" s="405">
        <f>雇用表!AS78</f>
        <v>1301</v>
      </c>
      <c r="W35" s="376">
        <f t="shared" si="7"/>
        <v>9.9133448873483535E-2</v>
      </c>
      <c r="X35" s="376">
        <f t="shared" si="8"/>
        <v>9.0190641247833617E-2</v>
      </c>
      <c r="Z35" s="214" t="s">
        <v>20</v>
      </c>
      <c r="AA35" s="39" t="s">
        <v>37</v>
      </c>
      <c r="AB35" s="410">
        <v>5164</v>
      </c>
      <c r="AC35" s="350">
        <v>4162</v>
      </c>
      <c r="AD35" s="350">
        <v>1215</v>
      </c>
      <c r="AE35" s="350">
        <v>339</v>
      </c>
      <c r="AF35" s="350">
        <v>-248</v>
      </c>
      <c r="AG35" s="332">
        <v>14425</v>
      </c>
      <c r="AH35" s="370">
        <f t="shared" si="9"/>
        <v>0.73705372616984399</v>
      </c>
      <c r="AI35" s="374">
        <f t="shared" si="10"/>
        <v>0.35798960138648178</v>
      </c>
      <c r="AK35" s="214" t="s">
        <v>20</v>
      </c>
      <c r="AL35" s="149" t="s">
        <v>37</v>
      </c>
      <c r="AM35" s="346">
        <f>取引基本表!AR32</f>
        <v>13702</v>
      </c>
      <c r="AN35" s="370">
        <f t="shared" si="6"/>
        <v>4.4091052431733203E-2</v>
      </c>
      <c r="AP35" s="214" t="s">
        <v>20</v>
      </c>
      <c r="AQ35" s="149" t="s">
        <v>37</v>
      </c>
      <c r="AR35" s="349">
        <f>取引基本表!AX32</f>
        <v>22427</v>
      </c>
      <c r="AS35" s="350">
        <f>取引基本表!AY32</f>
        <v>2052</v>
      </c>
      <c r="AT35" s="350">
        <f>ABS(取引基本表!BB32)</f>
        <v>10054</v>
      </c>
      <c r="AU35" s="351">
        <f t="shared" si="11"/>
        <v>-8002</v>
      </c>
      <c r="AV35" s="374">
        <v>0.14958058191588852</v>
      </c>
      <c r="AW35" s="370">
        <v>0.85041941808411148</v>
      </c>
    </row>
    <row r="36" spans="1:49" x14ac:dyDescent="0.2">
      <c r="A36" s="214" t="s">
        <v>21</v>
      </c>
      <c r="B36" s="149" t="s">
        <v>38</v>
      </c>
      <c r="C36" s="368">
        <f t="shared" si="0"/>
        <v>0.78706433438155132</v>
      </c>
      <c r="D36" s="369">
        <f t="shared" si="1"/>
        <v>1.2733569754661027E-2</v>
      </c>
      <c r="E36" s="369">
        <f t="shared" si="1"/>
        <v>3.4218876376532073E-3</v>
      </c>
      <c r="F36" s="369">
        <f t="shared" si="2"/>
        <v>0.89591239967647607</v>
      </c>
      <c r="G36" s="369">
        <f t="shared" si="2"/>
        <v>2.3082187519442545E-2</v>
      </c>
      <c r="H36" s="370">
        <f t="shared" si="3"/>
        <v>0.17399265041864295</v>
      </c>
      <c r="K36" s="214" t="s">
        <v>21</v>
      </c>
      <c r="L36" s="149" t="s">
        <v>38</v>
      </c>
      <c r="M36" s="346">
        <f>取引基本表!AX33</f>
        <v>61056</v>
      </c>
      <c r="N36" s="330">
        <f>ABS(取引基本表!BB33)</f>
        <v>13001</v>
      </c>
      <c r="O36" s="374">
        <f t="shared" si="4"/>
        <v>0.21293566561844865</v>
      </c>
      <c r="P36" s="370">
        <f t="shared" si="5"/>
        <v>0.78706433438155132</v>
      </c>
      <c r="R36" s="214" t="s">
        <v>21</v>
      </c>
      <c r="S36" s="149" t="s">
        <v>38</v>
      </c>
      <c r="T36" s="328">
        <f>取引基本表!BD33</f>
        <v>48219</v>
      </c>
      <c r="U36" s="404">
        <f>雇用表!AS33</f>
        <v>614</v>
      </c>
      <c r="V36" s="405">
        <f>雇用表!AS79</f>
        <v>165</v>
      </c>
      <c r="W36" s="376">
        <f t="shared" si="7"/>
        <v>1.2733569754661027E-2</v>
      </c>
      <c r="X36" s="376">
        <f t="shared" si="8"/>
        <v>3.4218876376532073E-3</v>
      </c>
      <c r="Z36" s="214" t="s">
        <v>21</v>
      </c>
      <c r="AA36" s="39" t="s">
        <v>38</v>
      </c>
      <c r="AB36" s="410">
        <v>1113</v>
      </c>
      <c r="AC36" s="350">
        <v>22456</v>
      </c>
      <c r="AD36" s="350">
        <v>17433</v>
      </c>
      <c r="AE36" s="350">
        <v>2205</v>
      </c>
      <c r="AF36" s="350">
        <v>-7</v>
      </c>
      <c r="AG36" s="332">
        <v>48219</v>
      </c>
      <c r="AH36" s="370">
        <f>SUM(AB36:AF36)/AG36</f>
        <v>0.89591239967647607</v>
      </c>
      <c r="AI36" s="374">
        <f>AB36/AG36</f>
        <v>2.3082187519442545E-2</v>
      </c>
      <c r="AK36" s="214" t="s">
        <v>21</v>
      </c>
      <c r="AL36" s="149" t="s">
        <v>38</v>
      </c>
      <c r="AM36" s="346">
        <f>取引基本表!AR33</f>
        <v>54071</v>
      </c>
      <c r="AN36" s="370">
        <f t="shared" si="6"/>
        <v>0.17399265041864295</v>
      </c>
      <c r="AP36" s="214" t="s">
        <v>21</v>
      </c>
      <c r="AQ36" s="149" t="s">
        <v>38</v>
      </c>
      <c r="AR36" s="349">
        <f>取引基本表!AX33</f>
        <v>61056</v>
      </c>
      <c r="AS36" s="350">
        <f>取引基本表!AY33</f>
        <v>164</v>
      </c>
      <c r="AT36" s="350">
        <f>ABS(取引基本表!BB33)</f>
        <v>13001</v>
      </c>
      <c r="AU36" s="351">
        <f t="shared" si="11"/>
        <v>-12837</v>
      </c>
      <c r="AV36" s="374">
        <v>6.3278791478513889E-3</v>
      </c>
      <c r="AW36" s="370">
        <v>0.99367212085214862</v>
      </c>
    </row>
    <row r="37" spans="1:49" x14ac:dyDescent="0.2">
      <c r="A37" s="214" t="s">
        <v>22</v>
      </c>
      <c r="B37" s="149" t="s">
        <v>373</v>
      </c>
      <c r="C37" s="368">
        <f t="shared" si="0"/>
        <v>0.17806118330777299</v>
      </c>
      <c r="D37" s="369">
        <f t="shared" si="1"/>
        <v>8.9591567852437423E-2</v>
      </c>
      <c r="E37" s="369">
        <f t="shared" si="1"/>
        <v>7.8976096367400717E-2</v>
      </c>
      <c r="F37" s="369">
        <f t="shared" si="2"/>
        <v>0.73363448146056842</v>
      </c>
      <c r="G37" s="369">
        <f t="shared" si="2"/>
        <v>0.48063241106719368</v>
      </c>
      <c r="H37" s="370">
        <f t="shared" si="3"/>
        <v>0.10551990887033974</v>
      </c>
      <c r="K37" s="214" t="s">
        <v>22</v>
      </c>
      <c r="L37" s="149" t="s">
        <v>373</v>
      </c>
      <c r="M37" s="346">
        <f>取引基本表!AX34</f>
        <v>49556</v>
      </c>
      <c r="N37" s="330">
        <f>ABS(取引基本表!BB34)</f>
        <v>40732</v>
      </c>
      <c r="O37" s="374">
        <f t="shared" si="4"/>
        <v>0.82193881669222701</v>
      </c>
      <c r="P37" s="370">
        <f t="shared" si="5"/>
        <v>0.17806118330777299</v>
      </c>
      <c r="R37" s="214" t="s">
        <v>22</v>
      </c>
      <c r="S37" s="149" t="s">
        <v>373</v>
      </c>
      <c r="T37" s="328">
        <f>取引基本表!BD34</f>
        <v>26565</v>
      </c>
      <c r="U37" s="404">
        <f>雇用表!AS34</f>
        <v>2380</v>
      </c>
      <c r="V37" s="405">
        <f>雇用表!AS80</f>
        <v>2098</v>
      </c>
      <c r="W37" s="376">
        <f t="shared" si="7"/>
        <v>8.9591567852437423E-2</v>
      </c>
      <c r="X37" s="376">
        <f t="shared" si="8"/>
        <v>7.8976096367400717E-2</v>
      </c>
      <c r="Z37" s="214" t="s">
        <v>22</v>
      </c>
      <c r="AA37" s="39" t="s">
        <v>373</v>
      </c>
      <c r="AB37" s="410">
        <v>12768</v>
      </c>
      <c r="AC37" s="350">
        <v>1917</v>
      </c>
      <c r="AD37" s="350">
        <v>2986</v>
      </c>
      <c r="AE37" s="350">
        <v>1911</v>
      </c>
      <c r="AF37" s="350">
        <v>-93</v>
      </c>
      <c r="AG37" s="332">
        <v>26565</v>
      </c>
      <c r="AH37" s="370">
        <f t="shared" si="9"/>
        <v>0.73363448146056842</v>
      </c>
      <c r="AI37" s="374">
        <f t="shared" si="10"/>
        <v>0.48063241106719368</v>
      </c>
      <c r="AK37" s="214" t="s">
        <v>22</v>
      </c>
      <c r="AL37" s="149" t="s">
        <v>373</v>
      </c>
      <c r="AM37" s="346">
        <f>取引基本表!AR34</f>
        <v>32792</v>
      </c>
      <c r="AN37" s="370">
        <f t="shared" si="6"/>
        <v>0.10551990887033974</v>
      </c>
      <c r="AP37" s="214" t="s">
        <v>22</v>
      </c>
      <c r="AQ37" s="149" t="s">
        <v>373</v>
      </c>
      <c r="AR37" s="349">
        <f>取引基本表!AX34</f>
        <v>49556</v>
      </c>
      <c r="AS37" s="350">
        <f>取引基本表!AY34</f>
        <v>17741</v>
      </c>
      <c r="AT37" s="350">
        <f>ABS(取引基本表!BB34)</f>
        <v>40732</v>
      </c>
      <c r="AU37" s="351">
        <f t="shared" si="11"/>
        <v>-22991</v>
      </c>
      <c r="AV37" s="374">
        <v>0.42821641302313979</v>
      </c>
      <c r="AW37" s="370">
        <v>0.57178358697686016</v>
      </c>
    </row>
    <row r="38" spans="1:49" x14ac:dyDescent="0.2">
      <c r="A38" s="214" t="s">
        <v>23</v>
      </c>
      <c r="B38" s="149" t="s">
        <v>191</v>
      </c>
      <c r="C38" s="368">
        <f t="shared" si="0"/>
        <v>9.4546815856245581E-2</v>
      </c>
      <c r="D38" s="369">
        <f t="shared" si="1"/>
        <v>7.039644312708411E-2</v>
      </c>
      <c r="E38" s="369">
        <f t="shared" si="1"/>
        <v>6.7802889959244161E-2</v>
      </c>
      <c r="F38" s="369">
        <f t="shared" si="2"/>
        <v>0.6469062615783624</v>
      </c>
      <c r="G38" s="369">
        <f t="shared" si="2"/>
        <v>0.30196369025565023</v>
      </c>
      <c r="H38" s="370">
        <f t="shared" si="3"/>
        <v>2.7486919418469202E-2</v>
      </c>
      <c r="K38" s="214" t="s">
        <v>23</v>
      </c>
      <c r="L38" s="149" t="s">
        <v>191</v>
      </c>
      <c r="M38" s="346">
        <f>取引基本表!AX35</f>
        <v>24041</v>
      </c>
      <c r="N38" s="330">
        <f>ABS(取引基本表!BB35)</f>
        <v>21768</v>
      </c>
      <c r="O38" s="374">
        <f t="shared" si="4"/>
        <v>0.90545318414375442</v>
      </c>
      <c r="P38" s="370">
        <f t="shared" si="5"/>
        <v>9.4546815856245581E-2</v>
      </c>
      <c r="R38" s="214" t="s">
        <v>23</v>
      </c>
      <c r="S38" s="149" t="s">
        <v>191</v>
      </c>
      <c r="T38" s="328">
        <f>取引基本表!BD35</f>
        <v>2699</v>
      </c>
      <c r="U38" s="404">
        <f>雇用表!AS35</f>
        <v>190</v>
      </c>
      <c r="V38" s="405">
        <f>雇用表!AS81</f>
        <v>183</v>
      </c>
      <c r="W38" s="376">
        <f t="shared" si="7"/>
        <v>7.039644312708411E-2</v>
      </c>
      <c r="X38" s="376">
        <f t="shared" si="8"/>
        <v>6.7802889959244161E-2</v>
      </c>
      <c r="Z38" s="214" t="s">
        <v>23</v>
      </c>
      <c r="AA38" s="39" t="s">
        <v>191</v>
      </c>
      <c r="AB38" s="410">
        <v>815</v>
      </c>
      <c r="AC38" s="350">
        <v>533</v>
      </c>
      <c r="AD38" s="350">
        <v>276</v>
      </c>
      <c r="AE38" s="350">
        <v>122</v>
      </c>
      <c r="AF38" s="350">
        <v>0</v>
      </c>
      <c r="AG38" s="332">
        <v>2699</v>
      </c>
      <c r="AH38" s="370">
        <f t="shared" si="9"/>
        <v>0.6469062615783624</v>
      </c>
      <c r="AI38" s="374">
        <f t="shared" si="10"/>
        <v>0.30196369025565023</v>
      </c>
      <c r="AK38" s="214" t="s">
        <v>23</v>
      </c>
      <c r="AL38" s="149" t="s">
        <v>191</v>
      </c>
      <c r="AM38" s="346">
        <f>取引基本表!AR35</f>
        <v>8542</v>
      </c>
      <c r="AN38" s="370">
        <f t="shared" si="6"/>
        <v>2.7486919418469202E-2</v>
      </c>
      <c r="AP38" s="214" t="s">
        <v>23</v>
      </c>
      <c r="AQ38" s="149" t="s">
        <v>191</v>
      </c>
      <c r="AR38" s="349">
        <f>取引基本表!AX35</f>
        <v>24041</v>
      </c>
      <c r="AS38" s="350">
        <f>取引基本表!AY35</f>
        <v>426</v>
      </c>
      <c r="AT38" s="350">
        <f>ABS(取引基本表!BB35)</f>
        <v>21768</v>
      </c>
      <c r="AU38" s="351">
        <f t="shared" si="11"/>
        <v>-21342</v>
      </c>
      <c r="AV38" s="374">
        <v>0.57331716017527301</v>
      </c>
      <c r="AW38" s="370">
        <v>0.42668283982472699</v>
      </c>
    </row>
    <row r="39" spans="1:49" x14ac:dyDescent="0.2">
      <c r="A39" s="214" t="s">
        <v>24</v>
      </c>
      <c r="B39" s="149" t="s">
        <v>39</v>
      </c>
      <c r="C39" s="368">
        <f t="shared" si="0"/>
        <v>1</v>
      </c>
      <c r="D39" s="369">
        <f t="shared" si="1"/>
        <v>5.3224594913617342E-2</v>
      </c>
      <c r="E39" s="369">
        <f t="shared" si="1"/>
        <v>6.6664878205816069E-2</v>
      </c>
      <c r="F39" s="369">
        <f t="shared" si="2"/>
        <v>0.76971778087777654</v>
      </c>
      <c r="G39" s="369">
        <f t="shared" si="2"/>
        <v>0.38617340916407339</v>
      </c>
      <c r="H39" s="370">
        <f t="shared" si="3"/>
        <v>3.6619192575764402E-3</v>
      </c>
      <c r="K39" s="214" t="s">
        <v>24</v>
      </c>
      <c r="L39" s="149" t="s">
        <v>39</v>
      </c>
      <c r="M39" s="346">
        <f>取引基本表!AX36</f>
        <v>37276</v>
      </c>
      <c r="N39" s="330">
        <f>ABS(取引基本表!BB36)</f>
        <v>0</v>
      </c>
      <c r="O39" s="374">
        <f t="shared" si="4"/>
        <v>0</v>
      </c>
      <c r="P39" s="370">
        <f t="shared" si="5"/>
        <v>1</v>
      </c>
      <c r="R39" s="214" t="s">
        <v>24</v>
      </c>
      <c r="S39" s="149" t="s">
        <v>39</v>
      </c>
      <c r="T39" s="328">
        <f>取引基本表!BD36</f>
        <v>37276</v>
      </c>
      <c r="U39" s="404">
        <f>雇用表!AS36</f>
        <v>1984</v>
      </c>
      <c r="V39" s="405">
        <f>雇用表!AS82</f>
        <v>2485</v>
      </c>
      <c r="W39" s="376">
        <f t="shared" si="7"/>
        <v>5.3224594913617342E-2</v>
      </c>
      <c r="X39" s="376">
        <f t="shared" si="8"/>
        <v>6.6664878205816069E-2</v>
      </c>
      <c r="Z39" s="214" t="s">
        <v>24</v>
      </c>
      <c r="AA39" s="39" t="s">
        <v>39</v>
      </c>
      <c r="AB39" s="410">
        <v>14395</v>
      </c>
      <c r="AC39" s="350">
        <v>0</v>
      </c>
      <c r="AD39" s="350">
        <v>14232</v>
      </c>
      <c r="AE39" s="350">
        <v>65</v>
      </c>
      <c r="AF39" s="350">
        <v>0</v>
      </c>
      <c r="AG39" s="332">
        <v>37276</v>
      </c>
      <c r="AH39" s="370">
        <f t="shared" si="9"/>
        <v>0.76971778087777654</v>
      </c>
      <c r="AI39" s="374">
        <f t="shared" si="10"/>
        <v>0.38617340916407339</v>
      </c>
      <c r="AK39" s="214" t="s">
        <v>24</v>
      </c>
      <c r="AL39" s="149" t="s">
        <v>39</v>
      </c>
      <c r="AM39" s="346">
        <f>取引基本表!AR36</f>
        <v>1138</v>
      </c>
      <c r="AN39" s="370">
        <f t="shared" si="6"/>
        <v>3.6619192575764402E-3</v>
      </c>
      <c r="AP39" s="214" t="s">
        <v>24</v>
      </c>
      <c r="AQ39" s="149" t="s">
        <v>39</v>
      </c>
      <c r="AR39" s="349">
        <f>取引基本表!AX36</f>
        <v>37276</v>
      </c>
      <c r="AS39" s="350">
        <f>取引基本表!AY36</f>
        <v>0</v>
      </c>
      <c r="AT39" s="350">
        <f>ABS(取引基本表!BB36)</f>
        <v>0</v>
      </c>
      <c r="AU39" s="351">
        <f t="shared" si="11"/>
        <v>0</v>
      </c>
      <c r="AV39" s="374">
        <v>0</v>
      </c>
      <c r="AW39" s="370">
        <v>1</v>
      </c>
    </row>
    <row r="40" spans="1:49" x14ac:dyDescent="0.2">
      <c r="A40" s="214" t="s">
        <v>25</v>
      </c>
      <c r="B40" s="149" t="s">
        <v>40</v>
      </c>
      <c r="C40" s="368">
        <f t="shared" si="0"/>
        <v>0.92638568129330257</v>
      </c>
      <c r="D40" s="369">
        <f t="shared" si="1"/>
        <v>7.4725430789623182E-2</v>
      </c>
      <c r="E40" s="369">
        <f t="shared" si="1"/>
        <v>4.5398598750236697E-2</v>
      </c>
      <c r="F40" s="369">
        <f t="shared" si="2"/>
        <v>0.79369437606513915</v>
      </c>
      <c r="G40" s="369">
        <f t="shared" si="2"/>
        <v>0.56637000568074225</v>
      </c>
      <c r="H40" s="370">
        <f t="shared" si="3"/>
        <v>2.7911676309506188E-2</v>
      </c>
      <c r="K40" s="214" t="s">
        <v>25</v>
      </c>
      <c r="L40" s="149" t="s">
        <v>40</v>
      </c>
      <c r="M40" s="346">
        <f>取引基本表!AX37</f>
        <v>41568</v>
      </c>
      <c r="N40" s="330">
        <f>ABS(取引基本表!BB37)</f>
        <v>3060</v>
      </c>
      <c r="O40" s="374">
        <f t="shared" si="4"/>
        <v>7.3614318706697462E-2</v>
      </c>
      <c r="P40" s="370">
        <f t="shared" si="5"/>
        <v>0.92638568129330257</v>
      </c>
      <c r="R40" s="214" t="s">
        <v>25</v>
      </c>
      <c r="S40" s="149" t="s">
        <v>40</v>
      </c>
      <c r="T40" s="328">
        <f>取引基本表!BD37</f>
        <v>42248</v>
      </c>
      <c r="U40" s="404">
        <f>雇用表!AS37</f>
        <v>3157</v>
      </c>
      <c r="V40" s="405">
        <f>雇用表!AS83</f>
        <v>1918</v>
      </c>
      <c r="W40" s="376">
        <f t="shared" si="7"/>
        <v>7.4725430789623182E-2</v>
      </c>
      <c r="X40" s="376">
        <f t="shared" si="8"/>
        <v>4.5398598750236697E-2</v>
      </c>
      <c r="Z40" s="214" t="s">
        <v>25</v>
      </c>
      <c r="AA40" s="39" t="s">
        <v>40</v>
      </c>
      <c r="AB40" s="410">
        <v>23928</v>
      </c>
      <c r="AC40" s="350">
        <v>1323</v>
      </c>
      <c r="AD40" s="350">
        <v>7819</v>
      </c>
      <c r="AE40" s="350">
        <v>623</v>
      </c>
      <c r="AF40" s="350">
        <v>-161</v>
      </c>
      <c r="AG40" s="332">
        <v>42248</v>
      </c>
      <c r="AH40" s="370">
        <f t="shared" si="9"/>
        <v>0.79369437606513915</v>
      </c>
      <c r="AI40" s="374">
        <f t="shared" si="10"/>
        <v>0.56637000568074225</v>
      </c>
      <c r="AK40" s="214" t="s">
        <v>25</v>
      </c>
      <c r="AL40" s="149" t="s">
        <v>40</v>
      </c>
      <c r="AM40" s="346">
        <f>取引基本表!AR37</f>
        <v>8674</v>
      </c>
      <c r="AN40" s="370">
        <f t="shared" si="6"/>
        <v>2.7911676309506188E-2</v>
      </c>
      <c r="AP40" s="214" t="s">
        <v>25</v>
      </c>
      <c r="AQ40" s="149" t="s">
        <v>40</v>
      </c>
      <c r="AR40" s="349">
        <f>取引基本表!AX37</f>
        <v>41568</v>
      </c>
      <c r="AS40" s="350">
        <f>取引基本表!AY37</f>
        <v>3740</v>
      </c>
      <c r="AT40" s="350">
        <f>ABS(取引基本表!BB37)</f>
        <v>3060</v>
      </c>
      <c r="AU40" s="351">
        <f t="shared" si="11"/>
        <v>680</v>
      </c>
      <c r="AV40" s="374">
        <v>0.13187533136804414</v>
      </c>
      <c r="AW40" s="370">
        <v>0.86812466863195592</v>
      </c>
    </row>
    <row r="41" spans="1:49" x14ac:dyDescent="0.2">
      <c r="A41" s="214" t="s">
        <v>26</v>
      </c>
      <c r="B41" s="149" t="s">
        <v>274</v>
      </c>
      <c r="C41" s="368">
        <f t="shared" si="0"/>
        <v>0.99990772353972501</v>
      </c>
      <c r="D41" s="369">
        <f t="shared" si="1"/>
        <v>0.12678804640086042</v>
      </c>
      <c r="E41" s="369">
        <f t="shared" si="1"/>
        <v>0.12015057232849351</v>
      </c>
      <c r="F41" s="369">
        <f t="shared" si="2"/>
        <v>0.70340324191441961</v>
      </c>
      <c r="G41" s="369">
        <f t="shared" si="2"/>
        <v>0.5672735653376354</v>
      </c>
      <c r="H41" s="370">
        <f t="shared" si="3"/>
        <v>3.8064009576337182E-2</v>
      </c>
      <c r="K41" s="214" t="s">
        <v>26</v>
      </c>
      <c r="L41" s="149" t="s">
        <v>274</v>
      </c>
      <c r="M41" s="346">
        <f>取引基本表!AX38</f>
        <v>65022</v>
      </c>
      <c r="N41" s="330">
        <f>ABS(取引基本表!BB38)</f>
        <v>6</v>
      </c>
      <c r="O41" s="374">
        <f t="shared" si="4"/>
        <v>9.2276460274983853E-5</v>
      </c>
      <c r="P41" s="370">
        <f t="shared" si="5"/>
        <v>0.99990772353972501</v>
      </c>
      <c r="R41" s="214" t="s">
        <v>26</v>
      </c>
      <c r="S41" s="149" t="s">
        <v>274</v>
      </c>
      <c r="T41" s="328">
        <f>取引基本表!BD38</f>
        <v>65085</v>
      </c>
      <c r="U41" s="404">
        <f>雇用表!AS38</f>
        <v>8252</v>
      </c>
      <c r="V41" s="405">
        <f>雇用表!AS84</f>
        <v>7820</v>
      </c>
      <c r="W41" s="376">
        <f t="shared" si="7"/>
        <v>0.12678804640086042</v>
      </c>
      <c r="X41" s="376">
        <f t="shared" si="8"/>
        <v>0.12015057232849351</v>
      </c>
      <c r="Z41" s="214" t="s">
        <v>26</v>
      </c>
      <c r="AA41" s="39" t="s">
        <v>274</v>
      </c>
      <c r="AB41" s="410">
        <v>36921</v>
      </c>
      <c r="AC41" s="350">
        <v>3279</v>
      </c>
      <c r="AD41" s="350">
        <v>5474</v>
      </c>
      <c r="AE41" s="350">
        <v>1257</v>
      </c>
      <c r="AF41" s="350">
        <v>-1150</v>
      </c>
      <c r="AG41" s="332">
        <v>65085</v>
      </c>
      <c r="AH41" s="370">
        <f t="shared" si="9"/>
        <v>0.70340324191441961</v>
      </c>
      <c r="AI41" s="374">
        <f t="shared" si="10"/>
        <v>0.5672735653376354</v>
      </c>
      <c r="AK41" s="214" t="s">
        <v>26</v>
      </c>
      <c r="AL41" s="149" t="s">
        <v>274</v>
      </c>
      <c r="AM41" s="346">
        <f>取引基本表!AR38</f>
        <v>11829</v>
      </c>
      <c r="AN41" s="370">
        <f t="shared" si="6"/>
        <v>3.8064009576337182E-2</v>
      </c>
      <c r="AP41" s="214" t="s">
        <v>26</v>
      </c>
      <c r="AQ41" s="149" t="s">
        <v>274</v>
      </c>
      <c r="AR41" s="349">
        <f>取引基本表!AX38</f>
        <v>65022</v>
      </c>
      <c r="AS41" s="350">
        <f>取引基本表!AY38</f>
        <v>69</v>
      </c>
      <c r="AT41" s="350">
        <f>ABS(取引基本表!BB38)</f>
        <v>6</v>
      </c>
      <c r="AU41" s="351">
        <f t="shared" si="11"/>
        <v>63</v>
      </c>
      <c r="AV41" s="374">
        <v>5.6596812691101581E-5</v>
      </c>
      <c r="AW41" s="370">
        <v>0.9999434031873089</v>
      </c>
    </row>
    <row r="42" spans="1:49" x14ac:dyDescent="0.2">
      <c r="A42" s="214" t="s">
        <v>51</v>
      </c>
      <c r="B42" s="149" t="s">
        <v>363</v>
      </c>
      <c r="C42" s="368">
        <f t="shared" ref="C42:C47" si="12">P42</f>
        <v>0.84220135628586335</v>
      </c>
      <c r="D42" s="369">
        <f t="shared" ref="D42:E47" si="13">W42</f>
        <v>0.3683083511777302</v>
      </c>
      <c r="E42" s="369">
        <f t="shared" si="13"/>
        <v>0.32058733557662894</v>
      </c>
      <c r="F42" s="369">
        <f t="shared" ref="F42:G46" si="14">AH42</f>
        <v>0.68522483940042822</v>
      </c>
      <c r="G42" s="369">
        <f t="shared" si="14"/>
        <v>0.59498317528296119</v>
      </c>
      <c r="H42" s="370">
        <f t="shared" ref="H42:H47" si="15">AN42</f>
        <v>1.0390454554230514E-2</v>
      </c>
      <c r="K42" s="214" t="s">
        <v>51</v>
      </c>
      <c r="L42" s="149" t="s">
        <v>363</v>
      </c>
      <c r="M42" s="346">
        <f>取引基本表!AX39</f>
        <v>3834</v>
      </c>
      <c r="N42" s="330">
        <f>ABS(取引基本表!BB39)</f>
        <v>605</v>
      </c>
      <c r="O42" s="374">
        <f t="shared" ref="O42:O47" si="16">N42/M42</f>
        <v>0.15779864371413668</v>
      </c>
      <c r="P42" s="370">
        <f t="shared" si="5"/>
        <v>0.84220135628586335</v>
      </c>
      <c r="R42" s="214" t="s">
        <v>51</v>
      </c>
      <c r="S42" s="149" t="s">
        <v>363</v>
      </c>
      <c r="T42" s="328">
        <f>取引基本表!BD39</f>
        <v>3269</v>
      </c>
      <c r="U42" s="404">
        <f>雇用表!AS39</f>
        <v>1204</v>
      </c>
      <c r="V42" s="405">
        <f>雇用表!AS85</f>
        <v>1048</v>
      </c>
      <c r="W42" s="376">
        <f t="shared" si="7"/>
        <v>0.3683083511777302</v>
      </c>
      <c r="X42" s="376">
        <f t="shared" si="8"/>
        <v>0.32058733557662894</v>
      </c>
      <c r="Z42" s="214" t="s">
        <v>51</v>
      </c>
      <c r="AA42" s="39" t="s">
        <v>363</v>
      </c>
      <c r="AB42" s="410">
        <v>1945</v>
      </c>
      <c r="AC42" s="350">
        <v>-17</v>
      </c>
      <c r="AD42" s="350">
        <v>244</v>
      </c>
      <c r="AE42" s="350">
        <v>138</v>
      </c>
      <c r="AF42" s="350">
        <v>-70</v>
      </c>
      <c r="AG42" s="332">
        <v>3269</v>
      </c>
      <c r="AH42" s="370">
        <f t="shared" ref="AH42:AH47" si="17">SUM(AB42:AF42)/AG42</f>
        <v>0.68522483940042822</v>
      </c>
      <c r="AI42" s="374">
        <f t="shared" ref="AI42:AI47" si="18">AB42/AG42</f>
        <v>0.59498317528296119</v>
      </c>
      <c r="AK42" s="214" t="s">
        <v>51</v>
      </c>
      <c r="AL42" s="149" t="s">
        <v>363</v>
      </c>
      <c r="AM42" s="346">
        <f>取引基本表!AR39</f>
        <v>3229</v>
      </c>
      <c r="AN42" s="370">
        <f t="shared" si="6"/>
        <v>1.0390454554230514E-2</v>
      </c>
      <c r="AP42" s="214" t="s">
        <v>51</v>
      </c>
      <c r="AQ42" s="149" t="s">
        <v>363</v>
      </c>
      <c r="AR42" s="349">
        <f>取引基本表!AX39</f>
        <v>3834</v>
      </c>
      <c r="AS42" s="350">
        <f>取引基本表!AY39</f>
        <v>40</v>
      </c>
      <c r="AT42" s="350">
        <f>ABS(取引基本表!BB39)</f>
        <v>605</v>
      </c>
      <c r="AU42" s="351">
        <f t="shared" si="11"/>
        <v>-565</v>
      </c>
      <c r="AV42" s="374">
        <v>6.3071491241979305E-2</v>
      </c>
      <c r="AW42" s="370">
        <v>0.93692850875802069</v>
      </c>
    </row>
    <row r="43" spans="1:49" x14ac:dyDescent="0.2">
      <c r="A43" s="214" t="s">
        <v>192</v>
      </c>
      <c r="B43" s="149" t="s">
        <v>41</v>
      </c>
      <c r="C43" s="368">
        <f t="shared" si="12"/>
        <v>0.52430911701784721</v>
      </c>
      <c r="D43" s="369">
        <f t="shared" si="13"/>
        <v>0.15354857197440061</v>
      </c>
      <c r="E43" s="369">
        <f t="shared" si="13"/>
        <v>0.11343012704174228</v>
      </c>
      <c r="F43" s="369">
        <f t="shared" si="14"/>
        <v>0.73416754226764736</v>
      </c>
      <c r="G43" s="369">
        <f t="shared" si="14"/>
        <v>0.41766166778106789</v>
      </c>
      <c r="H43" s="370">
        <f t="shared" si="15"/>
        <v>1.4132820192685171E-2</v>
      </c>
      <c r="K43" s="214" t="s">
        <v>192</v>
      </c>
      <c r="L43" s="149" t="s">
        <v>41</v>
      </c>
      <c r="M43" s="346">
        <f>取引基本表!AX40</f>
        <v>34123</v>
      </c>
      <c r="N43" s="330">
        <f>ABS(取引基本表!BB40)</f>
        <v>16232</v>
      </c>
      <c r="O43" s="374">
        <f t="shared" si="16"/>
        <v>0.47569088298215279</v>
      </c>
      <c r="P43" s="370">
        <f t="shared" si="5"/>
        <v>0.52430911701784721</v>
      </c>
      <c r="R43" s="214" t="s">
        <v>192</v>
      </c>
      <c r="S43" s="149" t="s">
        <v>41</v>
      </c>
      <c r="T43" s="328">
        <f>取引基本表!BD40</f>
        <v>20938</v>
      </c>
      <c r="U43" s="404">
        <f>雇用表!AS40</f>
        <v>3215</v>
      </c>
      <c r="V43" s="405">
        <f>雇用表!AS86</f>
        <v>2375</v>
      </c>
      <c r="W43" s="376">
        <f t="shared" si="7"/>
        <v>0.15354857197440061</v>
      </c>
      <c r="X43" s="376">
        <f t="shared" si="8"/>
        <v>0.11343012704174228</v>
      </c>
      <c r="Z43" s="214" t="s">
        <v>192</v>
      </c>
      <c r="AA43" s="39" t="s">
        <v>41</v>
      </c>
      <c r="AB43" s="410">
        <v>8745</v>
      </c>
      <c r="AC43" s="350">
        <v>2308</v>
      </c>
      <c r="AD43" s="350">
        <v>3138</v>
      </c>
      <c r="AE43" s="350">
        <v>1182</v>
      </c>
      <c r="AF43" s="350">
        <v>-1</v>
      </c>
      <c r="AG43" s="332">
        <v>20938</v>
      </c>
      <c r="AH43" s="370">
        <f t="shared" si="17"/>
        <v>0.73416754226764736</v>
      </c>
      <c r="AI43" s="374">
        <f t="shared" si="18"/>
        <v>0.41766166778106789</v>
      </c>
      <c r="AK43" s="214" t="s">
        <v>192</v>
      </c>
      <c r="AL43" s="149" t="s">
        <v>41</v>
      </c>
      <c r="AM43" s="346">
        <f>取引基本表!AR40</f>
        <v>4392</v>
      </c>
      <c r="AN43" s="370">
        <f t="shared" si="6"/>
        <v>1.4132820192685171E-2</v>
      </c>
      <c r="AP43" s="214" t="s">
        <v>192</v>
      </c>
      <c r="AQ43" s="149" t="s">
        <v>41</v>
      </c>
      <c r="AR43" s="349">
        <f>取引基本表!AX40</f>
        <v>34123</v>
      </c>
      <c r="AS43" s="350">
        <f>取引基本表!AY40</f>
        <v>3047</v>
      </c>
      <c r="AT43" s="350">
        <f>ABS(取引基本表!BB40)</f>
        <v>16232</v>
      </c>
      <c r="AU43" s="351">
        <f t="shared" si="11"/>
        <v>-13185</v>
      </c>
      <c r="AV43" s="374">
        <v>0.35331229564204947</v>
      </c>
      <c r="AW43" s="370">
        <v>0.64668770435795053</v>
      </c>
    </row>
    <row r="44" spans="1:49" x14ac:dyDescent="0.2">
      <c r="A44" s="214" t="s">
        <v>203</v>
      </c>
      <c r="B44" s="149" t="s">
        <v>342</v>
      </c>
      <c r="C44" s="368">
        <f t="shared" si="12"/>
        <v>0.64452330330238461</v>
      </c>
      <c r="D44" s="369">
        <f t="shared" si="13"/>
        <v>0.16185340888320235</v>
      </c>
      <c r="E44" s="369">
        <f t="shared" si="13"/>
        <v>0.10822214098580393</v>
      </c>
      <c r="F44" s="369">
        <f t="shared" si="14"/>
        <v>0.64581429354779751</v>
      </c>
      <c r="G44" s="369">
        <f t="shared" si="14"/>
        <v>0.3824712118442698</v>
      </c>
      <c r="H44" s="370">
        <f t="shared" si="15"/>
        <v>0.16476384160429391</v>
      </c>
      <c r="K44" s="214" t="s">
        <v>203</v>
      </c>
      <c r="L44" s="149" t="s">
        <v>275</v>
      </c>
      <c r="M44" s="346">
        <f>取引基本表!AX41</f>
        <v>65377</v>
      </c>
      <c r="N44" s="330">
        <f>ABS(取引基本表!BB41)</f>
        <v>23240</v>
      </c>
      <c r="O44" s="374">
        <f t="shared" si="16"/>
        <v>0.35547669669761539</v>
      </c>
      <c r="P44" s="370">
        <f>1-O44</f>
        <v>0.64452330330238461</v>
      </c>
      <c r="R44" s="214" t="s">
        <v>203</v>
      </c>
      <c r="S44" s="149" t="s">
        <v>356</v>
      </c>
      <c r="T44" s="328">
        <f>取引基本表!BD41</f>
        <v>65652</v>
      </c>
      <c r="U44" s="404">
        <f>雇用表!AS41</f>
        <v>10626</v>
      </c>
      <c r="V44" s="405">
        <f>雇用表!AS87</f>
        <v>7105</v>
      </c>
      <c r="W44" s="376">
        <f t="shared" si="7"/>
        <v>0.16185340888320235</v>
      </c>
      <c r="X44" s="376">
        <f t="shared" si="8"/>
        <v>0.10822214098580393</v>
      </c>
      <c r="Z44" s="214" t="s">
        <v>203</v>
      </c>
      <c r="AA44" s="39" t="s">
        <v>42</v>
      </c>
      <c r="AB44" s="410">
        <v>25110</v>
      </c>
      <c r="AC44" s="350">
        <v>5454</v>
      </c>
      <c r="AD44" s="350">
        <v>8354</v>
      </c>
      <c r="AE44" s="350">
        <v>3482</v>
      </c>
      <c r="AF44" s="350">
        <v>-1</v>
      </c>
      <c r="AG44" s="332">
        <v>65652</v>
      </c>
      <c r="AH44" s="370">
        <f t="shared" si="17"/>
        <v>0.64581429354779751</v>
      </c>
      <c r="AI44" s="374">
        <f t="shared" si="18"/>
        <v>0.3824712118442698</v>
      </c>
      <c r="AK44" s="214" t="s">
        <v>203</v>
      </c>
      <c r="AL44" s="149" t="s">
        <v>42</v>
      </c>
      <c r="AM44" s="346">
        <f>取引基本表!AR41</f>
        <v>51203</v>
      </c>
      <c r="AN44" s="370">
        <f t="shared" si="6"/>
        <v>0.16476384160429391</v>
      </c>
      <c r="AP44" s="214" t="s">
        <v>198</v>
      </c>
      <c r="AQ44" s="149" t="s">
        <v>42</v>
      </c>
      <c r="AR44" s="349">
        <f>取引基本表!AX41</f>
        <v>65377</v>
      </c>
      <c r="AS44" s="350">
        <f>取引基本表!AY41</f>
        <v>23515</v>
      </c>
      <c r="AT44" s="350">
        <f>ABS(取引基本表!BB41)</f>
        <v>23240</v>
      </c>
      <c r="AU44" s="351">
        <f t="shared" si="11"/>
        <v>275</v>
      </c>
      <c r="AV44" s="374">
        <v>0.30843419542811235</v>
      </c>
      <c r="AW44" s="370">
        <v>0.69156580457188765</v>
      </c>
    </row>
    <row r="45" spans="1:49" x14ac:dyDescent="0.2">
      <c r="A45" s="214" t="s">
        <v>338</v>
      </c>
      <c r="B45" s="149" t="s">
        <v>276</v>
      </c>
      <c r="C45" s="368">
        <f t="shared" si="12"/>
        <v>1</v>
      </c>
      <c r="D45" s="369">
        <f t="shared" si="13"/>
        <v>0</v>
      </c>
      <c r="E45" s="369">
        <f t="shared" si="13"/>
        <v>0</v>
      </c>
      <c r="F45" s="369">
        <f t="shared" si="14"/>
        <v>0</v>
      </c>
      <c r="G45" s="369">
        <f t="shared" si="14"/>
        <v>0</v>
      </c>
      <c r="H45" s="370">
        <f t="shared" si="15"/>
        <v>0</v>
      </c>
      <c r="K45" s="214" t="s">
        <v>338</v>
      </c>
      <c r="L45" s="149" t="s">
        <v>276</v>
      </c>
      <c r="M45" s="346">
        <f>取引基本表!AX42</f>
        <v>831</v>
      </c>
      <c r="N45" s="330">
        <f>ABS(取引基本表!BB42)</f>
        <v>0</v>
      </c>
      <c r="O45" s="374">
        <f t="shared" si="16"/>
        <v>0</v>
      </c>
      <c r="P45" s="370">
        <f>1-O45</f>
        <v>1</v>
      </c>
      <c r="R45" s="214" t="s">
        <v>338</v>
      </c>
      <c r="S45" s="149" t="s">
        <v>276</v>
      </c>
      <c r="T45" s="328">
        <f>取引基本表!BD42</f>
        <v>831</v>
      </c>
      <c r="U45" s="404">
        <f>雇用表!AS42</f>
        <v>0</v>
      </c>
      <c r="V45" s="405">
        <f>雇用表!AS88</f>
        <v>0</v>
      </c>
      <c r="W45" s="376">
        <f t="shared" si="7"/>
        <v>0</v>
      </c>
      <c r="X45" s="376">
        <f t="shared" si="8"/>
        <v>0</v>
      </c>
      <c r="Z45" s="214" t="s">
        <v>338</v>
      </c>
      <c r="AA45" s="39" t="s">
        <v>276</v>
      </c>
      <c r="AB45" s="410">
        <v>0</v>
      </c>
      <c r="AC45" s="350">
        <v>0</v>
      </c>
      <c r="AD45" s="350">
        <v>0</v>
      </c>
      <c r="AE45" s="350">
        <v>0</v>
      </c>
      <c r="AF45" s="350">
        <v>0</v>
      </c>
      <c r="AG45" s="332">
        <v>831</v>
      </c>
      <c r="AH45" s="370">
        <v>0</v>
      </c>
      <c r="AI45" s="374">
        <v>0</v>
      </c>
      <c r="AK45" s="214" t="s">
        <v>338</v>
      </c>
      <c r="AL45" s="149" t="s">
        <v>276</v>
      </c>
      <c r="AM45" s="346">
        <f>取引基本表!AR42</f>
        <v>0</v>
      </c>
      <c r="AN45" s="370">
        <f t="shared" si="6"/>
        <v>0</v>
      </c>
      <c r="AP45" s="214" t="s">
        <v>199</v>
      </c>
      <c r="AQ45" s="149" t="s">
        <v>276</v>
      </c>
      <c r="AR45" s="349">
        <f>取引基本表!AX42</f>
        <v>831</v>
      </c>
      <c r="AS45" s="350">
        <f>取引基本表!AY42</f>
        <v>0</v>
      </c>
      <c r="AT45" s="350">
        <f>ABS(取引基本表!BB42)</f>
        <v>0</v>
      </c>
      <c r="AU45" s="351">
        <f t="shared" si="11"/>
        <v>0</v>
      </c>
      <c r="AV45" s="374">
        <v>0</v>
      </c>
      <c r="AW45" s="370">
        <v>1</v>
      </c>
    </row>
    <row r="46" spans="1:49" x14ac:dyDescent="0.2">
      <c r="A46" s="214" t="s">
        <v>339</v>
      </c>
      <c r="B46" s="149" t="s">
        <v>277</v>
      </c>
      <c r="C46" s="368">
        <f t="shared" si="12"/>
        <v>0.94132029339853296</v>
      </c>
      <c r="D46" s="369">
        <f t="shared" si="13"/>
        <v>1.4248704663212436E-2</v>
      </c>
      <c r="E46" s="369">
        <f t="shared" si="13"/>
        <v>4.5336787564766841E-2</v>
      </c>
      <c r="F46" s="369">
        <f t="shared" si="14"/>
        <v>0.59196891191709844</v>
      </c>
      <c r="G46" s="369">
        <f t="shared" si="14"/>
        <v>1.8134715025906734E-2</v>
      </c>
      <c r="H46" s="370">
        <f t="shared" si="15"/>
        <v>5.1485683762058915E-5</v>
      </c>
      <c r="K46" s="214" t="s">
        <v>339</v>
      </c>
      <c r="L46" s="149" t="s">
        <v>277</v>
      </c>
      <c r="M46" s="346">
        <f>取引基本表!AX43</f>
        <v>818</v>
      </c>
      <c r="N46" s="330">
        <f>ABS(取引基本表!BB43)</f>
        <v>48</v>
      </c>
      <c r="O46" s="374">
        <f t="shared" si="16"/>
        <v>5.8679706601466992E-2</v>
      </c>
      <c r="P46" s="370">
        <f>1-O46</f>
        <v>0.94132029339853296</v>
      </c>
      <c r="R46" s="214" t="s">
        <v>339</v>
      </c>
      <c r="S46" s="149" t="s">
        <v>277</v>
      </c>
      <c r="T46" s="328">
        <f>取引基本表!BD43</f>
        <v>772</v>
      </c>
      <c r="U46" s="404">
        <f>雇用表!AS43</f>
        <v>11</v>
      </c>
      <c r="V46" s="405">
        <f>雇用表!AS89</f>
        <v>35</v>
      </c>
      <c r="W46" s="376">
        <f t="shared" si="7"/>
        <v>1.4248704663212436E-2</v>
      </c>
      <c r="X46" s="376">
        <f t="shared" si="8"/>
        <v>4.5336787564766841E-2</v>
      </c>
      <c r="Z46" s="214" t="s">
        <v>339</v>
      </c>
      <c r="AA46" s="39" t="s">
        <v>277</v>
      </c>
      <c r="AB46" s="410">
        <v>14</v>
      </c>
      <c r="AC46" s="350">
        <v>377</v>
      </c>
      <c r="AD46" s="350">
        <v>52</v>
      </c>
      <c r="AE46" s="350">
        <v>19</v>
      </c>
      <c r="AF46" s="350">
        <v>-5</v>
      </c>
      <c r="AG46" s="332">
        <v>772</v>
      </c>
      <c r="AH46" s="370">
        <f t="shared" si="17"/>
        <v>0.59196891191709844</v>
      </c>
      <c r="AI46" s="374">
        <f t="shared" si="18"/>
        <v>1.8134715025906734E-2</v>
      </c>
      <c r="AK46" s="214" t="s">
        <v>339</v>
      </c>
      <c r="AL46" s="149" t="s">
        <v>277</v>
      </c>
      <c r="AM46" s="346">
        <f>取引基本表!AR43</f>
        <v>16</v>
      </c>
      <c r="AN46" s="370">
        <f t="shared" si="6"/>
        <v>5.1485683762058915E-5</v>
      </c>
      <c r="AP46" s="214" t="s">
        <v>200</v>
      </c>
      <c r="AQ46" s="149" t="s">
        <v>277</v>
      </c>
      <c r="AR46" s="349">
        <f>取引基本表!AX43</f>
        <v>818</v>
      </c>
      <c r="AS46" s="350">
        <f>取引基本表!AY43</f>
        <v>2</v>
      </c>
      <c r="AT46" s="350">
        <f>ABS(取引基本表!BB43)</f>
        <v>48</v>
      </c>
      <c r="AU46" s="351">
        <f t="shared" si="11"/>
        <v>-46</v>
      </c>
      <c r="AV46" s="374">
        <v>6.99850635196259E-3</v>
      </c>
      <c r="AW46" s="370">
        <v>0.99300149364803736</v>
      </c>
    </row>
    <row r="47" spans="1:49" x14ac:dyDescent="0.2">
      <c r="A47" s="215" t="s">
        <v>344</v>
      </c>
      <c r="B47" s="216" t="s">
        <v>43</v>
      </c>
      <c r="C47" s="371">
        <f t="shared" si="12"/>
        <v>0.4419098025262409</v>
      </c>
      <c r="D47" s="372">
        <f t="shared" si="13"/>
        <v>8.5096007521748923E-2</v>
      </c>
      <c r="E47" s="372">
        <f t="shared" si="13"/>
        <v>6.3205093246831712E-2</v>
      </c>
      <c r="F47" s="372">
        <f>AH47</f>
        <v>0.66817976617860531</v>
      </c>
      <c r="G47" s="372">
        <f>AI47</f>
        <v>0.35884105327113486</v>
      </c>
      <c r="H47" s="373">
        <f t="shared" si="15"/>
        <v>1</v>
      </c>
      <c r="K47" s="215" t="s">
        <v>344</v>
      </c>
      <c r="L47" s="217" t="s">
        <v>43</v>
      </c>
      <c r="M47" s="347">
        <f>取引基本表!AX44</f>
        <v>899360</v>
      </c>
      <c r="N47" s="348">
        <f>ABS(取引基本表!BB44)</f>
        <v>501924</v>
      </c>
      <c r="O47" s="375">
        <f t="shared" si="16"/>
        <v>0.5580901974737591</v>
      </c>
      <c r="P47" s="373">
        <f>1-O47</f>
        <v>0.4419098025262409</v>
      </c>
      <c r="R47" s="215" t="s">
        <v>344</v>
      </c>
      <c r="S47" s="217" t="s">
        <v>43</v>
      </c>
      <c r="T47" s="329">
        <f>取引基本表!BD44</f>
        <v>883837</v>
      </c>
      <c r="U47" s="406">
        <f>雇用表!AS44</f>
        <v>75211</v>
      </c>
      <c r="V47" s="407">
        <f>雇用表!AS90</f>
        <v>55863</v>
      </c>
      <c r="W47" s="377">
        <f t="shared" si="7"/>
        <v>8.5096007521748923E-2</v>
      </c>
      <c r="X47" s="377">
        <f t="shared" si="8"/>
        <v>6.3205093246831712E-2</v>
      </c>
      <c r="Z47" s="215" t="s">
        <v>344</v>
      </c>
      <c r="AA47" s="218" t="s">
        <v>43</v>
      </c>
      <c r="AB47" s="411">
        <v>317157</v>
      </c>
      <c r="AC47" s="353">
        <v>77773</v>
      </c>
      <c r="AD47" s="353">
        <v>174278</v>
      </c>
      <c r="AE47" s="353">
        <v>29133</v>
      </c>
      <c r="AF47" s="353">
        <v>-7779</v>
      </c>
      <c r="AG47" s="333">
        <v>883837</v>
      </c>
      <c r="AH47" s="373">
        <f t="shared" si="17"/>
        <v>0.66817976617860531</v>
      </c>
      <c r="AI47" s="375">
        <f t="shared" si="18"/>
        <v>0.35884105327113486</v>
      </c>
      <c r="AK47" s="215" t="s">
        <v>344</v>
      </c>
      <c r="AL47" s="217" t="s">
        <v>43</v>
      </c>
      <c r="AM47" s="347">
        <f>取引基本表!AR44</f>
        <v>310766</v>
      </c>
      <c r="AN47" s="373">
        <f t="shared" si="6"/>
        <v>1</v>
      </c>
      <c r="AP47" s="215" t="s">
        <v>201</v>
      </c>
      <c r="AQ47" s="217" t="s">
        <v>43</v>
      </c>
      <c r="AR47" s="352">
        <f>取引基本表!AX44</f>
        <v>899360</v>
      </c>
      <c r="AS47" s="353">
        <f>取引基本表!AY44</f>
        <v>486401</v>
      </c>
      <c r="AT47" s="354">
        <f>ABS(取引基本表!BB44)</f>
        <v>501924</v>
      </c>
      <c r="AU47" s="355">
        <f t="shared" si="11"/>
        <v>-15523</v>
      </c>
      <c r="AV47" s="375">
        <v>0.41467476400433478</v>
      </c>
      <c r="AW47" s="373">
        <v>0.58532523599566522</v>
      </c>
    </row>
    <row r="48" spans="1:49" x14ac:dyDescent="0.2">
      <c r="A48" s="485" t="s">
        <v>626</v>
      </c>
      <c r="B48" s="362"/>
      <c r="C48" s="362"/>
      <c r="K48" s="485" t="s">
        <v>626</v>
      </c>
      <c r="L48" s="362"/>
      <c r="M48" s="362"/>
      <c r="R48" s="485" t="s">
        <v>626</v>
      </c>
      <c r="S48" s="362"/>
      <c r="T48" s="362"/>
      <c r="Z48" s="485" t="s">
        <v>626</v>
      </c>
      <c r="AA48" s="362"/>
      <c r="AB48" s="362"/>
      <c r="AK48" s="485" t="s">
        <v>626</v>
      </c>
      <c r="AL48" s="362"/>
      <c r="AM48" s="362"/>
      <c r="AP48" s="485" t="s">
        <v>626</v>
      </c>
      <c r="AQ48" s="362"/>
      <c r="AR48" s="362"/>
      <c r="AS48" s="220"/>
      <c r="AT48" s="220"/>
      <c r="AU48" s="220"/>
      <c r="AV48" s="219"/>
      <c r="AW48" s="219"/>
    </row>
    <row r="49" spans="43:49" x14ac:dyDescent="0.2">
      <c r="AQ49" s="39" t="s">
        <v>389</v>
      </c>
      <c r="AR49" s="220">
        <f>SUM(AR12:AR29)+AR45</f>
        <v>315829</v>
      </c>
      <c r="AS49" s="220">
        <f>SUM(AS12:AS29)+AS45</f>
        <v>349397</v>
      </c>
      <c r="AT49" s="220">
        <f>SUM(AT12:AT29)+AT45</f>
        <v>297169</v>
      </c>
      <c r="AU49" s="220">
        <f>SUM(AU12:AU29)+AU45</f>
        <v>52228</v>
      </c>
      <c r="AV49" s="219">
        <f>AT49/AR49</f>
        <v>0.94091739517270423</v>
      </c>
      <c r="AW49" s="219">
        <f>1-AV49</f>
        <v>5.908260482729577E-2</v>
      </c>
    </row>
    <row r="50" spans="43:49" x14ac:dyDescent="0.2">
      <c r="AQ50" s="39" t="s">
        <v>390</v>
      </c>
      <c r="AR50" s="220">
        <f>SUM(AR8:AR11)+SUM(AR30:AR44)+AR46</f>
        <v>583531</v>
      </c>
      <c r="AS50" s="220">
        <f>SUM(AS8:AS11)+SUM(AS30:AS44)+AS46</f>
        <v>137004</v>
      </c>
      <c r="AT50" s="220">
        <f>SUM(AT8:AT11)+SUM(AT30:AT44)+AT46</f>
        <v>204755</v>
      </c>
      <c r="AU50" s="220">
        <f>SUM(AU8:AU11)+SUM(AU30:AU44)+AU46</f>
        <v>-67751</v>
      </c>
      <c r="AV50" s="219">
        <f>AT50/AR50</f>
        <v>0.35088966995755155</v>
      </c>
      <c r="AW50" s="219">
        <f>1-AV50</f>
        <v>0.64911033004244845</v>
      </c>
    </row>
    <row r="51" spans="43:49" x14ac:dyDescent="0.2">
      <c r="AR51" s="221"/>
      <c r="AS51" s="221"/>
      <c r="AT51" s="221"/>
      <c r="AU51" s="221"/>
    </row>
    <row r="52" spans="43:49" x14ac:dyDescent="0.2">
      <c r="AR52" s="221" t="s">
        <v>391</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6"/>
  <sheetViews>
    <sheetView zoomScaleNormal="100" workbookViewId="0">
      <pane xSplit="2" ySplit="4" topLeftCell="BI5" activePane="bottomRight" state="frozen"/>
      <selection activeCell="F63" sqref="F63"/>
      <selection pane="topRight" activeCell="F63" sqref="F63"/>
      <selection pane="bottomLeft" activeCell="F63" sqref="F63"/>
      <selection pane="bottomRight" activeCell="BT7" sqref="BT7"/>
    </sheetView>
  </sheetViews>
  <sheetFormatPr defaultRowHeight="13" x14ac:dyDescent="0.2"/>
  <cols>
    <col min="1" max="1" width="3.90625" style="47" customWidth="1"/>
    <col min="2" max="2" width="21" style="47" customWidth="1"/>
    <col min="3" max="41" width="9.1796875" style="47" bestFit="1" customWidth="1"/>
    <col min="42" max="42" width="10" style="47" bestFit="1" customWidth="1"/>
    <col min="43" max="43" width="9.1796875" style="47" bestFit="1" customWidth="1"/>
    <col min="44" max="44" width="10" style="47" bestFit="1" customWidth="1"/>
    <col min="45" max="48" width="9.1796875" style="47" bestFit="1" customWidth="1"/>
    <col min="49" max="50" width="10" style="47" bestFit="1" customWidth="1"/>
    <col min="51" max="51" width="9.1796875" style="47" bestFit="1" customWidth="1"/>
    <col min="52" max="53" width="10" style="47" bestFit="1" customWidth="1"/>
    <col min="54" max="54" width="10.6328125" style="47" bestFit="1" customWidth="1"/>
    <col min="55" max="55" width="9.6328125" style="47" bestFit="1" customWidth="1"/>
    <col min="56" max="56" width="11.08984375" style="47" bestFit="1" customWidth="1"/>
    <col min="57" max="57" width="5.81640625" style="47" customWidth="1"/>
    <col min="58" max="58" width="7" style="47" customWidth="1"/>
    <col min="59" max="59" width="3.6328125" style="47" customWidth="1"/>
    <col min="60" max="60" width="19.453125" style="47" customWidth="1"/>
    <col min="61" max="61" width="11" style="47" customWidth="1"/>
    <col min="62" max="62" width="9.90625" style="47" bestFit="1" customWidth="1"/>
    <col min="63" max="63" width="9.08984375" style="47" bestFit="1" customWidth="1"/>
    <col min="64" max="64" width="10" style="47" customWidth="1"/>
    <col min="65" max="65" width="3.90625" style="47" customWidth="1"/>
    <col min="66" max="66" width="3.81640625" style="47" customWidth="1"/>
    <col min="67" max="67" width="20.08984375" style="47" customWidth="1"/>
    <col min="68" max="68" width="9.36328125" style="47" bestFit="1" customWidth="1"/>
    <col min="69" max="69" width="9.90625" style="47" bestFit="1" customWidth="1"/>
    <col min="70" max="70" width="10.453125" style="47" bestFit="1" customWidth="1"/>
    <col min="71" max="71" width="8.08984375" style="47" customWidth="1"/>
    <col min="72" max="256" width="9" style="47"/>
    <col min="257" max="257" width="3.90625" style="47" customWidth="1"/>
    <col min="258" max="258" width="21" style="47" customWidth="1"/>
    <col min="259" max="297" width="9.1796875" style="47" bestFit="1" customWidth="1"/>
    <col min="298" max="298" width="10" style="47" bestFit="1" customWidth="1"/>
    <col min="299" max="299" width="9.1796875" style="47" bestFit="1" customWidth="1"/>
    <col min="300" max="300" width="10" style="47" bestFit="1" customWidth="1"/>
    <col min="301" max="304" width="9.1796875" style="47" bestFit="1" customWidth="1"/>
    <col min="305" max="306" width="10" style="47" bestFit="1" customWidth="1"/>
    <col min="307" max="307" width="9.1796875" style="47" bestFit="1" customWidth="1"/>
    <col min="308" max="309" width="10" style="47" bestFit="1" customWidth="1"/>
    <col min="310" max="310" width="10.6328125" style="47" bestFit="1" customWidth="1"/>
    <col min="311" max="311" width="9.6328125" style="47" bestFit="1" customWidth="1"/>
    <col min="312" max="312" width="11.08984375" style="47" bestFit="1" customWidth="1"/>
    <col min="313" max="313" width="5.81640625" style="47" customWidth="1"/>
    <col min="314" max="314" width="7" style="47" customWidth="1"/>
    <col min="315" max="315" width="3.6328125" style="47" customWidth="1"/>
    <col min="316" max="316" width="19.453125" style="47" customWidth="1"/>
    <col min="317" max="317" width="11" style="47" customWidth="1"/>
    <col min="318" max="318" width="9.90625" style="47" bestFit="1" customWidth="1"/>
    <col min="319" max="319" width="9.08984375" style="47" bestFit="1" customWidth="1"/>
    <col min="320" max="320" width="10" style="47" customWidth="1"/>
    <col min="321" max="321" width="3.90625" style="47" customWidth="1"/>
    <col min="322" max="322" width="3.81640625" style="47" customWidth="1"/>
    <col min="323" max="323" width="20.08984375" style="47" customWidth="1"/>
    <col min="324" max="324" width="9.36328125" style="47" bestFit="1" customWidth="1"/>
    <col min="325" max="325" width="9.90625" style="47" bestFit="1" customWidth="1"/>
    <col min="326" max="326" width="10.453125" style="47" bestFit="1" customWidth="1"/>
    <col min="327" max="327" width="3.90625" style="47" customWidth="1"/>
    <col min="328" max="512" width="9" style="47"/>
    <col min="513" max="513" width="3.90625" style="47" customWidth="1"/>
    <col min="514" max="514" width="21" style="47" customWidth="1"/>
    <col min="515" max="553" width="9.1796875" style="47" bestFit="1" customWidth="1"/>
    <col min="554" max="554" width="10" style="47" bestFit="1" customWidth="1"/>
    <col min="555" max="555" width="9.1796875" style="47" bestFit="1" customWidth="1"/>
    <col min="556" max="556" width="10" style="47" bestFit="1" customWidth="1"/>
    <col min="557" max="560" width="9.1796875" style="47" bestFit="1" customWidth="1"/>
    <col min="561" max="562" width="10" style="47" bestFit="1" customWidth="1"/>
    <col min="563" max="563" width="9.1796875" style="47" bestFit="1" customWidth="1"/>
    <col min="564" max="565" width="10" style="47" bestFit="1" customWidth="1"/>
    <col min="566" max="566" width="10.6328125" style="47" bestFit="1" customWidth="1"/>
    <col min="567" max="567" width="9.6328125" style="47" bestFit="1" customWidth="1"/>
    <col min="568" max="568" width="11.08984375" style="47" bestFit="1" customWidth="1"/>
    <col min="569" max="569" width="5.81640625" style="47" customWidth="1"/>
    <col min="570" max="570" width="7" style="47" customWidth="1"/>
    <col min="571" max="571" width="3.6328125" style="47" customWidth="1"/>
    <col min="572" max="572" width="19.453125" style="47" customWidth="1"/>
    <col min="573" max="573" width="11" style="47" customWidth="1"/>
    <col min="574" max="574" width="9.90625" style="47" bestFit="1" customWidth="1"/>
    <col min="575" max="575" width="9.08984375" style="47" bestFit="1" customWidth="1"/>
    <col min="576" max="576" width="10" style="47" customWidth="1"/>
    <col min="577" max="577" width="3.90625" style="47" customWidth="1"/>
    <col min="578" max="578" width="3.81640625" style="47" customWidth="1"/>
    <col min="579" max="579" width="20.08984375" style="47" customWidth="1"/>
    <col min="580" max="580" width="9.36328125" style="47" bestFit="1" customWidth="1"/>
    <col min="581" max="581" width="9.90625" style="47" bestFit="1" customWidth="1"/>
    <col min="582" max="582" width="10.453125" style="47" bestFit="1" customWidth="1"/>
    <col min="583" max="583" width="3.90625" style="47" customWidth="1"/>
    <col min="584" max="768" width="9" style="47"/>
    <col min="769" max="769" width="3.90625" style="47" customWidth="1"/>
    <col min="770" max="770" width="21" style="47" customWidth="1"/>
    <col min="771" max="809" width="9.1796875" style="47" bestFit="1" customWidth="1"/>
    <col min="810" max="810" width="10" style="47" bestFit="1" customWidth="1"/>
    <col min="811" max="811" width="9.1796875" style="47" bestFit="1" customWidth="1"/>
    <col min="812" max="812" width="10" style="47" bestFit="1" customWidth="1"/>
    <col min="813" max="816" width="9.1796875" style="47" bestFit="1" customWidth="1"/>
    <col min="817" max="818" width="10" style="47" bestFit="1" customWidth="1"/>
    <col min="819" max="819" width="9.1796875" style="47" bestFit="1" customWidth="1"/>
    <col min="820" max="821" width="10" style="47" bestFit="1" customWidth="1"/>
    <col min="822" max="822" width="10.6328125" style="47" bestFit="1" customWidth="1"/>
    <col min="823" max="823" width="9.6328125" style="47" bestFit="1" customWidth="1"/>
    <col min="824" max="824" width="11.08984375" style="47" bestFit="1" customWidth="1"/>
    <col min="825" max="825" width="5.81640625" style="47" customWidth="1"/>
    <col min="826" max="826" width="7" style="47" customWidth="1"/>
    <col min="827" max="827" width="3.6328125" style="47" customWidth="1"/>
    <col min="828" max="828" width="19.453125" style="47" customWidth="1"/>
    <col min="829" max="829" width="11" style="47" customWidth="1"/>
    <col min="830" max="830" width="9.90625" style="47" bestFit="1" customWidth="1"/>
    <col min="831" max="831" width="9.08984375" style="47" bestFit="1" customWidth="1"/>
    <col min="832" max="832" width="10" style="47" customWidth="1"/>
    <col min="833" max="833" width="3.90625" style="47" customWidth="1"/>
    <col min="834" max="834" width="3.81640625" style="47" customWidth="1"/>
    <col min="835" max="835" width="20.08984375" style="47" customWidth="1"/>
    <col min="836" max="836" width="9.36328125" style="47" bestFit="1" customWidth="1"/>
    <col min="837" max="837" width="9.90625" style="47" bestFit="1" customWidth="1"/>
    <col min="838" max="838" width="10.453125" style="47" bestFit="1" customWidth="1"/>
    <col min="839" max="839" width="3.90625" style="47" customWidth="1"/>
    <col min="840" max="1024" width="9" style="47"/>
    <col min="1025" max="1025" width="3.90625" style="47" customWidth="1"/>
    <col min="1026" max="1026" width="21" style="47" customWidth="1"/>
    <col min="1027" max="1065" width="9.1796875" style="47" bestFit="1" customWidth="1"/>
    <col min="1066" max="1066" width="10" style="47" bestFit="1" customWidth="1"/>
    <col min="1067" max="1067" width="9.1796875" style="47" bestFit="1" customWidth="1"/>
    <col min="1068" max="1068" width="10" style="47" bestFit="1" customWidth="1"/>
    <col min="1069" max="1072" width="9.1796875" style="47" bestFit="1" customWidth="1"/>
    <col min="1073" max="1074" width="10" style="47" bestFit="1" customWidth="1"/>
    <col min="1075" max="1075" width="9.1796875" style="47" bestFit="1" customWidth="1"/>
    <col min="1076" max="1077" width="10" style="47" bestFit="1" customWidth="1"/>
    <col min="1078" max="1078" width="10.6328125" style="47" bestFit="1" customWidth="1"/>
    <col min="1079" max="1079" width="9.6328125" style="47" bestFit="1" customWidth="1"/>
    <col min="1080" max="1080" width="11.08984375" style="47" bestFit="1" customWidth="1"/>
    <col min="1081" max="1081" width="5.81640625" style="47" customWidth="1"/>
    <col min="1082" max="1082" width="7" style="47" customWidth="1"/>
    <col min="1083" max="1083" width="3.6328125" style="47" customWidth="1"/>
    <col min="1084" max="1084" width="19.453125" style="47" customWidth="1"/>
    <col min="1085" max="1085" width="11" style="47" customWidth="1"/>
    <col min="1086" max="1086" width="9.90625" style="47" bestFit="1" customWidth="1"/>
    <col min="1087" max="1087" width="9.08984375" style="47" bestFit="1" customWidth="1"/>
    <col min="1088" max="1088" width="10" style="47" customWidth="1"/>
    <col min="1089" max="1089" width="3.90625" style="47" customWidth="1"/>
    <col min="1090" max="1090" width="3.81640625" style="47" customWidth="1"/>
    <col min="1091" max="1091" width="20.08984375" style="47" customWidth="1"/>
    <col min="1092" max="1092" width="9.36328125" style="47" bestFit="1" customWidth="1"/>
    <col min="1093" max="1093" width="9.90625" style="47" bestFit="1" customWidth="1"/>
    <col min="1094" max="1094" width="10.453125" style="47" bestFit="1" customWidth="1"/>
    <col min="1095" max="1095" width="3.90625" style="47" customWidth="1"/>
    <col min="1096" max="1280" width="9" style="47"/>
    <col min="1281" max="1281" width="3.90625" style="47" customWidth="1"/>
    <col min="1282" max="1282" width="21" style="47" customWidth="1"/>
    <col min="1283" max="1321" width="9.1796875" style="47" bestFit="1" customWidth="1"/>
    <col min="1322" max="1322" width="10" style="47" bestFit="1" customWidth="1"/>
    <col min="1323" max="1323" width="9.1796875" style="47" bestFit="1" customWidth="1"/>
    <col min="1324" max="1324" width="10" style="47" bestFit="1" customWidth="1"/>
    <col min="1325" max="1328" width="9.1796875" style="47" bestFit="1" customWidth="1"/>
    <col min="1329" max="1330" width="10" style="47" bestFit="1" customWidth="1"/>
    <col min="1331" max="1331" width="9.1796875" style="47" bestFit="1" customWidth="1"/>
    <col min="1332" max="1333" width="10" style="47" bestFit="1" customWidth="1"/>
    <col min="1334" max="1334" width="10.6328125" style="47" bestFit="1" customWidth="1"/>
    <col min="1335" max="1335" width="9.6328125" style="47" bestFit="1" customWidth="1"/>
    <col min="1336" max="1336" width="11.08984375" style="47" bestFit="1" customWidth="1"/>
    <col min="1337" max="1337" width="5.81640625" style="47" customWidth="1"/>
    <col min="1338" max="1338" width="7" style="47" customWidth="1"/>
    <col min="1339" max="1339" width="3.6328125" style="47" customWidth="1"/>
    <col min="1340" max="1340" width="19.453125" style="47" customWidth="1"/>
    <col min="1341" max="1341" width="11" style="47" customWidth="1"/>
    <col min="1342" max="1342" width="9.90625" style="47" bestFit="1" customWidth="1"/>
    <col min="1343" max="1343" width="9.08984375" style="47" bestFit="1" customWidth="1"/>
    <col min="1344" max="1344" width="10" style="47" customWidth="1"/>
    <col min="1345" max="1345" width="3.90625" style="47" customWidth="1"/>
    <col min="1346" max="1346" width="3.81640625" style="47" customWidth="1"/>
    <col min="1347" max="1347" width="20.08984375" style="47" customWidth="1"/>
    <col min="1348" max="1348" width="9.36328125" style="47" bestFit="1" customWidth="1"/>
    <col min="1349" max="1349" width="9.90625" style="47" bestFit="1" customWidth="1"/>
    <col min="1350" max="1350" width="10.453125" style="47" bestFit="1" customWidth="1"/>
    <col min="1351" max="1351" width="3.90625" style="47" customWidth="1"/>
    <col min="1352" max="1536" width="9" style="47"/>
    <col min="1537" max="1537" width="3.90625" style="47" customWidth="1"/>
    <col min="1538" max="1538" width="21" style="47" customWidth="1"/>
    <col min="1539" max="1577" width="9.1796875" style="47" bestFit="1" customWidth="1"/>
    <col min="1578" max="1578" width="10" style="47" bestFit="1" customWidth="1"/>
    <col min="1579" max="1579" width="9.1796875" style="47" bestFit="1" customWidth="1"/>
    <col min="1580" max="1580" width="10" style="47" bestFit="1" customWidth="1"/>
    <col min="1581" max="1584" width="9.1796875" style="47" bestFit="1" customWidth="1"/>
    <col min="1585" max="1586" width="10" style="47" bestFit="1" customWidth="1"/>
    <col min="1587" max="1587" width="9.1796875" style="47" bestFit="1" customWidth="1"/>
    <col min="1588" max="1589" width="10" style="47" bestFit="1" customWidth="1"/>
    <col min="1590" max="1590" width="10.6328125" style="47" bestFit="1" customWidth="1"/>
    <col min="1591" max="1591" width="9.6328125" style="47" bestFit="1" customWidth="1"/>
    <col min="1592" max="1592" width="11.08984375" style="47" bestFit="1" customWidth="1"/>
    <col min="1593" max="1593" width="5.81640625" style="47" customWidth="1"/>
    <col min="1594" max="1594" width="7" style="47" customWidth="1"/>
    <col min="1595" max="1595" width="3.6328125" style="47" customWidth="1"/>
    <col min="1596" max="1596" width="19.453125" style="47" customWidth="1"/>
    <col min="1597" max="1597" width="11" style="47" customWidth="1"/>
    <col min="1598" max="1598" width="9.90625" style="47" bestFit="1" customWidth="1"/>
    <col min="1599" max="1599" width="9.08984375" style="47" bestFit="1" customWidth="1"/>
    <col min="1600" max="1600" width="10" style="47" customWidth="1"/>
    <col min="1601" max="1601" width="3.90625" style="47" customWidth="1"/>
    <col min="1602" max="1602" width="3.81640625" style="47" customWidth="1"/>
    <col min="1603" max="1603" width="20.08984375" style="47" customWidth="1"/>
    <col min="1604" max="1604" width="9.36328125" style="47" bestFit="1" customWidth="1"/>
    <col min="1605" max="1605" width="9.90625" style="47" bestFit="1" customWidth="1"/>
    <col min="1606" max="1606" width="10.453125" style="47" bestFit="1" customWidth="1"/>
    <col min="1607" max="1607" width="3.90625" style="47" customWidth="1"/>
    <col min="1608" max="1792" width="9" style="47"/>
    <col min="1793" max="1793" width="3.90625" style="47" customWidth="1"/>
    <col min="1794" max="1794" width="21" style="47" customWidth="1"/>
    <col min="1795" max="1833" width="9.1796875" style="47" bestFit="1" customWidth="1"/>
    <col min="1834" max="1834" width="10" style="47" bestFit="1" customWidth="1"/>
    <col min="1835" max="1835" width="9.1796875" style="47" bestFit="1" customWidth="1"/>
    <col min="1836" max="1836" width="10" style="47" bestFit="1" customWidth="1"/>
    <col min="1837" max="1840" width="9.1796875" style="47" bestFit="1" customWidth="1"/>
    <col min="1841" max="1842" width="10" style="47" bestFit="1" customWidth="1"/>
    <col min="1843" max="1843" width="9.1796875" style="47" bestFit="1" customWidth="1"/>
    <col min="1844" max="1845" width="10" style="47" bestFit="1" customWidth="1"/>
    <col min="1846" max="1846" width="10.6328125" style="47" bestFit="1" customWidth="1"/>
    <col min="1847" max="1847" width="9.6328125" style="47" bestFit="1" customWidth="1"/>
    <col min="1848" max="1848" width="11.08984375" style="47" bestFit="1" customWidth="1"/>
    <col min="1849" max="1849" width="5.81640625" style="47" customWidth="1"/>
    <col min="1850" max="1850" width="7" style="47" customWidth="1"/>
    <col min="1851" max="1851" width="3.6328125" style="47" customWidth="1"/>
    <col min="1852" max="1852" width="19.453125" style="47" customWidth="1"/>
    <col min="1853" max="1853" width="11" style="47" customWidth="1"/>
    <col min="1854" max="1854" width="9.90625" style="47" bestFit="1" customWidth="1"/>
    <col min="1855" max="1855" width="9.08984375" style="47" bestFit="1" customWidth="1"/>
    <col min="1856" max="1856" width="10" style="47" customWidth="1"/>
    <col min="1857" max="1857" width="3.90625" style="47" customWidth="1"/>
    <col min="1858" max="1858" width="3.81640625" style="47" customWidth="1"/>
    <col min="1859" max="1859" width="20.08984375" style="47" customWidth="1"/>
    <col min="1860" max="1860" width="9.36328125" style="47" bestFit="1" customWidth="1"/>
    <col min="1861" max="1861" width="9.90625" style="47" bestFit="1" customWidth="1"/>
    <col min="1862" max="1862" width="10.453125" style="47" bestFit="1" customWidth="1"/>
    <col min="1863" max="1863" width="3.90625" style="47" customWidth="1"/>
    <col min="1864" max="2048" width="9" style="47"/>
    <col min="2049" max="2049" width="3.90625" style="47" customWidth="1"/>
    <col min="2050" max="2050" width="21" style="47" customWidth="1"/>
    <col min="2051" max="2089" width="9.1796875" style="47" bestFit="1" customWidth="1"/>
    <col min="2090" max="2090" width="10" style="47" bestFit="1" customWidth="1"/>
    <col min="2091" max="2091" width="9.1796875" style="47" bestFit="1" customWidth="1"/>
    <col min="2092" max="2092" width="10" style="47" bestFit="1" customWidth="1"/>
    <col min="2093" max="2096" width="9.1796875" style="47" bestFit="1" customWidth="1"/>
    <col min="2097" max="2098" width="10" style="47" bestFit="1" customWidth="1"/>
    <col min="2099" max="2099" width="9.1796875" style="47" bestFit="1" customWidth="1"/>
    <col min="2100" max="2101" width="10" style="47" bestFit="1" customWidth="1"/>
    <col min="2102" max="2102" width="10.6328125" style="47" bestFit="1" customWidth="1"/>
    <col min="2103" max="2103" width="9.6328125" style="47" bestFit="1" customWidth="1"/>
    <col min="2104" max="2104" width="11.08984375" style="47" bestFit="1" customWidth="1"/>
    <col min="2105" max="2105" width="5.81640625" style="47" customWidth="1"/>
    <col min="2106" max="2106" width="7" style="47" customWidth="1"/>
    <col min="2107" max="2107" width="3.6328125" style="47" customWidth="1"/>
    <col min="2108" max="2108" width="19.453125" style="47" customWidth="1"/>
    <col min="2109" max="2109" width="11" style="47" customWidth="1"/>
    <col min="2110" max="2110" width="9.90625" style="47" bestFit="1" customWidth="1"/>
    <col min="2111" max="2111" width="9.08984375" style="47" bestFit="1" customWidth="1"/>
    <col min="2112" max="2112" width="10" style="47" customWidth="1"/>
    <col min="2113" max="2113" width="3.90625" style="47" customWidth="1"/>
    <col min="2114" max="2114" width="3.81640625" style="47" customWidth="1"/>
    <col min="2115" max="2115" width="20.08984375" style="47" customWidth="1"/>
    <col min="2116" max="2116" width="9.36328125" style="47" bestFit="1" customWidth="1"/>
    <col min="2117" max="2117" width="9.90625" style="47" bestFit="1" customWidth="1"/>
    <col min="2118" max="2118" width="10.453125" style="47" bestFit="1" customWidth="1"/>
    <col min="2119" max="2119" width="3.90625" style="47" customWidth="1"/>
    <col min="2120" max="2304" width="9" style="47"/>
    <col min="2305" max="2305" width="3.90625" style="47" customWidth="1"/>
    <col min="2306" max="2306" width="21" style="47" customWidth="1"/>
    <col min="2307" max="2345" width="9.1796875" style="47" bestFit="1" customWidth="1"/>
    <col min="2346" max="2346" width="10" style="47" bestFit="1" customWidth="1"/>
    <col min="2347" max="2347" width="9.1796875" style="47" bestFit="1" customWidth="1"/>
    <col min="2348" max="2348" width="10" style="47" bestFit="1" customWidth="1"/>
    <col min="2349" max="2352" width="9.1796875" style="47" bestFit="1" customWidth="1"/>
    <col min="2353" max="2354" width="10" style="47" bestFit="1" customWidth="1"/>
    <col min="2355" max="2355" width="9.1796875" style="47" bestFit="1" customWidth="1"/>
    <col min="2356" max="2357" width="10" style="47" bestFit="1" customWidth="1"/>
    <col min="2358" max="2358" width="10.6328125" style="47" bestFit="1" customWidth="1"/>
    <col min="2359" max="2359" width="9.6328125" style="47" bestFit="1" customWidth="1"/>
    <col min="2360" max="2360" width="11.08984375" style="47" bestFit="1" customWidth="1"/>
    <col min="2361" max="2361" width="5.81640625" style="47" customWidth="1"/>
    <col min="2362" max="2362" width="7" style="47" customWidth="1"/>
    <col min="2363" max="2363" width="3.6328125" style="47" customWidth="1"/>
    <col min="2364" max="2364" width="19.453125" style="47" customWidth="1"/>
    <col min="2365" max="2365" width="11" style="47" customWidth="1"/>
    <col min="2366" max="2366" width="9.90625" style="47" bestFit="1" customWidth="1"/>
    <col min="2367" max="2367" width="9.08984375" style="47" bestFit="1" customWidth="1"/>
    <col min="2368" max="2368" width="10" style="47" customWidth="1"/>
    <col min="2369" max="2369" width="3.90625" style="47" customWidth="1"/>
    <col min="2370" max="2370" width="3.81640625" style="47" customWidth="1"/>
    <col min="2371" max="2371" width="20.08984375" style="47" customWidth="1"/>
    <col min="2372" max="2372" width="9.36328125" style="47" bestFit="1" customWidth="1"/>
    <col min="2373" max="2373" width="9.90625" style="47" bestFit="1" customWidth="1"/>
    <col min="2374" max="2374" width="10.453125" style="47" bestFit="1" customWidth="1"/>
    <col min="2375" max="2375" width="3.90625" style="47" customWidth="1"/>
    <col min="2376" max="2560" width="9" style="47"/>
    <col min="2561" max="2561" width="3.90625" style="47" customWidth="1"/>
    <col min="2562" max="2562" width="21" style="47" customWidth="1"/>
    <col min="2563" max="2601" width="9.1796875" style="47" bestFit="1" customWidth="1"/>
    <col min="2602" max="2602" width="10" style="47" bestFit="1" customWidth="1"/>
    <col min="2603" max="2603" width="9.1796875" style="47" bestFit="1" customWidth="1"/>
    <col min="2604" max="2604" width="10" style="47" bestFit="1" customWidth="1"/>
    <col min="2605" max="2608" width="9.1796875" style="47" bestFit="1" customWidth="1"/>
    <col min="2609" max="2610" width="10" style="47" bestFit="1" customWidth="1"/>
    <col min="2611" max="2611" width="9.1796875" style="47" bestFit="1" customWidth="1"/>
    <col min="2612" max="2613" width="10" style="47" bestFit="1" customWidth="1"/>
    <col min="2614" max="2614" width="10.6328125" style="47" bestFit="1" customWidth="1"/>
    <col min="2615" max="2615" width="9.6328125" style="47" bestFit="1" customWidth="1"/>
    <col min="2616" max="2616" width="11.08984375" style="47" bestFit="1" customWidth="1"/>
    <col min="2617" max="2617" width="5.81640625" style="47" customWidth="1"/>
    <col min="2618" max="2618" width="7" style="47" customWidth="1"/>
    <col min="2619" max="2619" width="3.6328125" style="47" customWidth="1"/>
    <col min="2620" max="2620" width="19.453125" style="47" customWidth="1"/>
    <col min="2621" max="2621" width="11" style="47" customWidth="1"/>
    <col min="2622" max="2622" width="9.90625" style="47" bestFit="1" customWidth="1"/>
    <col min="2623" max="2623" width="9.08984375" style="47" bestFit="1" customWidth="1"/>
    <col min="2624" max="2624" width="10" style="47" customWidth="1"/>
    <col min="2625" max="2625" width="3.90625" style="47" customWidth="1"/>
    <col min="2626" max="2626" width="3.81640625" style="47" customWidth="1"/>
    <col min="2627" max="2627" width="20.08984375" style="47" customWidth="1"/>
    <col min="2628" max="2628" width="9.36328125" style="47" bestFit="1" customWidth="1"/>
    <col min="2629" max="2629" width="9.90625" style="47" bestFit="1" customWidth="1"/>
    <col min="2630" max="2630" width="10.453125" style="47" bestFit="1" customWidth="1"/>
    <col min="2631" max="2631" width="3.90625" style="47" customWidth="1"/>
    <col min="2632" max="2816" width="9" style="47"/>
    <col min="2817" max="2817" width="3.90625" style="47" customWidth="1"/>
    <col min="2818" max="2818" width="21" style="47" customWidth="1"/>
    <col min="2819" max="2857" width="9.1796875" style="47" bestFit="1" customWidth="1"/>
    <col min="2858" max="2858" width="10" style="47" bestFit="1" customWidth="1"/>
    <col min="2859" max="2859" width="9.1796875" style="47" bestFit="1" customWidth="1"/>
    <col min="2860" max="2860" width="10" style="47" bestFit="1" customWidth="1"/>
    <col min="2861" max="2864" width="9.1796875" style="47" bestFit="1" customWidth="1"/>
    <col min="2865" max="2866" width="10" style="47" bestFit="1" customWidth="1"/>
    <col min="2867" max="2867" width="9.1796875" style="47" bestFit="1" customWidth="1"/>
    <col min="2868" max="2869" width="10" style="47" bestFit="1" customWidth="1"/>
    <col min="2870" max="2870" width="10.6328125" style="47" bestFit="1" customWidth="1"/>
    <col min="2871" max="2871" width="9.6328125" style="47" bestFit="1" customWidth="1"/>
    <col min="2872" max="2872" width="11.08984375" style="47" bestFit="1" customWidth="1"/>
    <col min="2873" max="2873" width="5.81640625" style="47" customWidth="1"/>
    <col min="2874" max="2874" width="7" style="47" customWidth="1"/>
    <col min="2875" max="2875" width="3.6328125" style="47" customWidth="1"/>
    <col min="2876" max="2876" width="19.453125" style="47" customWidth="1"/>
    <col min="2877" max="2877" width="11" style="47" customWidth="1"/>
    <col min="2878" max="2878" width="9.90625" style="47" bestFit="1" customWidth="1"/>
    <col min="2879" max="2879" width="9.08984375" style="47" bestFit="1" customWidth="1"/>
    <col min="2880" max="2880" width="10" style="47" customWidth="1"/>
    <col min="2881" max="2881" width="3.90625" style="47" customWidth="1"/>
    <col min="2882" max="2882" width="3.81640625" style="47" customWidth="1"/>
    <col min="2883" max="2883" width="20.08984375" style="47" customWidth="1"/>
    <col min="2884" max="2884" width="9.36328125" style="47" bestFit="1" customWidth="1"/>
    <col min="2885" max="2885" width="9.90625" style="47" bestFit="1" customWidth="1"/>
    <col min="2886" max="2886" width="10.453125" style="47" bestFit="1" customWidth="1"/>
    <col min="2887" max="2887" width="3.90625" style="47" customWidth="1"/>
    <col min="2888" max="3072" width="9" style="47"/>
    <col min="3073" max="3073" width="3.90625" style="47" customWidth="1"/>
    <col min="3074" max="3074" width="21" style="47" customWidth="1"/>
    <col min="3075" max="3113" width="9.1796875" style="47" bestFit="1" customWidth="1"/>
    <col min="3114" max="3114" width="10" style="47" bestFit="1" customWidth="1"/>
    <col min="3115" max="3115" width="9.1796875" style="47" bestFit="1" customWidth="1"/>
    <col min="3116" max="3116" width="10" style="47" bestFit="1" customWidth="1"/>
    <col min="3117" max="3120" width="9.1796875" style="47" bestFit="1" customWidth="1"/>
    <col min="3121" max="3122" width="10" style="47" bestFit="1" customWidth="1"/>
    <col min="3123" max="3123" width="9.1796875" style="47" bestFit="1" customWidth="1"/>
    <col min="3124" max="3125" width="10" style="47" bestFit="1" customWidth="1"/>
    <col min="3126" max="3126" width="10.6328125" style="47" bestFit="1" customWidth="1"/>
    <col min="3127" max="3127" width="9.6328125" style="47" bestFit="1" customWidth="1"/>
    <col min="3128" max="3128" width="11.08984375" style="47" bestFit="1" customWidth="1"/>
    <col min="3129" max="3129" width="5.81640625" style="47" customWidth="1"/>
    <col min="3130" max="3130" width="7" style="47" customWidth="1"/>
    <col min="3131" max="3131" width="3.6328125" style="47" customWidth="1"/>
    <col min="3132" max="3132" width="19.453125" style="47" customWidth="1"/>
    <col min="3133" max="3133" width="11" style="47" customWidth="1"/>
    <col min="3134" max="3134" width="9.90625" style="47" bestFit="1" customWidth="1"/>
    <col min="3135" max="3135" width="9.08984375" style="47" bestFit="1" customWidth="1"/>
    <col min="3136" max="3136" width="10" style="47" customWidth="1"/>
    <col min="3137" max="3137" width="3.90625" style="47" customWidth="1"/>
    <col min="3138" max="3138" width="3.81640625" style="47" customWidth="1"/>
    <col min="3139" max="3139" width="20.08984375" style="47" customWidth="1"/>
    <col min="3140" max="3140" width="9.36328125" style="47" bestFit="1" customWidth="1"/>
    <col min="3141" max="3141" width="9.90625" style="47" bestFit="1" customWidth="1"/>
    <col min="3142" max="3142" width="10.453125" style="47" bestFit="1" customWidth="1"/>
    <col min="3143" max="3143" width="3.90625" style="47" customWidth="1"/>
    <col min="3144" max="3328" width="9" style="47"/>
    <col min="3329" max="3329" width="3.90625" style="47" customWidth="1"/>
    <col min="3330" max="3330" width="21" style="47" customWidth="1"/>
    <col min="3331" max="3369" width="9.1796875" style="47" bestFit="1" customWidth="1"/>
    <col min="3370" max="3370" width="10" style="47" bestFit="1" customWidth="1"/>
    <col min="3371" max="3371" width="9.1796875" style="47" bestFit="1" customWidth="1"/>
    <col min="3372" max="3372" width="10" style="47" bestFit="1" customWidth="1"/>
    <col min="3373" max="3376" width="9.1796875" style="47" bestFit="1" customWidth="1"/>
    <col min="3377" max="3378" width="10" style="47" bestFit="1" customWidth="1"/>
    <col min="3379" max="3379" width="9.1796875" style="47" bestFit="1" customWidth="1"/>
    <col min="3380" max="3381" width="10" style="47" bestFit="1" customWidth="1"/>
    <col min="3382" max="3382" width="10.6328125" style="47" bestFit="1" customWidth="1"/>
    <col min="3383" max="3383" width="9.6328125" style="47" bestFit="1" customWidth="1"/>
    <col min="3384" max="3384" width="11.08984375" style="47" bestFit="1" customWidth="1"/>
    <col min="3385" max="3385" width="5.81640625" style="47" customWidth="1"/>
    <col min="3386" max="3386" width="7" style="47" customWidth="1"/>
    <col min="3387" max="3387" width="3.6328125" style="47" customWidth="1"/>
    <col min="3388" max="3388" width="19.453125" style="47" customWidth="1"/>
    <col min="3389" max="3389" width="11" style="47" customWidth="1"/>
    <col min="3390" max="3390" width="9.90625" style="47" bestFit="1" customWidth="1"/>
    <col min="3391" max="3391" width="9.08984375" style="47" bestFit="1" customWidth="1"/>
    <col min="3392" max="3392" width="10" style="47" customWidth="1"/>
    <col min="3393" max="3393" width="3.90625" style="47" customWidth="1"/>
    <col min="3394" max="3394" width="3.81640625" style="47" customWidth="1"/>
    <col min="3395" max="3395" width="20.08984375" style="47" customWidth="1"/>
    <col min="3396" max="3396" width="9.36328125" style="47" bestFit="1" customWidth="1"/>
    <col min="3397" max="3397" width="9.90625" style="47" bestFit="1" customWidth="1"/>
    <col min="3398" max="3398" width="10.453125" style="47" bestFit="1" customWidth="1"/>
    <col min="3399" max="3399" width="3.90625" style="47" customWidth="1"/>
    <col min="3400" max="3584" width="9" style="47"/>
    <col min="3585" max="3585" width="3.90625" style="47" customWidth="1"/>
    <col min="3586" max="3586" width="21" style="47" customWidth="1"/>
    <col min="3587" max="3625" width="9.1796875" style="47" bestFit="1" customWidth="1"/>
    <col min="3626" max="3626" width="10" style="47" bestFit="1" customWidth="1"/>
    <col min="3627" max="3627" width="9.1796875" style="47" bestFit="1" customWidth="1"/>
    <col min="3628" max="3628" width="10" style="47" bestFit="1" customWidth="1"/>
    <col min="3629" max="3632" width="9.1796875" style="47" bestFit="1" customWidth="1"/>
    <col min="3633" max="3634" width="10" style="47" bestFit="1" customWidth="1"/>
    <col min="3635" max="3635" width="9.1796875" style="47" bestFit="1" customWidth="1"/>
    <col min="3636" max="3637" width="10" style="47" bestFit="1" customWidth="1"/>
    <col min="3638" max="3638" width="10.6328125" style="47" bestFit="1" customWidth="1"/>
    <col min="3639" max="3639" width="9.6328125" style="47" bestFit="1" customWidth="1"/>
    <col min="3640" max="3640" width="11.08984375" style="47" bestFit="1" customWidth="1"/>
    <col min="3641" max="3641" width="5.81640625" style="47" customWidth="1"/>
    <col min="3642" max="3642" width="7" style="47" customWidth="1"/>
    <col min="3643" max="3643" width="3.6328125" style="47" customWidth="1"/>
    <col min="3644" max="3644" width="19.453125" style="47" customWidth="1"/>
    <col min="3645" max="3645" width="11" style="47" customWidth="1"/>
    <col min="3646" max="3646" width="9.90625" style="47" bestFit="1" customWidth="1"/>
    <col min="3647" max="3647" width="9.08984375" style="47" bestFit="1" customWidth="1"/>
    <col min="3648" max="3648" width="10" style="47" customWidth="1"/>
    <col min="3649" max="3649" width="3.90625" style="47" customWidth="1"/>
    <col min="3650" max="3650" width="3.81640625" style="47" customWidth="1"/>
    <col min="3651" max="3651" width="20.08984375" style="47" customWidth="1"/>
    <col min="3652" max="3652" width="9.36328125" style="47" bestFit="1" customWidth="1"/>
    <col min="3653" max="3653" width="9.90625" style="47" bestFit="1" customWidth="1"/>
    <col min="3654" max="3654" width="10.453125" style="47" bestFit="1" customWidth="1"/>
    <col min="3655" max="3655" width="3.90625" style="47" customWidth="1"/>
    <col min="3656" max="3840" width="9" style="47"/>
    <col min="3841" max="3841" width="3.90625" style="47" customWidth="1"/>
    <col min="3842" max="3842" width="21" style="47" customWidth="1"/>
    <col min="3843" max="3881" width="9.1796875" style="47" bestFit="1" customWidth="1"/>
    <col min="3882" max="3882" width="10" style="47" bestFit="1" customWidth="1"/>
    <col min="3883" max="3883" width="9.1796875" style="47" bestFit="1" customWidth="1"/>
    <col min="3884" max="3884" width="10" style="47" bestFit="1" customWidth="1"/>
    <col min="3885" max="3888" width="9.1796875" style="47" bestFit="1" customWidth="1"/>
    <col min="3889" max="3890" width="10" style="47" bestFit="1" customWidth="1"/>
    <col min="3891" max="3891" width="9.1796875" style="47" bestFit="1" customWidth="1"/>
    <col min="3892" max="3893" width="10" style="47" bestFit="1" customWidth="1"/>
    <col min="3894" max="3894" width="10.6328125" style="47" bestFit="1" customWidth="1"/>
    <col min="3895" max="3895" width="9.6328125" style="47" bestFit="1" customWidth="1"/>
    <col min="3896" max="3896" width="11.08984375" style="47" bestFit="1" customWidth="1"/>
    <col min="3897" max="3897" width="5.81640625" style="47" customWidth="1"/>
    <col min="3898" max="3898" width="7" style="47" customWidth="1"/>
    <col min="3899" max="3899" width="3.6328125" style="47" customWidth="1"/>
    <col min="3900" max="3900" width="19.453125" style="47" customWidth="1"/>
    <col min="3901" max="3901" width="11" style="47" customWidth="1"/>
    <col min="3902" max="3902" width="9.90625" style="47" bestFit="1" customWidth="1"/>
    <col min="3903" max="3903" width="9.08984375" style="47" bestFit="1" customWidth="1"/>
    <col min="3904" max="3904" width="10" style="47" customWidth="1"/>
    <col min="3905" max="3905" width="3.90625" style="47" customWidth="1"/>
    <col min="3906" max="3906" width="3.81640625" style="47" customWidth="1"/>
    <col min="3907" max="3907" width="20.08984375" style="47" customWidth="1"/>
    <col min="3908" max="3908" width="9.36328125" style="47" bestFit="1" customWidth="1"/>
    <col min="3909" max="3909" width="9.90625" style="47" bestFit="1" customWidth="1"/>
    <col min="3910" max="3910" width="10.453125" style="47" bestFit="1" customWidth="1"/>
    <col min="3911" max="3911" width="3.90625" style="47" customWidth="1"/>
    <col min="3912" max="4096" width="9" style="47"/>
    <col min="4097" max="4097" width="3.90625" style="47" customWidth="1"/>
    <col min="4098" max="4098" width="21" style="47" customWidth="1"/>
    <col min="4099" max="4137" width="9.1796875" style="47" bestFit="1" customWidth="1"/>
    <col min="4138" max="4138" width="10" style="47" bestFit="1" customWidth="1"/>
    <col min="4139" max="4139" width="9.1796875" style="47" bestFit="1" customWidth="1"/>
    <col min="4140" max="4140" width="10" style="47" bestFit="1" customWidth="1"/>
    <col min="4141" max="4144" width="9.1796875" style="47" bestFit="1" customWidth="1"/>
    <col min="4145" max="4146" width="10" style="47" bestFit="1" customWidth="1"/>
    <col min="4147" max="4147" width="9.1796875" style="47" bestFit="1" customWidth="1"/>
    <col min="4148" max="4149" width="10" style="47" bestFit="1" customWidth="1"/>
    <col min="4150" max="4150" width="10.6328125" style="47" bestFit="1" customWidth="1"/>
    <col min="4151" max="4151" width="9.6328125" style="47" bestFit="1" customWidth="1"/>
    <col min="4152" max="4152" width="11.08984375" style="47" bestFit="1" customWidth="1"/>
    <col min="4153" max="4153" width="5.81640625" style="47" customWidth="1"/>
    <col min="4154" max="4154" width="7" style="47" customWidth="1"/>
    <col min="4155" max="4155" width="3.6328125" style="47" customWidth="1"/>
    <col min="4156" max="4156" width="19.453125" style="47" customWidth="1"/>
    <col min="4157" max="4157" width="11" style="47" customWidth="1"/>
    <col min="4158" max="4158" width="9.90625" style="47" bestFit="1" customWidth="1"/>
    <col min="4159" max="4159" width="9.08984375" style="47" bestFit="1" customWidth="1"/>
    <col min="4160" max="4160" width="10" style="47" customWidth="1"/>
    <col min="4161" max="4161" width="3.90625" style="47" customWidth="1"/>
    <col min="4162" max="4162" width="3.81640625" style="47" customWidth="1"/>
    <col min="4163" max="4163" width="20.08984375" style="47" customWidth="1"/>
    <col min="4164" max="4164" width="9.36328125" style="47" bestFit="1" customWidth="1"/>
    <col min="4165" max="4165" width="9.90625" style="47" bestFit="1" customWidth="1"/>
    <col min="4166" max="4166" width="10.453125" style="47" bestFit="1" customWidth="1"/>
    <col min="4167" max="4167" width="3.90625" style="47" customWidth="1"/>
    <col min="4168" max="4352" width="9" style="47"/>
    <col min="4353" max="4353" width="3.90625" style="47" customWidth="1"/>
    <col min="4354" max="4354" width="21" style="47" customWidth="1"/>
    <col min="4355" max="4393" width="9.1796875" style="47" bestFit="1" customWidth="1"/>
    <col min="4394" max="4394" width="10" style="47" bestFit="1" customWidth="1"/>
    <col min="4395" max="4395" width="9.1796875" style="47" bestFit="1" customWidth="1"/>
    <col min="4396" max="4396" width="10" style="47" bestFit="1" customWidth="1"/>
    <col min="4397" max="4400" width="9.1796875" style="47" bestFit="1" customWidth="1"/>
    <col min="4401" max="4402" width="10" style="47" bestFit="1" customWidth="1"/>
    <col min="4403" max="4403" width="9.1796875" style="47" bestFit="1" customWidth="1"/>
    <col min="4404" max="4405" width="10" style="47" bestFit="1" customWidth="1"/>
    <col min="4406" max="4406" width="10.6328125" style="47" bestFit="1" customWidth="1"/>
    <col min="4407" max="4407" width="9.6328125" style="47" bestFit="1" customWidth="1"/>
    <col min="4408" max="4408" width="11.08984375" style="47" bestFit="1" customWidth="1"/>
    <col min="4409" max="4409" width="5.81640625" style="47" customWidth="1"/>
    <col min="4410" max="4410" width="7" style="47" customWidth="1"/>
    <col min="4411" max="4411" width="3.6328125" style="47" customWidth="1"/>
    <col min="4412" max="4412" width="19.453125" style="47" customWidth="1"/>
    <col min="4413" max="4413" width="11" style="47" customWidth="1"/>
    <col min="4414" max="4414" width="9.90625" style="47" bestFit="1" customWidth="1"/>
    <col min="4415" max="4415" width="9.08984375" style="47" bestFit="1" customWidth="1"/>
    <col min="4416" max="4416" width="10" style="47" customWidth="1"/>
    <col min="4417" max="4417" width="3.90625" style="47" customWidth="1"/>
    <col min="4418" max="4418" width="3.81640625" style="47" customWidth="1"/>
    <col min="4419" max="4419" width="20.08984375" style="47" customWidth="1"/>
    <col min="4420" max="4420" width="9.36328125" style="47" bestFit="1" customWidth="1"/>
    <col min="4421" max="4421" width="9.90625" style="47" bestFit="1" customWidth="1"/>
    <col min="4422" max="4422" width="10.453125" style="47" bestFit="1" customWidth="1"/>
    <col min="4423" max="4423" width="3.90625" style="47" customWidth="1"/>
    <col min="4424" max="4608" width="9" style="47"/>
    <col min="4609" max="4609" width="3.90625" style="47" customWidth="1"/>
    <col min="4610" max="4610" width="21" style="47" customWidth="1"/>
    <col min="4611" max="4649" width="9.1796875" style="47" bestFit="1" customWidth="1"/>
    <col min="4650" max="4650" width="10" style="47" bestFit="1" customWidth="1"/>
    <col min="4651" max="4651" width="9.1796875" style="47" bestFit="1" customWidth="1"/>
    <col min="4652" max="4652" width="10" style="47" bestFit="1" customWidth="1"/>
    <col min="4653" max="4656" width="9.1796875" style="47" bestFit="1" customWidth="1"/>
    <col min="4657" max="4658" width="10" style="47" bestFit="1" customWidth="1"/>
    <col min="4659" max="4659" width="9.1796875" style="47" bestFit="1" customWidth="1"/>
    <col min="4660" max="4661" width="10" style="47" bestFit="1" customWidth="1"/>
    <col min="4662" max="4662" width="10.6328125" style="47" bestFit="1" customWidth="1"/>
    <col min="4663" max="4663" width="9.6328125" style="47" bestFit="1" customWidth="1"/>
    <col min="4664" max="4664" width="11.08984375" style="47" bestFit="1" customWidth="1"/>
    <col min="4665" max="4665" width="5.81640625" style="47" customWidth="1"/>
    <col min="4666" max="4666" width="7" style="47" customWidth="1"/>
    <col min="4667" max="4667" width="3.6328125" style="47" customWidth="1"/>
    <col min="4668" max="4668" width="19.453125" style="47" customWidth="1"/>
    <col min="4669" max="4669" width="11" style="47" customWidth="1"/>
    <col min="4670" max="4670" width="9.90625" style="47" bestFit="1" customWidth="1"/>
    <col min="4671" max="4671" width="9.08984375" style="47" bestFit="1" customWidth="1"/>
    <col min="4672" max="4672" width="10" style="47" customWidth="1"/>
    <col min="4673" max="4673" width="3.90625" style="47" customWidth="1"/>
    <col min="4674" max="4674" width="3.81640625" style="47" customWidth="1"/>
    <col min="4675" max="4675" width="20.08984375" style="47" customWidth="1"/>
    <col min="4676" max="4676" width="9.36328125" style="47" bestFit="1" customWidth="1"/>
    <col min="4677" max="4677" width="9.90625" style="47" bestFit="1" customWidth="1"/>
    <col min="4678" max="4678" width="10.453125" style="47" bestFit="1" customWidth="1"/>
    <col min="4679" max="4679" width="3.90625" style="47" customWidth="1"/>
    <col min="4680" max="4864" width="9" style="47"/>
    <col min="4865" max="4865" width="3.90625" style="47" customWidth="1"/>
    <col min="4866" max="4866" width="21" style="47" customWidth="1"/>
    <col min="4867" max="4905" width="9.1796875" style="47" bestFit="1" customWidth="1"/>
    <col min="4906" max="4906" width="10" style="47" bestFit="1" customWidth="1"/>
    <col min="4907" max="4907" width="9.1796875" style="47" bestFit="1" customWidth="1"/>
    <col min="4908" max="4908" width="10" style="47" bestFit="1" customWidth="1"/>
    <col min="4909" max="4912" width="9.1796875" style="47" bestFit="1" customWidth="1"/>
    <col min="4913" max="4914" width="10" style="47" bestFit="1" customWidth="1"/>
    <col min="4915" max="4915" width="9.1796875" style="47" bestFit="1" customWidth="1"/>
    <col min="4916" max="4917" width="10" style="47" bestFit="1" customWidth="1"/>
    <col min="4918" max="4918" width="10.6328125" style="47" bestFit="1" customWidth="1"/>
    <col min="4919" max="4919" width="9.6328125" style="47" bestFit="1" customWidth="1"/>
    <col min="4920" max="4920" width="11.08984375" style="47" bestFit="1" customWidth="1"/>
    <col min="4921" max="4921" width="5.81640625" style="47" customWidth="1"/>
    <col min="4922" max="4922" width="7" style="47" customWidth="1"/>
    <col min="4923" max="4923" width="3.6328125" style="47" customWidth="1"/>
    <col min="4924" max="4924" width="19.453125" style="47" customWidth="1"/>
    <col min="4925" max="4925" width="11" style="47" customWidth="1"/>
    <col min="4926" max="4926" width="9.90625" style="47" bestFit="1" customWidth="1"/>
    <col min="4927" max="4927" width="9.08984375" style="47" bestFit="1" customWidth="1"/>
    <col min="4928" max="4928" width="10" style="47" customWidth="1"/>
    <col min="4929" max="4929" width="3.90625" style="47" customWidth="1"/>
    <col min="4930" max="4930" width="3.81640625" style="47" customWidth="1"/>
    <col min="4931" max="4931" width="20.08984375" style="47" customWidth="1"/>
    <col min="4932" max="4932" width="9.36328125" style="47" bestFit="1" customWidth="1"/>
    <col min="4933" max="4933" width="9.90625" style="47" bestFit="1" customWidth="1"/>
    <col min="4934" max="4934" width="10.453125" style="47" bestFit="1" customWidth="1"/>
    <col min="4935" max="4935" width="3.90625" style="47" customWidth="1"/>
    <col min="4936" max="5120" width="9" style="47"/>
    <col min="5121" max="5121" width="3.90625" style="47" customWidth="1"/>
    <col min="5122" max="5122" width="21" style="47" customWidth="1"/>
    <col min="5123" max="5161" width="9.1796875" style="47" bestFit="1" customWidth="1"/>
    <col min="5162" max="5162" width="10" style="47" bestFit="1" customWidth="1"/>
    <col min="5163" max="5163" width="9.1796875" style="47" bestFit="1" customWidth="1"/>
    <col min="5164" max="5164" width="10" style="47" bestFit="1" customWidth="1"/>
    <col min="5165" max="5168" width="9.1796875" style="47" bestFit="1" customWidth="1"/>
    <col min="5169" max="5170" width="10" style="47" bestFit="1" customWidth="1"/>
    <col min="5171" max="5171" width="9.1796875" style="47" bestFit="1" customWidth="1"/>
    <col min="5172" max="5173" width="10" style="47" bestFit="1" customWidth="1"/>
    <col min="5174" max="5174" width="10.6328125" style="47" bestFit="1" customWidth="1"/>
    <col min="5175" max="5175" width="9.6328125" style="47" bestFit="1" customWidth="1"/>
    <col min="5176" max="5176" width="11.08984375" style="47" bestFit="1" customWidth="1"/>
    <col min="5177" max="5177" width="5.81640625" style="47" customWidth="1"/>
    <col min="5178" max="5178" width="7" style="47" customWidth="1"/>
    <col min="5179" max="5179" width="3.6328125" style="47" customWidth="1"/>
    <col min="5180" max="5180" width="19.453125" style="47" customWidth="1"/>
    <col min="5181" max="5181" width="11" style="47" customWidth="1"/>
    <col min="5182" max="5182" width="9.90625" style="47" bestFit="1" customWidth="1"/>
    <col min="5183" max="5183" width="9.08984375" style="47" bestFit="1" customWidth="1"/>
    <col min="5184" max="5184" width="10" style="47" customWidth="1"/>
    <col min="5185" max="5185" width="3.90625" style="47" customWidth="1"/>
    <col min="5186" max="5186" width="3.81640625" style="47" customWidth="1"/>
    <col min="5187" max="5187" width="20.08984375" style="47" customWidth="1"/>
    <col min="5188" max="5188" width="9.36328125" style="47" bestFit="1" customWidth="1"/>
    <col min="5189" max="5189" width="9.90625" style="47" bestFit="1" customWidth="1"/>
    <col min="5190" max="5190" width="10.453125" style="47" bestFit="1" customWidth="1"/>
    <col min="5191" max="5191" width="3.90625" style="47" customWidth="1"/>
    <col min="5192" max="5376" width="9" style="47"/>
    <col min="5377" max="5377" width="3.90625" style="47" customWidth="1"/>
    <col min="5378" max="5378" width="21" style="47" customWidth="1"/>
    <col min="5379" max="5417" width="9.1796875" style="47" bestFit="1" customWidth="1"/>
    <col min="5418" max="5418" width="10" style="47" bestFit="1" customWidth="1"/>
    <col min="5419" max="5419" width="9.1796875" style="47" bestFit="1" customWidth="1"/>
    <col min="5420" max="5420" width="10" style="47" bestFit="1" customWidth="1"/>
    <col min="5421" max="5424" width="9.1796875" style="47" bestFit="1" customWidth="1"/>
    <col min="5425" max="5426" width="10" style="47" bestFit="1" customWidth="1"/>
    <col min="5427" max="5427" width="9.1796875" style="47" bestFit="1" customWidth="1"/>
    <col min="5428" max="5429" width="10" style="47" bestFit="1" customWidth="1"/>
    <col min="5430" max="5430" width="10.6328125" style="47" bestFit="1" customWidth="1"/>
    <col min="5431" max="5431" width="9.6328125" style="47" bestFit="1" customWidth="1"/>
    <col min="5432" max="5432" width="11.08984375" style="47" bestFit="1" customWidth="1"/>
    <col min="5433" max="5433" width="5.81640625" style="47" customWidth="1"/>
    <col min="5434" max="5434" width="7" style="47" customWidth="1"/>
    <col min="5435" max="5435" width="3.6328125" style="47" customWidth="1"/>
    <col min="5436" max="5436" width="19.453125" style="47" customWidth="1"/>
    <col min="5437" max="5437" width="11" style="47" customWidth="1"/>
    <col min="5438" max="5438" width="9.90625" style="47" bestFit="1" customWidth="1"/>
    <col min="5439" max="5439" width="9.08984375" style="47" bestFit="1" customWidth="1"/>
    <col min="5440" max="5440" width="10" style="47" customWidth="1"/>
    <col min="5441" max="5441" width="3.90625" style="47" customWidth="1"/>
    <col min="5442" max="5442" width="3.81640625" style="47" customWidth="1"/>
    <col min="5443" max="5443" width="20.08984375" style="47" customWidth="1"/>
    <col min="5444" max="5444" width="9.36328125" style="47" bestFit="1" customWidth="1"/>
    <col min="5445" max="5445" width="9.90625" style="47" bestFit="1" customWidth="1"/>
    <col min="5446" max="5446" width="10.453125" style="47" bestFit="1" customWidth="1"/>
    <col min="5447" max="5447" width="3.90625" style="47" customWidth="1"/>
    <col min="5448" max="5632" width="9" style="47"/>
    <col min="5633" max="5633" width="3.90625" style="47" customWidth="1"/>
    <col min="5634" max="5634" width="21" style="47" customWidth="1"/>
    <col min="5635" max="5673" width="9.1796875" style="47" bestFit="1" customWidth="1"/>
    <col min="5674" max="5674" width="10" style="47" bestFit="1" customWidth="1"/>
    <col min="5675" max="5675" width="9.1796875" style="47" bestFit="1" customWidth="1"/>
    <col min="5676" max="5676" width="10" style="47" bestFit="1" customWidth="1"/>
    <col min="5677" max="5680" width="9.1796875" style="47" bestFit="1" customWidth="1"/>
    <col min="5681" max="5682" width="10" style="47" bestFit="1" customWidth="1"/>
    <col min="5683" max="5683" width="9.1796875" style="47" bestFit="1" customWidth="1"/>
    <col min="5684" max="5685" width="10" style="47" bestFit="1" customWidth="1"/>
    <col min="5686" max="5686" width="10.6328125" style="47" bestFit="1" customWidth="1"/>
    <col min="5687" max="5687" width="9.6328125" style="47" bestFit="1" customWidth="1"/>
    <col min="5688" max="5688" width="11.08984375" style="47" bestFit="1" customWidth="1"/>
    <col min="5689" max="5689" width="5.81640625" style="47" customWidth="1"/>
    <col min="5690" max="5690" width="7" style="47" customWidth="1"/>
    <col min="5691" max="5691" width="3.6328125" style="47" customWidth="1"/>
    <col min="5692" max="5692" width="19.453125" style="47" customWidth="1"/>
    <col min="5693" max="5693" width="11" style="47" customWidth="1"/>
    <col min="5694" max="5694" width="9.90625" style="47" bestFit="1" customWidth="1"/>
    <col min="5695" max="5695" width="9.08984375" style="47" bestFit="1" customWidth="1"/>
    <col min="5696" max="5696" width="10" style="47" customWidth="1"/>
    <col min="5697" max="5697" width="3.90625" style="47" customWidth="1"/>
    <col min="5698" max="5698" width="3.81640625" style="47" customWidth="1"/>
    <col min="5699" max="5699" width="20.08984375" style="47" customWidth="1"/>
    <col min="5700" max="5700" width="9.36328125" style="47" bestFit="1" customWidth="1"/>
    <col min="5701" max="5701" width="9.90625" style="47" bestFit="1" customWidth="1"/>
    <col min="5702" max="5702" width="10.453125" style="47" bestFit="1" customWidth="1"/>
    <col min="5703" max="5703" width="3.90625" style="47" customWidth="1"/>
    <col min="5704" max="5888" width="9" style="47"/>
    <col min="5889" max="5889" width="3.90625" style="47" customWidth="1"/>
    <col min="5890" max="5890" width="21" style="47" customWidth="1"/>
    <col min="5891" max="5929" width="9.1796875" style="47" bestFit="1" customWidth="1"/>
    <col min="5930" max="5930" width="10" style="47" bestFit="1" customWidth="1"/>
    <col min="5931" max="5931" width="9.1796875" style="47" bestFit="1" customWidth="1"/>
    <col min="5932" max="5932" width="10" style="47" bestFit="1" customWidth="1"/>
    <col min="5933" max="5936" width="9.1796875" style="47" bestFit="1" customWidth="1"/>
    <col min="5937" max="5938" width="10" style="47" bestFit="1" customWidth="1"/>
    <col min="5939" max="5939" width="9.1796875" style="47" bestFit="1" customWidth="1"/>
    <col min="5940" max="5941" width="10" style="47" bestFit="1" customWidth="1"/>
    <col min="5942" max="5942" width="10.6328125" style="47" bestFit="1" customWidth="1"/>
    <col min="5943" max="5943" width="9.6328125" style="47" bestFit="1" customWidth="1"/>
    <col min="5944" max="5944" width="11.08984375" style="47" bestFit="1" customWidth="1"/>
    <col min="5945" max="5945" width="5.81640625" style="47" customWidth="1"/>
    <col min="5946" max="5946" width="7" style="47" customWidth="1"/>
    <col min="5947" max="5947" width="3.6328125" style="47" customWidth="1"/>
    <col min="5948" max="5948" width="19.453125" style="47" customWidth="1"/>
    <col min="5949" max="5949" width="11" style="47" customWidth="1"/>
    <col min="5950" max="5950" width="9.90625" style="47" bestFit="1" customWidth="1"/>
    <col min="5951" max="5951" width="9.08984375" style="47" bestFit="1" customWidth="1"/>
    <col min="5952" max="5952" width="10" style="47" customWidth="1"/>
    <col min="5953" max="5953" width="3.90625" style="47" customWidth="1"/>
    <col min="5954" max="5954" width="3.81640625" style="47" customWidth="1"/>
    <col min="5955" max="5955" width="20.08984375" style="47" customWidth="1"/>
    <col min="5956" max="5956" width="9.36328125" style="47" bestFit="1" customWidth="1"/>
    <col min="5957" max="5957" width="9.90625" style="47" bestFit="1" customWidth="1"/>
    <col min="5958" max="5958" width="10.453125" style="47" bestFit="1" customWidth="1"/>
    <col min="5959" max="5959" width="3.90625" style="47" customWidth="1"/>
    <col min="5960" max="6144" width="9" style="47"/>
    <col min="6145" max="6145" width="3.90625" style="47" customWidth="1"/>
    <col min="6146" max="6146" width="21" style="47" customWidth="1"/>
    <col min="6147" max="6185" width="9.1796875" style="47" bestFit="1" customWidth="1"/>
    <col min="6186" max="6186" width="10" style="47" bestFit="1" customWidth="1"/>
    <col min="6187" max="6187" width="9.1796875" style="47" bestFit="1" customWidth="1"/>
    <col min="6188" max="6188" width="10" style="47" bestFit="1" customWidth="1"/>
    <col min="6189" max="6192" width="9.1796875" style="47" bestFit="1" customWidth="1"/>
    <col min="6193" max="6194" width="10" style="47" bestFit="1" customWidth="1"/>
    <col min="6195" max="6195" width="9.1796875" style="47" bestFit="1" customWidth="1"/>
    <col min="6196" max="6197" width="10" style="47" bestFit="1" customWidth="1"/>
    <col min="6198" max="6198" width="10.6328125" style="47" bestFit="1" customWidth="1"/>
    <col min="6199" max="6199" width="9.6328125" style="47" bestFit="1" customWidth="1"/>
    <col min="6200" max="6200" width="11.08984375" style="47" bestFit="1" customWidth="1"/>
    <col min="6201" max="6201" width="5.81640625" style="47" customWidth="1"/>
    <col min="6202" max="6202" width="7" style="47" customWidth="1"/>
    <col min="6203" max="6203" width="3.6328125" style="47" customWidth="1"/>
    <col min="6204" max="6204" width="19.453125" style="47" customWidth="1"/>
    <col min="6205" max="6205" width="11" style="47" customWidth="1"/>
    <col min="6206" max="6206" width="9.90625" style="47" bestFit="1" customWidth="1"/>
    <col min="6207" max="6207" width="9.08984375" style="47" bestFit="1" customWidth="1"/>
    <col min="6208" max="6208" width="10" style="47" customWidth="1"/>
    <col min="6209" max="6209" width="3.90625" style="47" customWidth="1"/>
    <col min="6210" max="6210" width="3.81640625" style="47" customWidth="1"/>
    <col min="6211" max="6211" width="20.08984375" style="47" customWidth="1"/>
    <col min="6212" max="6212" width="9.36328125" style="47" bestFit="1" customWidth="1"/>
    <col min="6213" max="6213" width="9.90625" style="47" bestFit="1" customWidth="1"/>
    <col min="6214" max="6214" width="10.453125" style="47" bestFit="1" customWidth="1"/>
    <col min="6215" max="6215" width="3.90625" style="47" customWidth="1"/>
    <col min="6216" max="6400" width="9" style="47"/>
    <col min="6401" max="6401" width="3.90625" style="47" customWidth="1"/>
    <col min="6402" max="6402" width="21" style="47" customWidth="1"/>
    <col min="6403" max="6441" width="9.1796875" style="47" bestFit="1" customWidth="1"/>
    <col min="6442" max="6442" width="10" style="47" bestFit="1" customWidth="1"/>
    <col min="6443" max="6443" width="9.1796875" style="47" bestFit="1" customWidth="1"/>
    <col min="6444" max="6444" width="10" style="47" bestFit="1" customWidth="1"/>
    <col min="6445" max="6448" width="9.1796875" style="47" bestFit="1" customWidth="1"/>
    <col min="6449" max="6450" width="10" style="47" bestFit="1" customWidth="1"/>
    <col min="6451" max="6451" width="9.1796875" style="47" bestFit="1" customWidth="1"/>
    <col min="6452" max="6453" width="10" style="47" bestFit="1" customWidth="1"/>
    <col min="6454" max="6454" width="10.6328125" style="47" bestFit="1" customWidth="1"/>
    <col min="6455" max="6455" width="9.6328125" style="47" bestFit="1" customWidth="1"/>
    <col min="6456" max="6456" width="11.08984375" style="47" bestFit="1" customWidth="1"/>
    <col min="6457" max="6457" width="5.81640625" style="47" customWidth="1"/>
    <col min="6458" max="6458" width="7" style="47" customWidth="1"/>
    <col min="6459" max="6459" width="3.6328125" style="47" customWidth="1"/>
    <col min="6460" max="6460" width="19.453125" style="47" customWidth="1"/>
    <col min="6461" max="6461" width="11" style="47" customWidth="1"/>
    <col min="6462" max="6462" width="9.90625" style="47" bestFit="1" customWidth="1"/>
    <col min="6463" max="6463" width="9.08984375" style="47" bestFit="1" customWidth="1"/>
    <col min="6464" max="6464" width="10" style="47" customWidth="1"/>
    <col min="6465" max="6465" width="3.90625" style="47" customWidth="1"/>
    <col min="6466" max="6466" width="3.81640625" style="47" customWidth="1"/>
    <col min="6467" max="6467" width="20.08984375" style="47" customWidth="1"/>
    <col min="6468" max="6468" width="9.36328125" style="47" bestFit="1" customWidth="1"/>
    <col min="6469" max="6469" width="9.90625" style="47" bestFit="1" customWidth="1"/>
    <col min="6470" max="6470" width="10.453125" style="47" bestFit="1" customWidth="1"/>
    <col min="6471" max="6471" width="3.90625" style="47" customWidth="1"/>
    <col min="6472" max="6656" width="9" style="47"/>
    <col min="6657" max="6657" width="3.90625" style="47" customWidth="1"/>
    <col min="6658" max="6658" width="21" style="47" customWidth="1"/>
    <col min="6659" max="6697" width="9.1796875" style="47" bestFit="1" customWidth="1"/>
    <col min="6698" max="6698" width="10" style="47" bestFit="1" customWidth="1"/>
    <col min="6699" max="6699" width="9.1796875" style="47" bestFit="1" customWidth="1"/>
    <col min="6700" max="6700" width="10" style="47" bestFit="1" customWidth="1"/>
    <col min="6701" max="6704" width="9.1796875" style="47" bestFit="1" customWidth="1"/>
    <col min="6705" max="6706" width="10" style="47" bestFit="1" customWidth="1"/>
    <col min="6707" max="6707" width="9.1796875" style="47" bestFit="1" customWidth="1"/>
    <col min="6708" max="6709" width="10" style="47" bestFit="1" customWidth="1"/>
    <col min="6710" max="6710" width="10.6328125" style="47" bestFit="1" customWidth="1"/>
    <col min="6711" max="6711" width="9.6328125" style="47" bestFit="1" customWidth="1"/>
    <col min="6712" max="6712" width="11.08984375" style="47" bestFit="1" customWidth="1"/>
    <col min="6713" max="6713" width="5.81640625" style="47" customWidth="1"/>
    <col min="6714" max="6714" width="7" style="47" customWidth="1"/>
    <col min="6715" max="6715" width="3.6328125" style="47" customWidth="1"/>
    <col min="6716" max="6716" width="19.453125" style="47" customWidth="1"/>
    <col min="6717" max="6717" width="11" style="47" customWidth="1"/>
    <col min="6718" max="6718" width="9.90625" style="47" bestFit="1" customWidth="1"/>
    <col min="6719" max="6719" width="9.08984375" style="47" bestFit="1" customWidth="1"/>
    <col min="6720" max="6720" width="10" style="47" customWidth="1"/>
    <col min="6721" max="6721" width="3.90625" style="47" customWidth="1"/>
    <col min="6722" max="6722" width="3.81640625" style="47" customWidth="1"/>
    <col min="6723" max="6723" width="20.08984375" style="47" customWidth="1"/>
    <col min="6724" max="6724" width="9.36328125" style="47" bestFit="1" customWidth="1"/>
    <col min="6725" max="6725" width="9.90625" style="47" bestFit="1" customWidth="1"/>
    <col min="6726" max="6726" width="10.453125" style="47" bestFit="1" customWidth="1"/>
    <col min="6727" max="6727" width="3.90625" style="47" customWidth="1"/>
    <col min="6728" max="6912" width="9" style="47"/>
    <col min="6913" max="6913" width="3.90625" style="47" customWidth="1"/>
    <col min="6914" max="6914" width="21" style="47" customWidth="1"/>
    <col min="6915" max="6953" width="9.1796875" style="47" bestFit="1" customWidth="1"/>
    <col min="6954" max="6954" width="10" style="47" bestFit="1" customWidth="1"/>
    <col min="6955" max="6955" width="9.1796875" style="47" bestFit="1" customWidth="1"/>
    <col min="6956" max="6956" width="10" style="47" bestFit="1" customWidth="1"/>
    <col min="6957" max="6960" width="9.1796875" style="47" bestFit="1" customWidth="1"/>
    <col min="6961" max="6962" width="10" style="47" bestFit="1" customWidth="1"/>
    <col min="6963" max="6963" width="9.1796875" style="47" bestFit="1" customWidth="1"/>
    <col min="6964" max="6965" width="10" style="47" bestFit="1" customWidth="1"/>
    <col min="6966" max="6966" width="10.6328125" style="47" bestFit="1" customWidth="1"/>
    <col min="6967" max="6967" width="9.6328125" style="47" bestFit="1" customWidth="1"/>
    <col min="6968" max="6968" width="11.08984375" style="47" bestFit="1" customWidth="1"/>
    <col min="6969" max="6969" width="5.81640625" style="47" customWidth="1"/>
    <col min="6970" max="6970" width="7" style="47" customWidth="1"/>
    <col min="6971" max="6971" width="3.6328125" style="47" customWidth="1"/>
    <col min="6972" max="6972" width="19.453125" style="47" customWidth="1"/>
    <col min="6973" max="6973" width="11" style="47" customWidth="1"/>
    <col min="6974" max="6974" width="9.90625" style="47" bestFit="1" customWidth="1"/>
    <col min="6975" max="6975" width="9.08984375" style="47" bestFit="1" customWidth="1"/>
    <col min="6976" max="6976" width="10" style="47" customWidth="1"/>
    <col min="6977" max="6977" width="3.90625" style="47" customWidth="1"/>
    <col min="6978" max="6978" width="3.81640625" style="47" customWidth="1"/>
    <col min="6979" max="6979" width="20.08984375" style="47" customWidth="1"/>
    <col min="6980" max="6980" width="9.36328125" style="47" bestFit="1" customWidth="1"/>
    <col min="6981" max="6981" width="9.90625" style="47" bestFit="1" customWidth="1"/>
    <col min="6982" max="6982" width="10.453125" style="47" bestFit="1" customWidth="1"/>
    <col min="6983" max="6983" width="3.90625" style="47" customWidth="1"/>
    <col min="6984" max="7168" width="9" style="47"/>
    <col min="7169" max="7169" width="3.90625" style="47" customWidth="1"/>
    <col min="7170" max="7170" width="21" style="47" customWidth="1"/>
    <col min="7171" max="7209" width="9.1796875" style="47" bestFit="1" customWidth="1"/>
    <col min="7210" max="7210" width="10" style="47" bestFit="1" customWidth="1"/>
    <col min="7211" max="7211" width="9.1796875" style="47" bestFit="1" customWidth="1"/>
    <col min="7212" max="7212" width="10" style="47" bestFit="1" customWidth="1"/>
    <col min="7213" max="7216" width="9.1796875" style="47" bestFit="1" customWidth="1"/>
    <col min="7217" max="7218" width="10" style="47" bestFit="1" customWidth="1"/>
    <col min="7219" max="7219" width="9.1796875" style="47" bestFit="1" customWidth="1"/>
    <col min="7220" max="7221" width="10" style="47" bestFit="1" customWidth="1"/>
    <col min="7222" max="7222" width="10.6328125" style="47" bestFit="1" customWidth="1"/>
    <col min="7223" max="7223" width="9.6328125" style="47" bestFit="1" customWidth="1"/>
    <col min="7224" max="7224" width="11.08984375" style="47" bestFit="1" customWidth="1"/>
    <col min="7225" max="7225" width="5.81640625" style="47" customWidth="1"/>
    <col min="7226" max="7226" width="7" style="47" customWidth="1"/>
    <col min="7227" max="7227" width="3.6328125" style="47" customWidth="1"/>
    <col min="7228" max="7228" width="19.453125" style="47" customWidth="1"/>
    <col min="7229" max="7229" width="11" style="47" customWidth="1"/>
    <col min="7230" max="7230" width="9.90625" style="47" bestFit="1" customWidth="1"/>
    <col min="7231" max="7231" width="9.08984375" style="47" bestFit="1" customWidth="1"/>
    <col min="7232" max="7232" width="10" style="47" customWidth="1"/>
    <col min="7233" max="7233" width="3.90625" style="47" customWidth="1"/>
    <col min="7234" max="7234" width="3.81640625" style="47" customWidth="1"/>
    <col min="7235" max="7235" width="20.08984375" style="47" customWidth="1"/>
    <col min="7236" max="7236" width="9.36328125" style="47" bestFit="1" customWidth="1"/>
    <col min="7237" max="7237" width="9.90625" style="47" bestFit="1" customWidth="1"/>
    <col min="7238" max="7238" width="10.453125" style="47" bestFit="1" customWidth="1"/>
    <col min="7239" max="7239" width="3.90625" style="47" customWidth="1"/>
    <col min="7240" max="7424" width="9" style="47"/>
    <col min="7425" max="7425" width="3.90625" style="47" customWidth="1"/>
    <col min="7426" max="7426" width="21" style="47" customWidth="1"/>
    <col min="7427" max="7465" width="9.1796875" style="47" bestFit="1" customWidth="1"/>
    <col min="7466" max="7466" width="10" style="47" bestFit="1" customWidth="1"/>
    <col min="7467" max="7467" width="9.1796875" style="47" bestFit="1" customWidth="1"/>
    <col min="7468" max="7468" width="10" style="47" bestFit="1" customWidth="1"/>
    <col min="7469" max="7472" width="9.1796875" style="47" bestFit="1" customWidth="1"/>
    <col min="7473" max="7474" width="10" style="47" bestFit="1" customWidth="1"/>
    <col min="7475" max="7475" width="9.1796875" style="47" bestFit="1" customWidth="1"/>
    <col min="7476" max="7477" width="10" style="47" bestFit="1" customWidth="1"/>
    <col min="7478" max="7478" width="10.6328125" style="47" bestFit="1" customWidth="1"/>
    <col min="7479" max="7479" width="9.6328125" style="47" bestFit="1" customWidth="1"/>
    <col min="7480" max="7480" width="11.08984375" style="47" bestFit="1" customWidth="1"/>
    <col min="7481" max="7481" width="5.81640625" style="47" customWidth="1"/>
    <col min="7482" max="7482" width="7" style="47" customWidth="1"/>
    <col min="7483" max="7483" width="3.6328125" style="47" customWidth="1"/>
    <col min="7484" max="7484" width="19.453125" style="47" customWidth="1"/>
    <col min="7485" max="7485" width="11" style="47" customWidth="1"/>
    <col min="7486" max="7486" width="9.90625" style="47" bestFit="1" customWidth="1"/>
    <col min="7487" max="7487" width="9.08984375" style="47" bestFit="1" customWidth="1"/>
    <col min="7488" max="7488" width="10" style="47" customWidth="1"/>
    <col min="7489" max="7489" width="3.90625" style="47" customWidth="1"/>
    <col min="7490" max="7490" width="3.81640625" style="47" customWidth="1"/>
    <col min="7491" max="7491" width="20.08984375" style="47" customWidth="1"/>
    <col min="7492" max="7492" width="9.36328125" style="47" bestFit="1" customWidth="1"/>
    <col min="7493" max="7493" width="9.90625" style="47" bestFit="1" customWidth="1"/>
    <col min="7494" max="7494" width="10.453125" style="47" bestFit="1" customWidth="1"/>
    <col min="7495" max="7495" width="3.90625" style="47" customWidth="1"/>
    <col min="7496" max="7680" width="9" style="47"/>
    <col min="7681" max="7681" width="3.90625" style="47" customWidth="1"/>
    <col min="7682" max="7682" width="21" style="47" customWidth="1"/>
    <col min="7683" max="7721" width="9.1796875" style="47" bestFit="1" customWidth="1"/>
    <col min="7722" max="7722" width="10" style="47" bestFit="1" customWidth="1"/>
    <col min="7723" max="7723" width="9.1796875" style="47" bestFit="1" customWidth="1"/>
    <col min="7724" max="7724" width="10" style="47" bestFit="1" customWidth="1"/>
    <col min="7725" max="7728" width="9.1796875" style="47" bestFit="1" customWidth="1"/>
    <col min="7729" max="7730" width="10" style="47" bestFit="1" customWidth="1"/>
    <col min="7731" max="7731" width="9.1796875" style="47" bestFit="1" customWidth="1"/>
    <col min="7732" max="7733" width="10" style="47" bestFit="1" customWidth="1"/>
    <col min="7734" max="7734" width="10.6328125" style="47" bestFit="1" customWidth="1"/>
    <col min="7735" max="7735" width="9.6328125" style="47" bestFit="1" customWidth="1"/>
    <col min="7736" max="7736" width="11.08984375" style="47" bestFit="1" customWidth="1"/>
    <col min="7737" max="7737" width="5.81640625" style="47" customWidth="1"/>
    <col min="7738" max="7738" width="7" style="47" customWidth="1"/>
    <col min="7739" max="7739" width="3.6328125" style="47" customWidth="1"/>
    <col min="7740" max="7740" width="19.453125" style="47" customWidth="1"/>
    <col min="7741" max="7741" width="11" style="47" customWidth="1"/>
    <col min="7742" max="7742" width="9.90625" style="47" bestFit="1" customWidth="1"/>
    <col min="7743" max="7743" width="9.08984375" style="47" bestFit="1" customWidth="1"/>
    <col min="7744" max="7744" width="10" style="47" customWidth="1"/>
    <col min="7745" max="7745" width="3.90625" style="47" customWidth="1"/>
    <col min="7746" max="7746" width="3.81640625" style="47" customWidth="1"/>
    <col min="7747" max="7747" width="20.08984375" style="47" customWidth="1"/>
    <col min="7748" max="7748" width="9.36328125" style="47" bestFit="1" customWidth="1"/>
    <col min="7749" max="7749" width="9.90625" style="47" bestFit="1" customWidth="1"/>
    <col min="7750" max="7750" width="10.453125" style="47" bestFit="1" customWidth="1"/>
    <col min="7751" max="7751" width="3.90625" style="47" customWidth="1"/>
    <col min="7752" max="7936" width="9" style="47"/>
    <col min="7937" max="7937" width="3.90625" style="47" customWidth="1"/>
    <col min="7938" max="7938" width="21" style="47" customWidth="1"/>
    <col min="7939" max="7977" width="9.1796875" style="47" bestFit="1" customWidth="1"/>
    <col min="7978" max="7978" width="10" style="47" bestFit="1" customWidth="1"/>
    <col min="7979" max="7979" width="9.1796875" style="47" bestFit="1" customWidth="1"/>
    <col min="7980" max="7980" width="10" style="47" bestFit="1" customWidth="1"/>
    <col min="7981" max="7984" width="9.1796875" style="47" bestFit="1" customWidth="1"/>
    <col min="7985" max="7986" width="10" style="47" bestFit="1" customWidth="1"/>
    <col min="7987" max="7987" width="9.1796875" style="47" bestFit="1" customWidth="1"/>
    <col min="7988" max="7989" width="10" style="47" bestFit="1" customWidth="1"/>
    <col min="7990" max="7990" width="10.6328125" style="47" bestFit="1" customWidth="1"/>
    <col min="7991" max="7991" width="9.6328125" style="47" bestFit="1" customWidth="1"/>
    <col min="7992" max="7992" width="11.08984375" style="47" bestFit="1" customWidth="1"/>
    <col min="7993" max="7993" width="5.81640625" style="47" customWidth="1"/>
    <col min="7994" max="7994" width="7" style="47" customWidth="1"/>
    <col min="7995" max="7995" width="3.6328125" style="47" customWidth="1"/>
    <col min="7996" max="7996" width="19.453125" style="47" customWidth="1"/>
    <col min="7997" max="7997" width="11" style="47" customWidth="1"/>
    <col min="7998" max="7998" width="9.90625" style="47" bestFit="1" customWidth="1"/>
    <col min="7999" max="7999" width="9.08984375" style="47" bestFit="1" customWidth="1"/>
    <col min="8000" max="8000" width="10" style="47" customWidth="1"/>
    <col min="8001" max="8001" width="3.90625" style="47" customWidth="1"/>
    <col min="8002" max="8002" width="3.81640625" style="47" customWidth="1"/>
    <col min="8003" max="8003" width="20.08984375" style="47" customWidth="1"/>
    <col min="8004" max="8004" width="9.36328125" style="47" bestFit="1" customWidth="1"/>
    <col min="8005" max="8005" width="9.90625" style="47" bestFit="1" customWidth="1"/>
    <col min="8006" max="8006" width="10.453125" style="47" bestFit="1" customWidth="1"/>
    <col min="8007" max="8007" width="3.90625" style="47" customWidth="1"/>
    <col min="8008" max="8192" width="9" style="47"/>
    <col min="8193" max="8193" width="3.90625" style="47" customWidth="1"/>
    <col min="8194" max="8194" width="21" style="47" customWidth="1"/>
    <col min="8195" max="8233" width="9.1796875" style="47" bestFit="1" customWidth="1"/>
    <col min="8234" max="8234" width="10" style="47" bestFit="1" customWidth="1"/>
    <col min="8235" max="8235" width="9.1796875" style="47" bestFit="1" customWidth="1"/>
    <col min="8236" max="8236" width="10" style="47" bestFit="1" customWidth="1"/>
    <col min="8237" max="8240" width="9.1796875" style="47" bestFit="1" customWidth="1"/>
    <col min="8241" max="8242" width="10" style="47" bestFit="1" customWidth="1"/>
    <col min="8243" max="8243" width="9.1796875" style="47" bestFit="1" customWidth="1"/>
    <col min="8244" max="8245" width="10" style="47" bestFit="1" customWidth="1"/>
    <col min="8246" max="8246" width="10.6328125" style="47" bestFit="1" customWidth="1"/>
    <col min="8247" max="8247" width="9.6328125" style="47" bestFit="1" customWidth="1"/>
    <col min="8248" max="8248" width="11.08984375" style="47" bestFit="1" customWidth="1"/>
    <col min="8249" max="8249" width="5.81640625" style="47" customWidth="1"/>
    <col min="8250" max="8250" width="7" style="47" customWidth="1"/>
    <col min="8251" max="8251" width="3.6328125" style="47" customWidth="1"/>
    <col min="8252" max="8252" width="19.453125" style="47" customWidth="1"/>
    <col min="8253" max="8253" width="11" style="47" customWidth="1"/>
    <col min="8254" max="8254" width="9.90625" style="47" bestFit="1" customWidth="1"/>
    <col min="8255" max="8255" width="9.08984375" style="47" bestFit="1" customWidth="1"/>
    <col min="8256" max="8256" width="10" style="47" customWidth="1"/>
    <col min="8257" max="8257" width="3.90625" style="47" customWidth="1"/>
    <col min="8258" max="8258" width="3.81640625" style="47" customWidth="1"/>
    <col min="8259" max="8259" width="20.08984375" style="47" customWidth="1"/>
    <col min="8260" max="8260" width="9.36328125" style="47" bestFit="1" customWidth="1"/>
    <col min="8261" max="8261" width="9.90625" style="47" bestFit="1" customWidth="1"/>
    <col min="8262" max="8262" width="10.453125" style="47" bestFit="1" customWidth="1"/>
    <col min="8263" max="8263" width="3.90625" style="47" customWidth="1"/>
    <col min="8264" max="8448" width="9" style="47"/>
    <col min="8449" max="8449" width="3.90625" style="47" customWidth="1"/>
    <col min="8450" max="8450" width="21" style="47" customWidth="1"/>
    <col min="8451" max="8489" width="9.1796875" style="47" bestFit="1" customWidth="1"/>
    <col min="8490" max="8490" width="10" style="47" bestFit="1" customWidth="1"/>
    <col min="8491" max="8491" width="9.1796875" style="47" bestFit="1" customWidth="1"/>
    <col min="8492" max="8492" width="10" style="47" bestFit="1" customWidth="1"/>
    <col min="8493" max="8496" width="9.1796875" style="47" bestFit="1" customWidth="1"/>
    <col min="8497" max="8498" width="10" style="47" bestFit="1" customWidth="1"/>
    <col min="8499" max="8499" width="9.1796875" style="47" bestFit="1" customWidth="1"/>
    <col min="8500" max="8501" width="10" style="47" bestFit="1" customWidth="1"/>
    <col min="8502" max="8502" width="10.6328125" style="47" bestFit="1" customWidth="1"/>
    <col min="8503" max="8503" width="9.6328125" style="47" bestFit="1" customWidth="1"/>
    <col min="8504" max="8504" width="11.08984375" style="47" bestFit="1" customWidth="1"/>
    <col min="8505" max="8505" width="5.81640625" style="47" customWidth="1"/>
    <col min="8506" max="8506" width="7" style="47" customWidth="1"/>
    <col min="8507" max="8507" width="3.6328125" style="47" customWidth="1"/>
    <col min="8508" max="8508" width="19.453125" style="47" customWidth="1"/>
    <col min="8509" max="8509" width="11" style="47" customWidth="1"/>
    <col min="8510" max="8510" width="9.90625" style="47" bestFit="1" customWidth="1"/>
    <col min="8511" max="8511" width="9.08984375" style="47" bestFit="1" customWidth="1"/>
    <col min="8512" max="8512" width="10" style="47" customWidth="1"/>
    <col min="8513" max="8513" width="3.90625" style="47" customWidth="1"/>
    <col min="8514" max="8514" width="3.81640625" style="47" customWidth="1"/>
    <col min="8515" max="8515" width="20.08984375" style="47" customWidth="1"/>
    <col min="8516" max="8516" width="9.36328125" style="47" bestFit="1" customWidth="1"/>
    <col min="8517" max="8517" width="9.90625" style="47" bestFit="1" customWidth="1"/>
    <col min="8518" max="8518" width="10.453125" style="47" bestFit="1" customWidth="1"/>
    <col min="8519" max="8519" width="3.90625" style="47" customWidth="1"/>
    <col min="8520" max="8704" width="9" style="47"/>
    <col min="8705" max="8705" width="3.90625" style="47" customWidth="1"/>
    <col min="8706" max="8706" width="21" style="47" customWidth="1"/>
    <col min="8707" max="8745" width="9.1796875" style="47" bestFit="1" customWidth="1"/>
    <col min="8746" max="8746" width="10" style="47" bestFit="1" customWidth="1"/>
    <col min="8747" max="8747" width="9.1796875" style="47" bestFit="1" customWidth="1"/>
    <col min="8748" max="8748" width="10" style="47" bestFit="1" customWidth="1"/>
    <col min="8749" max="8752" width="9.1796875" style="47" bestFit="1" customWidth="1"/>
    <col min="8753" max="8754" width="10" style="47" bestFit="1" customWidth="1"/>
    <col min="8755" max="8755" width="9.1796875" style="47" bestFit="1" customWidth="1"/>
    <col min="8756" max="8757" width="10" style="47" bestFit="1" customWidth="1"/>
    <col min="8758" max="8758" width="10.6328125" style="47" bestFit="1" customWidth="1"/>
    <col min="8759" max="8759" width="9.6328125" style="47" bestFit="1" customWidth="1"/>
    <col min="8760" max="8760" width="11.08984375" style="47" bestFit="1" customWidth="1"/>
    <col min="8761" max="8761" width="5.81640625" style="47" customWidth="1"/>
    <col min="8762" max="8762" width="7" style="47" customWidth="1"/>
    <col min="8763" max="8763" width="3.6328125" style="47" customWidth="1"/>
    <col min="8764" max="8764" width="19.453125" style="47" customWidth="1"/>
    <col min="8765" max="8765" width="11" style="47" customWidth="1"/>
    <col min="8766" max="8766" width="9.90625" style="47" bestFit="1" customWidth="1"/>
    <col min="8767" max="8767" width="9.08984375" style="47" bestFit="1" customWidth="1"/>
    <col min="8768" max="8768" width="10" style="47" customWidth="1"/>
    <col min="8769" max="8769" width="3.90625" style="47" customWidth="1"/>
    <col min="8770" max="8770" width="3.81640625" style="47" customWidth="1"/>
    <col min="8771" max="8771" width="20.08984375" style="47" customWidth="1"/>
    <col min="8772" max="8772" width="9.36328125" style="47" bestFit="1" customWidth="1"/>
    <col min="8773" max="8773" width="9.90625" style="47" bestFit="1" customWidth="1"/>
    <col min="8774" max="8774" width="10.453125" style="47" bestFit="1" customWidth="1"/>
    <col min="8775" max="8775" width="3.90625" style="47" customWidth="1"/>
    <col min="8776" max="8960" width="9" style="47"/>
    <col min="8961" max="8961" width="3.90625" style="47" customWidth="1"/>
    <col min="8962" max="8962" width="21" style="47" customWidth="1"/>
    <col min="8963" max="9001" width="9.1796875" style="47" bestFit="1" customWidth="1"/>
    <col min="9002" max="9002" width="10" style="47" bestFit="1" customWidth="1"/>
    <col min="9003" max="9003" width="9.1796875" style="47" bestFit="1" customWidth="1"/>
    <col min="9004" max="9004" width="10" style="47" bestFit="1" customWidth="1"/>
    <col min="9005" max="9008" width="9.1796875" style="47" bestFit="1" customWidth="1"/>
    <col min="9009" max="9010" width="10" style="47" bestFit="1" customWidth="1"/>
    <col min="9011" max="9011" width="9.1796875" style="47" bestFit="1" customWidth="1"/>
    <col min="9012" max="9013" width="10" style="47" bestFit="1" customWidth="1"/>
    <col min="9014" max="9014" width="10.6328125" style="47" bestFit="1" customWidth="1"/>
    <col min="9015" max="9015" width="9.6328125" style="47" bestFit="1" customWidth="1"/>
    <col min="9016" max="9016" width="11.08984375" style="47" bestFit="1" customWidth="1"/>
    <col min="9017" max="9017" width="5.81640625" style="47" customWidth="1"/>
    <col min="9018" max="9018" width="7" style="47" customWidth="1"/>
    <col min="9019" max="9019" width="3.6328125" style="47" customWidth="1"/>
    <col min="9020" max="9020" width="19.453125" style="47" customWidth="1"/>
    <col min="9021" max="9021" width="11" style="47" customWidth="1"/>
    <col min="9022" max="9022" width="9.90625" style="47" bestFit="1" customWidth="1"/>
    <col min="9023" max="9023" width="9.08984375" style="47" bestFit="1" customWidth="1"/>
    <col min="9024" max="9024" width="10" style="47" customWidth="1"/>
    <col min="9025" max="9025" width="3.90625" style="47" customWidth="1"/>
    <col min="9026" max="9026" width="3.81640625" style="47" customWidth="1"/>
    <col min="9027" max="9027" width="20.08984375" style="47" customWidth="1"/>
    <col min="9028" max="9028" width="9.36328125" style="47" bestFit="1" customWidth="1"/>
    <col min="9029" max="9029" width="9.90625" style="47" bestFit="1" customWidth="1"/>
    <col min="9030" max="9030" width="10.453125" style="47" bestFit="1" customWidth="1"/>
    <col min="9031" max="9031" width="3.90625" style="47" customWidth="1"/>
    <col min="9032" max="9216" width="9" style="47"/>
    <col min="9217" max="9217" width="3.90625" style="47" customWidth="1"/>
    <col min="9218" max="9218" width="21" style="47" customWidth="1"/>
    <col min="9219" max="9257" width="9.1796875" style="47" bestFit="1" customWidth="1"/>
    <col min="9258" max="9258" width="10" style="47" bestFit="1" customWidth="1"/>
    <col min="9259" max="9259" width="9.1796875" style="47" bestFit="1" customWidth="1"/>
    <col min="9260" max="9260" width="10" style="47" bestFit="1" customWidth="1"/>
    <col min="9261" max="9264" width="9.1796875" style="47" bestFit="1" customWidth="1"/>
    <col min="9265" max="9266" width="10" style="47" bestFit="1" customWidth="1"/>
    <col min="9267" max="9267" width="9.1796875" style="47" bestFit="1" customWidth="1"/>
    <col min="9268" max="9269" width="10" style="47" bestFit="1" customWidth="1"/>
    <col min="9270" max="9270" width="10.6328125" style="47" bestFit="1" customWidth="1"/>
    <col min="9271" max="9271" width="9.6328125" style="47" bestFit="1" customWidth="1"/>
    <col min="9272" max="9272" width="11.08984375" style="47" bestFit="1" customWidth="1"/>
    <col min="9273" max="9273" width="5.81640625" style="47" customWidth="1"/>
    <col min="9274" max="9274" width="7" style="47" customWidth="1"/>
    <col min="9275" max="9275" width="3.6328125" style="47" customWidth="1"/>
    <col min="9276" max="9276" width="19.453125" style="47" customWidth="1"/>
    <col min="9277" max="9277" width="11" style="47" customWidth="1"/>
    <col min="9278" max="9278" width="9.90625" style="47" bestFit="1" customWidth="1"/>
    <col min="9279" max="9279" width="9.08984375" style="47" bestFit="1" customWidth="1"/>
    <col min="9280" max="9280" width="10" style="47" customWidth="1"/>
    <col min="9281" max="9281" width="3.90625" style="47" customWidth="1"/>
    <col min="9282" max="9282" width="3.81640625" style="47" customWidth="1"/>
    <col min="9283" max="9283" width="20.08984375" style="47" customWidth="1"/>
    <col min="9284" max="9284" width="9.36328125" style="47" bestFit="1" customWidth="1"/>
    <col min="9285" max="9285" width="9.90625" style="47" bestFit="1" customWidth="1"/>
    <col min="9286" max="9286" width="10.453125" style="47" bestFit="1" customWidth="1"/>
    <col min="9287" max="9287" width="3.90625" style="47" customWidth="1"/>
    <col min="9288" max="9472" width="9" style="47"/>
    <col min="9473" max="9473" width="3.90625" style="47" customWidth="1"/>
    <col min="9474" max="9474" width="21" style="47" customWidth="1"/>
    <col min="9475" max="9513" width="9.1796875" style="47" bestFit="1" customWidth="1"/>
    <col min="9514" max="9514" width="10" style="47" bestFit="1" customWidth="1"/>
    <col min="9515" max="9515" width="9.1796875" style="47" bestFit="1" customWidth="1"/>
    <col min="9516" max="9516" width="10" style="47" bestFit="1" customWidth="1"/>
    <col min="9517" max="9520" width="9.1796875" style="47" bestFit="1" customWidth="1"/>
    <col min="9521" max="9522" width="10" style="47" bestFit="1" customWidth="1"/>
    <col min="9523" max="9523" width="9.1796875" style="47" bestFit="1" customWidth="1"/>
    <col min="9524" max="9525" width="10" style="47" bestFit="1" customWidth="1"/>
    <col min="9526" max="9526" width="10.6328125" style="47" bestFit="1" customWidth="1"/>
    <col min="9527" max="9527" width="9.6328125" style="47" bestFit="1" customWidth="1"/>
    <col min="9528" max="9528" width="11.08984375" style="47" bestFit="1" customWidth="1"/>
    <col min="9529" max="9529" width="5.81640625" style="47" customWidth="1"/>
    <col min="9530" max="9530" width="7" style="47" customWidth="1"/>
    <col min="9531" max="9531" width="3.6328125" style="47" customWidth="1"/>
    <col min="9532" max="9532" width="19.453125" style="47" customWidth="1"/>
    <col min="9533" max="9533" width="11" style="47" customWidth="1"/>
    <col min="9534" max="9534" width="9.90625" style="47" bestFit="1" customWidth="1"/>
    <col min="9535" max="9535" width="9.08984375" style="47" bestFit="1" customWidth="1"/>
    <col min="9536" max="9536" width="10" style="47" customWidth="1"/>
    <col min="9537" max="9537" width="3.90625" style="47" customWidth="1"/>
    <col min="9538" max="9538" width="3.81640625" style="47" customWidth="1"/>
    <col min="9539" max="9539" width="20.08984375" style="47" customWidth="1"/>
    <col min="9540" max="9540" width="9.36328125" style="47" bestFit="1" customWidth="1"/>
    <col min="9541" max="9541" width="9.90625" style="47" bestFit="1" customWidth="1"/>
    <col min="9542" max="9542" width="10.453125" style="47" bestFit="1" customWidth="1"/>
    <col min="9543" max="9543" width="3.90625" style="47" customWidth="1"/>
    <col min="9544" max="9728" width="9" style="47"/>
    <col min="9729" max="9729" width="3.90625" style="47" customWidth="1"/>
    <col min="9730" max="9730" width="21" style="47" customWidth="1"/>
    <col min="9731" max="9769" width="9.1796875" style="47" bestFit="1" customWidth="1"/>
    <col min="9770" max="9770" width="10" style="47" bestFit="1" customWidth="1"/>
    <col min="9771" max="9771" width="9.1796875" style="47" bestFit="1" customWidth="1"/>
    <col min="9772" max="9772" width="10" style="47" bestFit="1" customWidth="1"/>
    <col min="9773" max="9776" width="9.1796875" style="47" bestFit="1" customWidth="1"/>
    <col min="9777" max="9778" width="10" style="47" bestFit="1" customWidth="1"/>
    <col min="9779" max="9779" width="9.1796875" style="47" bestFit="1" customWidth="1"/>
    <col min="9780" max="9781" width="10" style="47" bestFit="1" customWidth="1"/>
    <col min="9782" max="9782" width="10.6328125" style="47" bestFit="1" customWidth="1"/>
    <col min="9783" max="9783" width="9.6328125" style="47" bestFit="1" customWidth="1"/>
    <col min="9784" max="9784" width="11.08984375" style="47" bestFit="1" customWidth="1"/>
    <col min="9785" max="9785" width="5.81640625" style="47" customWidth="1"/>
    <col min="9786" max="9786" width="7" style="47" customWidth="1"/>
    <col min="9787" max="9787" width="3.6328125" style="47" customWidth="1"/>
    <col min="9788" max="9788" width="19.453125" style="47" customWidth="1"/>
    <col min="9789" max="9789" width="11" style="47" customWidth="1"/>
    <col min="9790" max="9790" width="9.90625" style="47" bestFit="1" customWidth="1"/>
    <col min="9791" max="9791" width="9.08984375" style="47" bestFit="1" customWidth="1"/>
    <col min="9792" max="9792" width="10" style="47" customWidth="1"/>
    <col min="9793" max="9793" width="3.90625" style="47" customWidth="1"/>
    <col min="9794" max="9794" width="3.81640625" style="47" customWidth="1"/>
    <col min="9795" max="9795" width="20.08984375" style="47" customWidth="1"/>
    <col min="9796" max="9796" width="9.36328125" style="47" bestFit="1" customWidth="1"/>
    <col min="9797" max="9797" width="9.90625" style="47" bestFit="1" customWidth="1"/>
    <col min="9798" max="9798" width="10.453125" style="47" bestFit="1" customWidth="1"/>
    <col min="9799" max="9799" width="3.90625" style="47" customWidth="1"/>
    <col min="9800" max="9984" width="9" style="47"/>
    <col min="9985" max="9985" width="3.90625" style="47" customWidth="1"/>
    <col min="9986" max="9986" width="21" style="47" customWidth="1"/>
    <col min="9987" max="10025" width="9.1796875" style="47" bestFit="1" customWidth="1"/>
    <col min="10026" max="10026" width="10" style="47" bestFit="1" customWidth="1"/>
    <col min="10027" max="10027" width="9.1796875" style="47" bestFit="1" customWidth="1"/>
    <col min="10028" max="10028" width="10" style="47" bestFit="1" customWidth="1"/>
    <col min="10029" max="10032" width="9.1796875" style="47" bestFit="1" customWidth="1"/>
    <col min="10033" max="10034" width="10" style="47" bestFit="1" customWidth="1"/>
    <col min="10035" max="10035" width="9.1796875" style="47" bestFit="1" customWidth="1"/>
    <col min="10036" max="10037" width="10" style="47" bestFit="1" customWidth="1"/>
    <col min="10038" max="10038" width="10.6328125" style="47" bestFit="1" customWidth="1"/>
    <col min="10039" max="10039" width="9.6328125" style="47" bestFit="1" customWidth="1"/>
    <col min="10040" max="10040" width="11.08984375" style="47" bestFit="1" customWidth="1"/>
    <col min="10041" max="10041" width="5.81640625" style="47" customWidth="1"/>
    <col min="10042" max="10042" width="7" style="47" customWidth="1"/>
    <col min="10043" max="10043" width="3.6328125" style="47" customWidth="1"/>
    <col min="10044" max="10044" width="19.453125" style="47" customWidth="1"/>
    <col min="10045" max="10045" width="11" style="47" customWidth="1"/>
    <col min="10046" max="10046" width="9.90625" style="47" bestFit="1" customWidth="1"/>
    <col min="10047" max="10047" width="9.08984375" style="47" bestFit="1" customWidth="1"/>
    <col min="10048" max="10048" width="10" style="47" customWidth="1"/>
    <col min="10049" max="10049" width="3.90625" style="47" customWidth="1"/>
    <col min="10050" max="10050" width="3.81640625" style="47" customWidth="1"/>
    <col min="10051" max="10051" width="20.08984375" style="47" customWidth="1"/>
    <col min="10052" max="10052" width="9.36328125" style="47" bestFit="1" customWidth="1"/>
    <col min="10053" max="10053" width="9.90625" style="47" bestFit="1" customWidth="1"/>
    <col min="10054" max="10054" width="10.453125" style="47" bestFit="1" customWidth="1"/>
    <col min="10055" max="10055" width="3.90625" style="47" customWidth="1"/>
    <col min="10056" max="10240" width="9" style="47"/>
    <col min="10241" max="10241" width="3.90625" style="47" customWidth="1"/>
    <col min="10242" max="10242" width="21" style="47" customWidth="1"/>
    <col min="10243" max="10281" width="9.1796875" style="47" bestFit="1" customWidth="1"/>
    <col min="10282" max="10282" width="10" style="47" bestFit="1" customWidth="1"/>
    <col min="10283" max="10283" width="9.1796875" style="47" bestFit="1" customWidth="1"/>
    <col min="10284" max="10284" width="10" style="47" bestFit="1" customWidth="1"/>
    <col min="10285" max="10288" width="9.1796875" style="47" bestFit="1" customWidth="1"/>
    <col min="10289" max="10290" width="10" style="47" bestFit="1" customWidth="1"/>
    <col min="10291" max="10291" width="9.1796875" style="47" bestFit="1" customWidth="1"/>
    <col min="10292" max="10293" width="10" style="47" bestFit="1" customWidth="1"/>
    <col min="10294" max="10294" width="10.6328125" style="47" bestFit="1" customWidth="1"/>
    <col min="10295" max="10295" width="9.6328125" style="47" bestFit="1" customWidth="1"/>
    <col min="10296" max="10296" width="11.08984375" style="47" bestFit="1" customWidth="1"/>
    <col min="10297" max="10297" width="5.81640625" style="47" customWidth="1"/>
    <col min="10298" max="10298" width="7" style="47" customWidth="1"/>
    <col min="10299" max="10299" width="3.6328125" style="47" customWidth="1"/>
    <col min="10300" max="10300" width="19.453125" style="47" customWidth="1"/>
    <col min="10301" max="10301" width="11" style="47" customWidth="1"/>
    <col min="10302" max="10302" width="9.90625" style="47" bestFit="1" customWidth="1"/>
    <col min="10303" max="10303" width="9.08984375" style="47" bestFit="1" customWidth="1"/>
    <col min="10304" max="10304" width="10" style="47" customWidth="1"/>
    <col min="10305" max="10305" width="3.90625" style="47" customWidth="1"/>
    <col min="10306" max="10306" width="3.81640625" style="47" customWidth="1"/>
    <col min="10307" max="10307" width="20.08984375" style="47" customWidth="1"/>
    <col min="10308" max="10308" width="9.36328125" style="47" bestFit="1" customWidth="1"/>
    <col min="10309" max="10309" width="9.90625" style="47" bestFit="1" customWidth="1"/>
    <col min="10310" max="10310" width="10.453125" style="47" bestFit="1" customWidth="1"/>
    <col min="10311" max="10311" width="3.90625" style="47" customWidth="1"/>
    <col min="10312" max="10496" width="9" style="47"/>
    <col min="10497" max="10497" width="3.90625" style="47" customWidth="1"/>
    <col min="10498" max="10498" width="21" style="47" customWidth="1"/>
    <col min="10499" max="10537" width="9.1796875" style="47" bestFit="1" customWidth="1"/>
    <col min="10538" max="10538" width="10" style="47" bestFit="1" customWidth="1"/>
    <col min="10539" max="10539" width="9.1796875" style="47" bestFit="1" customWidth="1"/>
    <col min="10540" max="10540" width="10" style="47" bestFit="1" customWidth="1"/>
    <col min="10541" max="10544" width="9.1796875" style="47" bestFit="1" customWidth="1"/>
    <col min="10545" max="10546" width="10" style="47" bestFit="1" customWidth="1"/>
    <col min="10547" max="10547" width="9.1796875" style="47" bestFit="1" customWidth="1"/>
    <col min="10548" max="10549" width="10" style="47" bestFit="1" customWidth="1"/>
    <col min="10550" max="10550" width="10.6328125" style="47" bestFit="1" customWidth="1"/>
    <col min="10551" max="10551" width="9.6328125" style="47" bestFit="1" customWidth="1"/>
    <col min="10552" max="10552" width="11.08984375" style="47" bestFit="1" customWidth="1"/>
    <col min="10553" max="10553" width="5.81640625" style="47" customWidth="1"/>
    <col min="10554" max="10554" width="7" style="47" customWidth="1"/>
    <col min="10555" max="10555" width="3.6328125" style="47" customWidth="1"/>
    <col min="10556" max="10556" width="19.453125" style="47" customWidth="1"/>
    <col min="10557" max="10557" width="11" style="47" customWidth="1"/>
    <col min="10558" max="10558" width="9.90625" style="47" bestFit="1" customWidth="1"/>
    <col min="10559" max="10559" width="9.08984375" style="47" bestFit="1" customWidth="1"/>
    <col min="10560" max="10560" width="10" style="47" customWidth="1"/>
    <col min="10561" max="10561" width="3.90625" style="47" customWidth="1"/>
    <col min="10562" max="10562" width="3.81640625" style="47" customWidth="1"/>
    <col min="10563" max="10563" width="20.08984375" style="47" customWidth="1"/>
    <col min="10564" max="10564" width="9.36328125" style="47" bestFit="1" customWidth="1"/>
    <col min="10565" max="10565" width="9.90625" style="47" bestFit="1" customWidth="1"/>
    <col min="10566" max="10566" width="10.453125" style="47" bestFit="1" customWidth="1"/>
    <col min="10567" max="10567" width="3.90625" style="47" customWidth="1"/>
    <col min="10568" max="10752" width="9" style="47"/>
    <col min="10753" max="10753" width="3.90625" style="47" customWidth="1"/>
    <col min="10754" max="10754" width="21" style="47" customWidth="1"/>
    <col min="10755" max="10793" width="9.1796875" style="47" bestFit="1" customWidth="1"/>
    <col min="10794" max="10794" width="10" style="47" bestFit="1" customWidth="1"/>
    <col min="10795" max="10795" width="9.1796875" style="47" bestFit="1" customWidth="1"/>
    <col min="10796" max="10796" width="10" style="47" bestFit="1" customWidth="1"/>
    <col min="10797" max="10800" width="9.1796875" style="47" bestFit="1" customWidth="1"/>
    <col min="10801" max="10802" width="10" style="47" bestFit="1" customWidth="1"/>
    <col min="10803" max="10803" width="9.1796875" style="47" bestFit="1" customWidth="1"/>
    <col min="10804" max="10805" width="10" style="47" bestFit="1" customWidth="1"/>
    <col min="10806" max="10806" width="10.6328125" style="47" bestFit="1" customWidth="1"/>
    <col min="10807" max="10807" width="9.6328125" style="47" bestFit="1" customWidth="1"/>
    <col min="10808" max="10808" width="11.08984375" style="47" bestFit="1" customWidth="1"/>
    <col min="10809" max="10809" width="5.81640625" style="47" customWidth="1"/>
    <col min="10810" max="10810" width="7" style="47" customWidth="1"/>
    <col min="10811" max="10811" width="3.6328125" style="47" customWidth="1"/>
    <col min="10812" max="10812" width="19.453125" style="47" customWidth="1"/>
    <col min="10813" max="10813" width="11" style="47" customWidth="1"/>
    <col min="10814" max="10814" width="9.90625" style="47" bestFit="1" customWidth="1"/>
    <col min="10815" max="10815" width="9.08984375" style="47" bestFit="1" customWidth="1"/>
    <col min="10816" max="10816" width="10" style="47" customWidth="1"/>
    <col min="10817" max="10817" width="3.90625" style="47" customWidth="1"/>
    <col min="10818" max="10818" width="3.81640625" style="47" customWidth="1"/>
    <col min="10819" max="10819" width="20.08984375" style="47" customWidth="1"/>
    <col min="10820" max="10820" width="9.36328125" style="47" bestFit="1" customWidth="1"/>
    <col min="10821" max="10821" width="9.90625" style="47" bestFit="1" customWidth="1"/>
    <col min="10822" max="10822" width="10.453125" style="47" bestFit="1" customWidth="1"/>
    <col min="10823" max="10823" width="3.90625" style="47" customWidth="1"/>
    <col min="10824" max="11008" width="9" style="47"/>
    <col min="11009" max="11009" width="3.90625" style="47" customWidth="1"/>
    <col min="11010" max="11010" width="21" style="47" customWidth="1"/>
    <col min="11011" max="11049" width="9.1796875" style="47" bestFit="1" customWidth="1"/>
    <col min="11050" max="11050" width="10" style="47" bestFit="1" customWidth="1"/>
    <col min="11051" max="11051" width="9.1796875" style="47" bestFit="1" customWidth="1"/>
    <col min="11052" max="11052" width="10" style="47" bestFit="1" customWidth="1"/>
    <col min="11053" max="11056" width="9.1796875" style="47" bestFit="1" customWidth="1"/>
    <col min="11057" max="11058" width="10" style="47" bestFit="1" customWidth="1"/>
    <col min="11059" max="11059" width="9.1796875" style="47" bestFit="1" customWidth="1"/>
    <col min="11060" max="11061" width="10" style="47" bestFit="1" customWidth="1"/>
    <col min="11062" max="11062" width="10.6328125" style="47" bestFit="1" customWidth="1"/>
    <col min="11063" max="11063" width="9.6328125" style="47" bestFit="1" customWidth="1"/>
    <col min="11064" max="11064" width="11.08984375" style="47" bestFit="1" customWidth="1"/>
    <col min="11065" max="11065" width="5.81640625" style="47" customWidth="1"/>
    <col min="11066" max="11066" width="7" style="47" customWidth="1"/>
    <col min="11067" max="11067" width="3.6328125" style="47" customWidth="1"/>
    <col min="11068" max="11068" width="19.453125" style="47" customWidth="1"/>
    <col min="11069" max="11069" width="11" style="47" customWidth="1"/>
    <col min="11070" max="11070" width="9.90625" style="47" bestFit="1" customWidth="1"/>
    <col min="11071" max="11071" width="9.08984375" style="47" bestFit="1" customWidth="1"/>
    <col min="11072" max="11072" width="10" style="47" customWidth="1"/>
    <col min="11073" max="11073" width="3.90625" style="47" customWidth="1"/>
    <col min="11074" max="11074" width="3.81640625" style="47" customWidth="1"/>
    <col min="11075" max="11075" width="20.08984375" style="47" customWidth="1"/>
    <col min="11076" max="11076" width="9.36328125" style="47" bestFit="1" customWidth="1"/>
    <col min="11077" max="11077" width="9.90625" style="47" bestFit="1" customWidth="1"/>
    <col min="11078" max="11078" width="10.453125" style="47" bestFit="1" customWidth="1"/>
    <col min="11079" max="11079" width="3.90625" style="47" customWidth="1"/>
    <col min="11080" max="11264" width="9" style="47"/>
    <col min="11265" max="11265" width="3.90625" style="47" customWidth="1"/>
    <col min="11266" max="11266" width="21" style="47" customWidth="1"/>
    <col min="11267" max="11305" width="9.1796875" style="47" bestFit="1" customWidth="1"/>
    <col min="11306" max="11306" width="10" style="47" bestFit="1" customWidth="1"/>
    <col min="11307" max="11307" width="9.1796875" style="47" bestFit="1" customWidth="1"/>
    <col min="11308" max="11308" width="10" style="47" bestFit="1" customWidth="1"/>
    <col min="11309" max="11312" width="9.1796875" style="47" bestFit="1" customWidth="1"/>
    <col min="11313" max="11314" width="10" style="47" bestFit="1" customWidth="1"/>
    <col min="11315" max="11315" width="9.1796875" style="47" bestFit="1" customWidth="1"/>
    <col min="11316" max="11317" width="10" style="47" bestFit="1" customWidth="1"/>
    <col min="11318" max="11318" width="10.6328125" style="47" bestFit="1" customWidth="1"/>
    <col min="11319" max="11319" width="9.6328125" style="47" bestFit="1" customWidth="1"/>
    <col min="11320" max="11320" width="11.08984375" style="47" bestFit="1" customWidth="1"/>
    <col min="11321" max="11321" width="5.81640625" style="47" customWidth="1"/>
    <col min="11322" max="11322" width="7" style="47" customWidth="1"/>
    <col min="11323" max="11323" width="3.6328125" style="47" customWidth="1"/>
    <col min="11324" max="11324" width="19.453125" style="47" customWidth="1"/>
    <col min="11325" max="11325" width="11" style="47" customWidth="1"/>
    <col min="11326" max="11326" width="9.90625" style="47" bestFit="1" customWidth="1"/>
    <col min="11327" max="11327" width="9.08984375" style="47" bestFit="1" customWidth="1"/>
    <col min="11328" max="11328" width="10" style="47" customWidth="1"/>
    <col min="11329" max="11329" width="3.90625" style="47" customWidth="1"/>
    <col min="11330" max="11330" width="3.81640625" style="47" customWidth="1"/>
    <col min="11331" max="11331" width="20.08984375" style="47" customWidth="1"/>
    <col min="11332" max="11332" width="9.36328125" style="47" bestFit="1" customWidth="1"/>
    <col min="11333" max="11333" width="9.90625" style="47" bestFit="1" customWidth="1"/>
    <col min="11334" max="11334" width="10.453125" style="47" bestFit="1" customWidth="1"/>
    <col min="11335" max="11335" width="3.90625" style="47" customWidth="1"/>
    <col min="11336" max="11520" width="9" style="47"/>
    <col min="11521" max="11521" width="3.90625" style="47" customWidth="1"/>
    <col min="11522" max="11522" width="21" style="47" customWidth="1"/>
    <col min="11523" max="11561" width="9.1796875" style="47" bestFit="1" customWidth="1"/>
    <col min="11562" max="11562" width="10" style="47" bestFit="1" customWidth="1"/>
    <col min="11563" max="11563" width="9.1796875" style="47" bestFit="1" customWidth="1"/>
    <col min="11564" max="11564" width="10" style="47" bestFit="1" customWidth="1"/>
    <col min="11565" max="11568" width="9.1796875" style="47" bestFit="1" customWidth="1"/>
    <col min="11569" max="11570" width="10" style="47" bestFit="1" customWidth="1"/>
    <col min="11571" max="11571" width="9.1796875" style="47" bestFit="1" customWidth="1"/>
    <col min="11572" max="11573" width="10" style="47" bestFit="1" customWidth="1"/>
    <col min="11574" max="11574" width="10.6328125" style="47" bestFit="1" customWidth="1"/>
    <col min="11575" max="11575" width="9.6328125" style="47" bestFit="1" customWidth="1"/>
    <col min="11576" max="11576" width="11.08984375" style="47" bestFit="1" customWidth="1"/>
    <col min="11577" max="11577" width="5.81640625" style="47" customWidth="1"/>
    <col min="11578" max="11578" width="7" style="47" customWidth="1"/>
    <col min="11579" max="11579" width="3.6328125" style="47" customWidth="1"/>
    <col min="11580" max="11580" width="19.453125" style="47" customWidth="1"/>
    <col min="11581" max="11581" width="11" style="47" customWidth="1"/>
    <col min="11582" max="11582" width="9.90625" style="47" bestFit="1" customWidth="1"/>
    <col min="11583" max="11583" width="9.08984375" style="47" bestFit="1" customWidth="1"/>
    <col min="11584" max="11584" width="10" style="47" customWidth="1"/>
    <col min="11585" max="11585" width="3.90625" style="47" customWidth="1"/>
    <col min="11586" max="11586" width="3.81640625" style="47" customWidth="1"/>
    <col min="11587" max="11587" width="20.08984375" style="47" customWidth="1"/>
    <col min="11588" max="11588" width="9.36328125" style="47" bestFit="1" customWidth="1"/>
    <col min="11589" max="11589" width="9.90625" style="47" bestFit="1" customWidth="1"/>
    <col min="11590" max="11590" width="10.453125" style="47" bestFit="1" customWidth="1"/>
    <col min="11591" max="11591" width="3.90625" style="47" customWidth="1"/>
    <col min="11592" max="11776" width="9" style="47"/>
    <col min="11777" max="11777" width="3.90625" style="47" customWidth="1"/>
    <col min="11778" max="11778" width="21" style="47" customWidth="1"/>
    <col min="11779" max="11817" width="9.1796875" style="47" bestFit="1" customWidth="1"/>
    <col min="11818" max="11818" width="10" style="47" bestFit="1" customWidth="1"/>
    <col min="11819" max="11819" width="9.1796875" style="47" bestFit="1" customWidth="1"/>
    <col min="11820" max="11820" width="10" style="47" bestFit="1" customWidth="1"/>
    <col min="11821" max="11824" width="9.1796875" style="47" bestFit="1" customWidth="1"/>
    <col min="11825" max="11826" width="10" style="47" bestFit="1" customWidth="1"/>
    <col min="11827" max="11827" width="9.1796875" style="47" bestFit="1" customWidth="1"/>
    <col min="11828" max="11829" width="10" style="47" bestFit="1" customWidth="1"/>
    <col min="11830" max="11830" width="10.6328125" style="47" bestFit="1" customWidth="1"/>
    <col min="11831" max="11831" width="9.6328125" style="47" bestFit="1" customWidth="1"/>
    <col min="11832" max="11832" width="11.08984375" style="47" bestFit="1" customWidth="1"/>
    <col min="11833" max="11833" width="5.81640625" style="47" customWidth="1"/>
    <col min="11834" max="11834" width="7" style="47" customWidth="1"/>
    <col min="11835" max="11835" width="3.6328125" style="47" customWidth="1"/>
    <col min="11836" max="11836" width="19.453125" style="47" customWidth="1"/>
    <col min="11837" max="11837" width="11" style="47" customWidth="1"/>
    <col min="11838" max="11838" width="9.90625" style="47" bestFit="1" customWidth="1"/>
    <col min="11839" max="11839" width="9.08984375" style="47" bestFit="1" customWidth="1"/>
    <col min="11840" max="11840" width="10" style="47" customWidth="1"/>
    <col min="11841" max="11841" width="3.90625" style="47" customWidth="1"/>
    <col min="11842" max="11842" width="3.81640625" style="47" customWidth="1"/>
    <col min="11843" max="11843" width="20.08984375" style="47" customWidth="1"/>
    <col min="11844" max="11844" width="9.36328125" style="47" bestFit="1" customWidth="1"/>
    <col min="11845" max="11845" width="9.90625" style="47" bestFit="1" customWidth="1"/>
    <col min="11846" max="11846" width="10.453125" style="47" bestFit="1" customWidth="1"/>
    <col min="11847" max="11847" width="3.90625" style="47" customWidth="1"/>
    <col min="11848" max="12032" width="9" style="47"/>
    <col min="12033" max="12033" width="3.90625" style="47" customWidth="1"/>
    <col min="12034" max="12034" width="21" style="47" customWidth="1"/>
    <col min="12035" max="12073" width="9.1796875" style="47" bestFit="1" customWidth="1"/>
    <col min="12074" max="12074" width="10" style="47" bestFit="1" customWidth="1"/>
    <col min="12075" max="12075" width="9.1796875" style="47" bestFit="1" customWidth="1"/>
    <col min="12076" max="12076" width="10" style="47" bestFit="1" customWidth="1"/>
    <col min="12077" max="12080" width="9.1796875" style="47" bestFit="1" customWidth="1"/>
    <col min="12081" max="12082" width="10" style="47" bestFit="1" customWidth="1"/>
    <col min="12083" max="12083" width="9.1796875" style="47" bestFit="1" customWidth="1"/>
    <col min="12084" max="12085" width="10" style="47" bestFit="1" customWidth="1"/>
    <col min="12086" max="12086" width="10.6328125" style="47" bestFit="1" customWidth="1"/>
    <col min="12087" max="12087" width="9.6328125" style="47" bestFit="1" customWidth="1"/>
    <col min="12088" max="12088" width="11.08984375" style="47" bestFit="1" customWidth="1"/>
    <col min="12089" max="12089" width="5.81640625" style="47" customWidth="1"/>
    <col min="12090" max="12090" width="7" style="47" customWidth="1"/>
    <col min="12091" max="12091" width="3.6328125" style="47" customWidth="1"/>
    <col min="12092" max="12092" width="19.453125" style="47" customWidth="1"/>
    <col min="12093" max="12093" width="11" style="47" customWidth="1"/>
    <col min="12094" max="12094" width="9.90625" style="47" bestFit="1" customWidth="1"/>
    <col min="12095" max="12095" width="9.08984375" style="47" bestFit="1" customWidth="1"/>
    <col min="12096" max="12096" width="10" style="47" customWidth="1"/>
    <col min="12097" max="12097" width="3.90625" style="47" customWidth="1"/>
    <col min="12098" max="12098" width="3.81640625" style="47" customWidth="1"/>
    <col min="12099" max="12099" width="20.08984375" style="47" customWidth="1"/>
    <col min="12100" max="12100" width="9.36328125" style="47" bestFit="1" customWidth="1"/>
    <col min="12101" max="12101" width="9.90625" style="47" bestFit="1" customWidth="1"/>
    <col min="12102" max="12102" width="10.453125" style="47" bestFit="1" customWidth="1"/>
    <col min="12103" max="12103" width="3.90625" style="47" customWidth="1"/>
    <col min="12104" max="12288" width="9" style="47"/>
    <col min="12289" max="12289" width="3.90625" style="47" customWidth="1"/>
    <col min="12290" max="12290" width="21" style="47" customWidth="1"/>
    <col min="12291" max="12329" width="9.1796875" style="47" bestFit="1" customWidth="1"/>
    <col min="12330" max="12330" width="10" style="47" bestFit="1" customWidth="1"/>
    <col min="12331" max="12331" width="9.1796875" style="47" bestFit="1" customWidth="1"/>
    <col min="12332" max="12332" width="10" style="47" bestFit="1" customWidth="1"/>
    <col min="12333" max="12336" width="9.1796875" style="47" bestFit="1" customWidth="1"/>
    <col min="12337" max="12338" width="10" style="47" bestFit="1" customWidth="1"/>
    <col min="12339" max="12339" width="9.1796875" style="47" bestFit="1" customWidth="1"/>
    <col min="12340" max="12341" width="10" style="47" bestFit="1" customWidth="1"/>
    <col min="12342" max="12342" width="10.6328125" style="47" bestFit="1" customWidth="1"/>
    <col min="12343" max="12343" width="9.6328125" style="47" bestFit="1" customWidth="1"/>
    <col min="12344" max="12344" width="11.08984375" style="47" bestFit="1" customWidth="1"/>
    <col min="12345" max="12345" width="5.81640625" style="47" customWidth="1"/>
    <col min="12346" max="12346" width="7" style="47" customWidth="1"/>
    <col min="12347" max="12347" width="3.6328125" style="47" customWidth="1"/>
    <col min="12348" max="12348" width="19.453125" style="47" customWidth="1"/>
    <col min="12349" max="12349" width="11" style="47" customWidth="1"/>
    <col min="12350" max="12350" width="9.90625" style="47" bestFit="1" customWidth="1"/>
    <col min="12351" max="12351" width="9.08984375" style="47" bestFit="1" customWidth="1"/>
    <col min="12352" max="12352" width="10" style="47" customWidth="1"/>
    <col min="12353" max="12353" width="3.90625" style="47" customWidth="1"/>
    <col min="12354" max="12354" width="3.81640625" style="47" customWidth="1"/>
    <col min="12355" max="12355" width="20.08984375" style="47" customWidth="1"/>
    <col min="12356" max="12356" width="9.36328125" style="47" bestFit="1" customWidth="1"/>
    <col min="12357" max="12357" width="9.90625" style="47" bestFit="1" customWidth="1"/>
    <col min="12358" max="12358" width="10.453125" style="47" bestFit="1" customWidth="1"/>
    <col min="12359" max="12359" width="3.90625" style="47" customWidth="1"/>
    <col min="12360" max="12544" width="9" style="47"/>
    <col min="12545" max="12545" width="3.90625" style="47" customWidth="1"/>
    <col min="12546" max="12546" width="21" style="47" customWidth="1"/>
    <col min="12547" max="12585" width="9.1796875" style="47" bestFit="1" customWidth="1"/>
    <col min="12586" max="12586" width="10" style="47" bestFit="1" customWidth="1"/>
    <col min="12587" max="12587" width="9.1796875" style="47" bestFit="1" customWidth="1"/>
    <col min="12588" max="12588" width="10" style="47" bestFit="1" customWidth="1"/>
    <col min="12589" max="12592" width="9.1796875" style="47" bestFit="1" customWidth="1"/>
    <col min="12593" max="12594" width="10" style="47" bestFit="1" customWidth="1"/>
    <col min="12595" max="12595" width="9.1796875" style="47" bestFit="1" customWidth="1"/>
    <col min="12596" max="12597" width="10" style="47" bestFit="1" customWidth="1"/>
    <col min="12598" max="12598" width="10.6328125" style="47" bestFit="1" customWidth="1"/>
    <col min="12599" max="12599" width="9.6328125" style="47" bestFit="1" customWidth="1"/>
    <col min="12600" max="12600" width="11.08984375" style="47" bestFit="1" customWidth="1"/>
    <col min="12601" max="12601" width="5.81640625" style="47" customWidth="1"/>
    <col min="12602" max="12602" width="7" style="47" customWidth="1"/>
    <col min="12603" max="12603" width="3.6328125" style="47" customWidth="1"/>
    <col min="12604" max="12604" width="19.453125" style="47" customWidth="1"/>
    <col min="12605" max="12605" width="11" style="47" customWidth="1"/>
    <col min="12606" max="12606" width="9.90625" style="47" bestFit="1" customWidth="1"/>
    <col min="12607" max="12607" width="9.08984375" style="47" bestFit="1" customWidth="1"/>
    <col min="12608" max="12608" width="10" style="47" customWidth="1"/>
    <col min="12609" max="12609" width="3.90625" style="47" customWidth="1"/>
    <col min="12610" max="12610" width="3.81640625" style="47" customWidth="1"/>
    <col min="12611" max="12611" width="20.08984375" style="47" customWidth="1"/>
    <col min="12612" max="12612" width="9.36328125" style="47" bestFit="1" customWidth="1"/>
    <col min="12613" max="12613" width="9.90625" style="47" bestFit="1" customWidth="1"/>
    <col min="12614" max="12614" width="10.453125" style="47" bestFit="1" customWidth="1"/>
    <col min="12615" max="12615" width="3.90625" style="47" customWidth="1"/>
    <col min="12616" max="12800" width="9" style="47"/>
    <col min="12801" max="12801" width="3.90625" style="47" customWidth="1"/>
    <col min="12802" max="12802" width="21" style="47" customWidth="1"/>
    <col min="12803" max="12841" width="9.1796875" style="47" bestFit="1" customWidth="1"/>
    <col min="12842" max="12842" width="10" style="47" bestFit="1" customWidth="1"/>
    <col min="12843" max="12843" width="9.1796875" style="47" bestFit="1" customWidth="1"/>
    <col min="12844" max="12844" width="10" style="47" bestFit="1" customWidth="1"/>
    <col min="12845" max="12848" width="9.1796875" style="47" bestFit="1" customWidth="1"/>
    <col min="12849" max="12850" width="10" style="47" bestFit="1" customWidth="1"/>
    <col min="12851" max="12851" width="9.1796875" style="47" bestFit="1" customWidth="1"/>
    <col min="12852" max="12853" width="10" style="47" bestFit="1" customWidth="1"/>
    <col min="12854" max="12854" width="10.6328125" style="47" bestFit="1" customWidth="1"/>
    <col min="12855" max="12855" width="9.6328125" style="47" bestFit="1" customWidth="1"/>
    <col min="12856" max="12856" width="11.08984375" style="47" bestFit="1" customWidth="1"/>
    <col min="12857" max="12857" width="5.81640625" style="47" customWidth="1"/>
    <col min="12858" max="12858" width="7" style="47" customWidth="1"/>
    <col min="12859" max="12859" width="3.6328125" style="47" customWidth="1"/>
    <col min="12860" max="12860" width="19.453125" style="47" customWidth="1"/>
    <col min="12861" max="12861" width="11" style="47" customWidth="1"/>
    <col min="12862" max="12862" width="9.90625" style="47" bestFit="1" customWidth="1"/>
    <col min="12863" max="12863" width="9.08984375" style="47" bestFit="1" customWidth="1"/>
    <col min="12864" max="12864" width="10" style="47" customWidth="1"/>
    <col min="12865" max="12865" width="3.90625" style="47" customWidth="1"/>
    <col min="12866" max="12866" width="3.81640625" style="47" customWidth="1"/>
    <col min="12867" max="12867" width="20.08984375" style="47" customWidth="1"/>
    <col min="12868" max="12868" width="9.36328125" style="47" bestFit="1" customWidth="1"/>
    <col min="12869" max="12869" width="9.90625" style="47" bestFit="1" customWidth="1"/>
    <col min="12870" max="12870" width="10.453125" style="47" bestFit="1" customWidth="1"/>
    <col min="12871" max="12871" width="3.90625" style="47" customWidth="1"/>
    <col min="12872" max="13056" width="9" style="47"/>
    <col min="13057" max="13057" width="3.90625" style="47" customWidth="1"/>
    <col min="13058" max="13058" width="21" style="47" customWidth="1"/>
    <col min="13059" max="13097" width="9.1796875" style="47" bestFit="1" customWidth="1"/>
    <col min="13098" max="13098" width="10" style="47" bestFit="1" customWidth="1"/>
    <col min="13099" max="13099" width="9.1796875" style="47" bestFit="1" customWidth="1"/>
    <col min="13100" max="13100" width="10" style="47" bestFit="1" customWidth="1"/>
    <col min="13101" max="13104" width="9.1796875" style="47" bestFit="1" customWidth="1"/>
    <col min="13105" max="13106" width="10" style="47" bestFit="1" customWidth="1"/>
    <col min="13107" max="13107" width="9.1796875" style="47" bestFit="1" customWidth="1"/>
    <col min="13108" max="13109" width="10" style="47" bestFit="1" customWidth="1"/>
    <col min="13110" max="13110" width="10.6328125" style="47" bestFit="1" customWidth="1"/>
    <col min="13111" max="13111" width="9.6328125" style="47" bestFit="1" customWidth="1"/>
    <col min="13112" max="13112" width="11.08984375" style="47" bestFit="1" customWidth="1"/>
    <col min="13113" max="13113" width="5.81640625" style="47" customWidth="1"/>
    <col min="13114" max="13114" width="7" style="47" customWidth="1"/>
    <col min="13115" max="13115" width="3.6328125" style="47" customWidth="1"/>
    <col min="13116" max="13116" width="19.453125" style="47" customWidth="1"/>
    <col min="13117" max="13117" width="11" style="47" customWidth="1"/>
    <col min="13118" max="13118" width="9.90625" style="47" bestFit="1" customWidth="1"/>
    <col min="13119" max="13119" width="9.08984375" style="47" bestFit="1" customWidth="1"/>
    <col min="13120" max="13120" width="10" style="47" customWidth="1"/>
    <col min="13121" max="13121" width="3.90625" style="47" customWidth="1"/>
    <col min="13122" max="13122" width="3.81640625" style="47" customWidth="1"/>
    <col min="13123" max="13123" width="20.08984375" style="47" customWidth="1"/>
    <col min="13124" max="13124" width="9.36328125" style="47" bestFit="1" customWidth="1"/>
    <col min="13125" max="13125" width="9.90625" style="47" bestFit="1" customWidth="1"/>
    <col min="13126" max="13126" width="10.453125" style="47" bestFit="1" customWidth="1"/>
    <col min="13127" max="13127" width="3.90625" style="47" customWidth="1"/>
    <col min="13128" max="13312" width="9" style="47"/>
    <col min="13313" max="13313" width="3.90625" style="47" customWidth="1"/>
    <col min="13314" max="13314" width="21" style="47" customWidth="1"/>
    <col min="13315" max="13353" width="9.1796875" style="47" bestFit="1" customWidth="1"/>
    <col min="13354" max="13354" width="10" style="47" bestFit="1" customWidth="1"/>
    <col min="13355" max="13355" width="9.1796875" style="47" bestFit="1" customWidth="1"/>
    <col min="13356" max="13356" width="10" style="47" bestFit="1" customWidth="1"/>
    <col min="13357" max="13360" width="9.1796875" style="47" bestFit="1" customWidth="1"/>
    <col min="13361" max="13362" width="10" style="47" bestFit="1" customWidth="1"/>
    <col min="13363" max="13363" width="9.1796875" style="47" bestFit="1" customWidth="1"/>
    <col min="13364" max="13365" width="10" style="47" bestFit="1" customWidth="1"/>
    <col min="13366" max="13366" width="10.6328125" style="47" bestFit="1" customWidth="1"/>
    <col min="13367" max="13367" width="9.6328125" style="47" bestFit="1" customWidth="1"/>
    <col min="13368" max="13368" width="11.08984375" style="47" bestFit="1" customWidth="1"/>
    <col min="13369" max="13369" width="5.81640625" style="47" customWidth="1"/>
    <col min="13370" max="13370" width="7" style="47" customWidth="1"/>
    <col min="13371" max="13371" width="3.6328125" style="47" customWidth="1"/>
    <col min="13372" max="13372" width="19.453125" style="47" customWidth="1"/>
    <col min="13373" max="13373" width="11" style="47" customWidth="1"/>
    <col min="13374" max="13374" width="9.90625" style="47" bestFit="1" customWidth="1"/>
    <col min="13375" max="13375" width="9.08984375" style="47" bestFit="1" customWidth="1"/>
    <col min="13376" max="13376" width="10" style="47" customWidth="1"/>
    <col min="13377" max="13377" width="3.90625" style="47" customWidth="1"/>
    <col min="13378" max="13378" width="3.81640625" style="47" customWidth="1"/>
    <col min="13379" max="13379" width="20.08984375" style="47" customWidth="1"/>
    <col min="13380" max="13380" width="9.36328125" style="47" bestFit="1" customWidth="1"/>
    <col min="13381" max="13381" width="9.90625" style="47" bestFit="1" customWidth="1"/>
    <col min="13382" max="13382" width="10.453125" style="47" bestFit="1" customWidth="1"/>
    <col min="13383" max="13383" width="3.90625" style="47" customWidth="1"/>
    <col min="13384" max="13568" width="9" style="47"/>
    <col min="13569" max="13569" width="3.90625" style="47" customWidth="1"/>
    <col min="13570" max="13570" width="21" style="47" customWidth="1"/>
    <col min="13571" max="13609" width="9.1796875" style="47" bestFit="1" customWidth="1"/>
    <col min="13610" max="13610" width="10" style="47" bestFit="1" customWidth="1"/>
    <col min="13611" max="13611" width="9.1796875" style="47" bestFit="1" customWidth="1"/>
    <col min="13612" max="13612" width="10" style="47" bestFit="1" customWidth="1"/>
    <col min="13613" max="13616" width="9.1796875" style="47" bestFit="1" customWidth="1"/>
    <col min="13617" max="13618" width="10" style="47" bestFit="1" customWidth="1"/>
    <col min="13619" max="13619" width="9.1796875" style="47" bestFit="1" customWidth="1"/>
    <col min="13620" max="13621" width="10" style="47" bestFit="1" customWidth="1"/>
    <col min="13622" max="13622" width="10.6328125" style="47" bestFit="1" customWidth="1"/>
    <col min="13623" max="13623" width="9.6328125" style="47" bestFit="1" customWidth="1"/>
    <col min="13624" max="13624" width="11.08984375" style="47" bestFit="1" customWidth="1"/>
    <col min="13625" max="13625" width="5.81640625" style="47" customWidth="1"/>
    <col min="13626" max="13626" width="7" style="47" customWidth="1"/>
    <col min="13627" max="13627" width="3.6328125" style="47" customWidth="1"/>
    <col min="13628" max="13628" width="19.453125" style="47" customWidth="1"/>
    <col min="13629" max="13629" width="11" style="47" customWidth="1"/>
    <col min="13630" max="13630" width="9.90625" style="47" bestFit="1" customWidth="1"/>
    <col min="13631" max="13631" width="9.08984375" style="47" bestFit="1" customWidth="1"/>
    <col min="13632" max="13632" width="10" style="47" customWidth="1"/>
    <col min="13633" max="13633" width="3.90625" style="47" customWidth="1"/>
    <col min="13634" max="13634" width="3.81640625" style="47" customWidth="1"/>
    <col min="13635" max="13635" width="20.08984375" style="47" customWidth="1"/>
    <col min="13636" max="13636" width="9.36328125" style="47" bestFit="1" customWidth="1"/>
    <col min="13637" max="13637" width="9.90625" style="47" bestFit="1" customWidth="1"/>
    <col min="13638" max="13638" width="10.453125" style="47" bestFit="1" customWidth="1"/>
    <col min="13639" max="13639" width="3.90625" style="47" customWidth="1"/>
    <col min="13640" max="13824" width="9" style="47"/>
    <col min="13825" max="13825" width="3.90625" style="47" customWidth="1"/>
    <col min="13826" max="13826" width="21" style="47" customWidth="1"/>
    <col min="13827" max="13865" width="9.1796875" style="47" bestFit="1" customWidth="1"/>
    <col min="13866" max="13866" width="10" style="47" bestFit="1" customWidth="1"/>
    <col min="13867" max="13867" width="9.1796875" style="47" bestFit="1" customWidth="1"/>
    <col min="13868" max="13868" width="10" style="47" bestFit="1" customWidth="1"/>
    <col min="13869" max="13872" width="9.1796875" style="47" bestFit="1" customWidth="1"/>
    <col min="13873" max="13874" width="10" style="47" bestFit="1" customWidth="1"/>
    <col min="13875" max="13875" width="9.1796875" style="47" bestFit="1" customWidth="1"/>
    <col min="13876" max="13877" width="10" style="47" bestFit="1" customWidth="1"/>
    <col min="13878" max="13878" width="10.6328125" style="47" bestFit="1" customWidth="1"/>
    <col min="13879" max="13879" width="9.6328125" style="47" bestFit="1" customWidth="1"/>
    <col min="13880" max="13880" width="11.08984375" style="47" bestFit="1" customWidth="1"/>
    <col min="13881" max="13881" width="5.81640625" style="47" customWidth="1"/>
    <col min="13882" max="13882" width="7" style="47" customWidth="1"/>
    <col min="13883" max="13883" width="3.6328125" style="47" customWidth="1"/>
    <col min="13884" max="13884" width="19.453125" style="47" customWidth="1"/>
    <col min="13885" max="13885" width="11" style="47" customWidth="1"/>
    <col min="13886" max="13886" width="9.90625" style="47" bestFit="1" customWidth="1"/>
    <col min="13887" max="13887" width="9.08984375" style="47" bestFit="1" customWidth="1"/>
    <col min="13888" max="13888" width="10" style="47" customWidth="1"/>
    <col min="13889" max="13889" width="3.90625" style="47" customWidth="1"/>
    <col min="13890" max="13890" width="3.81640625" style="47" customWidth="1"/>
    <col min="13891" max="13891" width="20.08984375" style="47" customWidth="1"/>
    <col min="13892" max="13892" width="9.36328125" style="47" bestFit="1" customWidth="1"/>
    <col min="13893" max="13893" width="9.90625" style="47" bestFit="1" customWidth="1"/>
    <col min="13894" max="13894" width="10.453125" style="47" bestFit="1" customWidth="1"/>
    <col min="13895" max="13895" width="3.90625" style="47" customWidth="1"/>
    <col min="13896" max="14080" width="9" style="47"/>
    <col min="14081" max="14081" width="3.90625" style="47" customWidth="1"/>
    <col min="14082" max="14082" width="21" style="47" customWidth="1"/>
    <col min="14083" max="14121" width="9.1796875" style="47" bestFit="1" customWidth="1"/>
    <col min="14122" max="14122" width="10" style="47" bestFit="1" customWidth="1"/>
    <col min="14123" max="14123" width="9.1796875" style="47" bestFit="1" customWidth="1"/>
    <col min="14124" max="14124" width="10" style="47" bestFit="1" customWidth="1"/>
    <col min="14125" max="14128" width="9.1796875" style="47" bestFit="1" customWidth="1"/>
    <col min="14129" max="14130" width="10" style="47" bestFit="1" customWidth="1"/>
    <col min="14131" max="14131" width="9.1796875" style="47" bestFit="1" customWidth="1"/>
    <col min="14132" max="14133" width="10" style="47" bestFit="1" customWidth="1"/>
    <col min="14134" max="14134" width="10.6328125" style="47" bestFit="1" customWidth="1"/>
    <col min="14135" max="14135" width="9.6328125" style="47" bestFit="1" customWidth="1"/>
    <col min="14136" max="14136" width="11.08984375" style="47" bestFit="1" customWidth="1"/>
    <col min="14137" max="14137" width="5.81640625" style="47" customWidth="1"/>
    <col min="14138" max="14138" width="7" style="47" customWidth="1"/>
    <col min="14139" max="14139" width="3.6328125" style="47" customWidth="1"/>
    <col min="14140" max="14140" width="19.453125" style="47" customWidth="1"/>
    <col min="14141" max="14141" width="11" style="47" customWidth="1"/>
    <col min="14142" max="14142" width="9.90625" style="47" bestFit="1" customWidth="1"/>
    <col min="14143" max="14143" width="9.08984375" style="47" bestFit="1" customWidth="1"/>
    <col min="14144" max="14144" width="10" style="47" customWidth="1"/>
    <col min="14145" max="14145" width="3.90625" style="47" customWidth="1"/>
    <col min="14146" max="14146" width="3.81640625" style="47" customWidth="1"/>
    <col min="14147" max="14147" width="20.08984375" style="47" customWidth="1"/>
    <col min="14148" max="14148" width="9.36328125" style="47" bestFit="1" customWidth="1"/>
    <col min="14149" max="14149" width="9.90625" style="47" bestFit="1" customWidth="1"/>
    <col min="14150" max="14150" width="10.453125" style="47" bestFit="1" customWidth="1"/>
    <col min="14151" max="14151" width="3.90625" style="47" customWidth="1"/>
    <col min="14152" max="14336" width="9" style="47"/>
    <col min="14337" max="14337" width="3.90625" style="47" customWidth="1"/>
    <col min="14338" max="14338" width="21" style="47" customWidth="1"/>
    <col min="14339" max="14377" width="9.1796875" style="47" bestFit="1" customWidth="1"/>
    <col min="14378" max="14378" width="10" style="47" bestFit="1" customWidth="1"/>
    <col min="14379" max="14379" width="9.1796875" style="47" bestFit="1" customWidth="1"/>
    <col min="14380" max="14380" width="10" style="47" bestFit="1" customWidth="1"/>
    <col min="14381" max="14384" width="9.1796875" style="47" bestFit="1" customWidth="1"/>
    <col min="14385" max="14386" width="10" style="47" bestFit="1" customWidth="1"/>
    <col min="14387" max="14387" width="9.1796875" style="47" bestFit="1" customWidth="1"/>
    <col min="14388" max="14389" width="10" style="47" bestFit="1" customWidth="1"/>
    <col min="14390" max="14390" width="10.6328125" style="47" bestFit="1" customWidth="1"/>
    <col min="14391" max="14391" width="9.6328125" style="47" bestFit="1" customWidth="1"/>
    <col min="14392" max="14392" width="11.08984375" style="47" bestFit="1" customWidth="1"/>
    <col min="14393" max="14393" width="5.81640625" style="47" customWidth="1"/>
    <col min="14394" max="14394" width="7" style="47" customWidth="1"/>
    <col min="14395" max="14395" width="3.6328125" style="47" customWidth="1"/>
    <col min="14396" max="14396" width="19.453125" style="47" customWidth="1"/>
    <col min="14397" max="14397" width="11" style="47" customWidth="1"/>
    <col min="14398" max="14398" width="9.90625" style="47" bestFit="1" customWidth="1"/>
    <col min="14399" max="14399" width="9.08984375" style="47" bestFit="1" customWidth="1"/>
    <col min="14400" max="14400" width="10" style="47" customWidth="1"/>
    <col min="14401" max="14401" width="3.90625" style="47" customWidth="1"/>
    <col min="14402" max="14402" width="3.81640625" style="47" customWidth="1"/>
    <col min="14403" max="14403" width="20.08984375" style="47" customWidth="1"/>
    <col min="14404" max="14404" width="9.36328125" style="47" bestFit="1" customWidth="1"/>
    <col min="14405" max="14405" width="9.90625" style="47" bestFit="1" customWidth="1"/>
    <col min="14406" max="14406" width="10.453125" style="47" bestFit="1" customWidth="1"/>
    <col min="14407" max="14407" width="3.90625" style="47" customWidth="1"/>
    <col min="14408" max="14592" width="9" style="47"/>
    <col min="14593" max="14593" width="3.90625" style="47" customWidth="1"/>
    <col min="14594" max="14594" width="21" style="47" customWidth="1"/>
    <col min="14595" max="14633" width="9.1796875" style="47" bestFit="1" customWidth="1"/>
    <col min="14634" max="14634" width="10" style="47" bestFit="1" customWidth="1"/>
    <col min="14635" max="14635" width="9.1796875" style="47" bestFit="1" customWidth="1"/>
    <col min="14636" max="14636" width="10" style="47" bestFit="1" customWidth="1"/>
    <col min="14637" max="14640" width="9.1796875" style="47" bestFit="1" customWidth="1"/>
    <col min="14641" max="14642" width="10" style="47" bestFit="1" customWidth="1"/>
    <col min="14643" max="14643" width="9.1796875" style="47" bestFit="1" customWidth="1"/>
    <col min="14644" max="14645" width="10" style="47" bestFit="1" customWidth="1"/>
    <col min="14646" max="14646" width="10.6328125" style="47" bestFit="1" customWidth="1"/>
    <col min="14647" max="14647" width="9.6328125" style="47" bestFit="1" customWidth="1"/>
    <col min="14648" max="14648" width="11.08984375" style="47" bestFit="1" customWidth="1"/>
    <col min="14649" max="14649" width="5.81640625" style="47" customWidth="1"/>
    <col min="14650" max="14650" width="7" style="47" customWidth="1"/>
    <col min="14651" max="14651" width="3.6328125" style="47" customWidth="1"/>
    <col min="14652" max="14652" width="19.453125" style="47" customWidth="1"/>
    <col min="14653" max="14653" width="11" style="47" customWidth="1"/>
    <col min="14654" max="14654" width="9.90625" style="47" bestFit="1" customWidth="1"/>
    <col min="14655" max="14655" width="9.08984375" style="47" bestFit="1" customWidth="1"/>
    <col min="14656" max="14656" width="10" style="47" customWidth="1"/>
    <col min="14657" max="14657" width="3.90625" style="47" customWidth="1"/>
    <col min="14658" max="14658" width="3.81640625" style="47" customWidth="1"/>
    <col min="14659" max="14659" width="20.08984375" style="47" customWidth="1"/>
    <col min="14660" max="14660" width="9.36328125" style="47" bestFit="1" customWidth="1"/>
    <col min="14661" max="14661" width="9.90625" style="47" bestFit="1" customWidth="1"/>
    <col min="14662" max="14662" width="10.453125" style="47" bestFit="1" customWidth="1"/>
    <col min="14663" max="14663" width="3.90625" style="47" customWidth="1"/>
    <col min="14664" max="14848" width="9" style="47"/>
    <col min="14849" max="14849" width="3.90625" style="47" customWidth="1"/>
    <col min="14850" max="14850" width="21" style="47" customWidth="1"/>
    <col min="14851" max="14889" width="9.1796875" style="47" bestFit="1" customWidth="1"/>
    <col min="14890" max="14890" width="10" style="47" bestFit="1" customWidth="1"/>
    <col min="14891" max="14891" width="9.1796875" style="47" bestFit="1" customWidth="1"/>
    <col min="14892" max="14892" width="10" style="47" bestFit="1" customWidth="1"/>
    <col min="14893" max="14896" width="9.1796875" style="47" bestFit="1" customWidth="1"/>
    <col min="14897" max="14898" width="10" style="47" bestFit="1" customWidth="1"/>
    <col min="14899" max="14899" width="9.1796875" style="47" bestFit="1" customWidth="1"/>
    <col min="14900" max="14901" width="10" style="47" bestFit="1" customWidth="1"/>
    <col min="14902" max="14902" width="10.6328125" style="47" bestFit="1" customWidth="1"/>
    <col min="14903" max="14903" width="9.6328125" style="47" bestFit="1" customWidth="1"/>
    <col min="14904" max="14904" width="11.08984375" style="47" bestFit="1" customWidth="1"/>
    <col min="14905" max="14905" width="5.81640625" style="47" customWidth="1"/>
    <col min="14906" max="14906" width="7" style="47" customWidth="1"/>
    <col min="14907" max="14907" width="3.6328125" style="47" customWidth="1"/>
    <col min="14908" max="14908" width="19.453125" style="47" customWidth="1"/>
    <col min="14909" max="14909" width="11" style="47" customWidth="1"/>
    <col min="14910" max="14910" width="9.90625" style="47" bestFit="1" customWidth="1"/>
    <col min="14911" max="14911" width="9.08984375" style="47" bestFit="1" customWidth="1"/>
    <col min="14912" max="14912" width="10" style="47" customWidth="1"/>
    <col min="14913" max="14913" width="3.90625" style="47" customWidth="1"/>
    <col min="14914" max="14914" width="3.81640625" style="47" customWidth="1"/>
    <col min="14915" max="14915" width="20.08984375" style="47" customWidth="1"/>
    <col min="14916" max="14916" width="9.36328125" style="47" bestFit="1" customWidth="1"/>
    <col min="14917" max="14917" width="9.90625" style="47" bestFit="1" customWidth="1"/>
    <col min="14918" max="14918" width="10.453125" style="47" bestFit="1" customWidth="1"/>
    <col min="14919" max="14919" width="3.90625" style="47" customWidth="1"/>
    <col min="14920" max="15104" width="9" style="47"/>
    <col min="15105" max="15105" width="3.90625" style="47" customWidth="1"/>
    <col min="15106" max="15106" width="21" style="47" customWidth="1"/>
    <col min="15107" max="15145" width="9.1796875" style="47" bestFit="1" customWidth="1"/>
    <col min="15146" max="15146" width="10" style="47" bestFit="1" customWidth="1"/>
    <col min="15147" max="15147" width="9.1796875" style="47" bestFit="1" customWidth="1"/>
    <col min="15148" max="15148" width="10" style="47" bestFit="1" customWidth="1"/>
    <col min="15149" max="15152" width="9.1796875" style="47" bestFit="1" customWidth="1"/>
    <col min="15153" max="15154" width="10" style="47" bestFit="1" customWidth="1"/>
    <col min="15155" max="15155" width="9.1796875" style="47" bestFit="1" customWidth="1"/>
    <col min="15156" max="15157" width="10" style="47" bestFit="1" customWidth="1"/>
    <col min="15158" max="15158" width="10.6328125" style="47" bestFit="1" customWidth="1"/>
    <col min="15159" max="15159" width="9.6328125" style="47" bestFit="1" customWidth="1"/>
    <col min="15160" max="15160" width="11.08984375" style="47" bestFit="1" customWidth="1"/>
    <col min="15161" max="15161" width="5.81640625" style="47" customWidth="1"/>
    <col min="15162" max="15162" width="7" style="47" customWidth="1"/>
    <col min="15163" max="15163" width="3.6328125" style="47" customWidth="1"/>
    <col min="15164" max="15164" width="19.453125" style="47" customWidth="1"/>
    <col min="15165" max="15165" width="11" style="47" customWidth="1"/>
    <col min="15166" max="15166" width="9.90625" style="47" bestFit="1" customWidth="1"/>
    <col min="15167" max="15167" width="9.08984375" style="47" bestFit="1" customWidth="1"/>
    <col min="15168" max="15168" width="10" style="47" customWidth="1"/>
    <col min="15169" max="15169" width="3.90625" style="47" customWidth="1"/>
    <col min="15170" max="15170" width="3.81640625" style="47" customWidth="1"/>
    <col min="15171" max="15171" width="20.08984375" style="47" customWidth="1"/>
    <col min="15172" max="15172" width="9.36328125" style="47" bestFit="1" customWidth="1"/>
    <col min="15173" max="15173" width="9.90625" style="47" bestFit="1" customWidth="1"/>
    <col min="15174" max="15174" width="10.453125" style="47" bestFit="1" customWidth="1"/>
    <col min="15175" max="15175" width="3.90625" style="47" customWidth="1"/>
    <col min="15176" max="15360" width="9" style="47"/>
    <col min="15361" max="15361" width="3.90625" style="47" customWidth="1"/>
    <col min="15362" max="15362" width="21" style="47" customWidth="1"/>
    <col min="15363" max="15401" width="9.1796875" style="47" bestFit="1" customWidth="1"/>
    <col min="15402" max="15402" width="10" style="47" bestFit="1" customWidth="1"/>
    <col min="15403" max="15403" width="9.1796875" style="47" bestFit="1" customWidth="1"/>
    <col min="15404" max="15404" width="10" style="47" bestFit="1" customWidth="1"/>
    <col min="15405" max="15408" width="9.1796875" style="47" bestFit="1" customWidth="1"/>
    <col min="15409" max="15410" width="10" style="47" bestFit="1" customWidth="1"/>
    <col min="15411" max="15411" width="9.1796875" style="47" bestFit="1" customWidth="1"/>
    <col min="15412" max="15413" width="10" style="47" bestFit="1" customWidth="1"/>
    <col min="15414" max="15414" width="10.6328125" style="47" bestFit="1" customWidth="1"/>
    <col min="15415" max="15415" width="9.6328125" style="47" bestFit="1" customWidth="1"/>
    <col min="15416" max="15416" width="11.08984375" style="47" bestFit="1" customWidth="1"/>
    <col min="15417" max="15417" width="5.81640625" style="47" customWidth="1"/>
    <col min="15418" max="15418" width="7" style="47" customWidth="1"/>
    <col min="15419" max="15419" width="3.6328125" style="47" customWidth="1"/>
    <col min="15420" max="15420" width="19.453125" style="47" customWidth="1"/>
    <col min="15421" max="15421" width="11" style="47" customWidth="1"/>
    <col min="15422" max="15422" width="9.90625" style="47" bestFit="1" customWidth="1"/>
    <col min="15423" max="15423" width="9.08984375" style="47" bestFit="1" customWidth="1"/>
    <col min="15424" max="15424" width="10" style="47" customWidth="1"/>
    <col min="15425" max="15425" width="3.90625" style="47" customWidth="1"/>
    <col min="15426" max="15426" width="3.81640625" style="47" customWidth="1"/>
    <col min="15427" max="15427" width="20.08984375" style="47" customWidth="1"/>
    <col min="15428" max="15428" width="9.36328125" style="47" bestFit="1" customWidth="1"/>
    <col min="15429" max="15429" width="9.90625" style="47" bestFit="1" customWidth="1"/>
    <col min="15430" max="15430" width="10.453125" style="47" bestFit="1" customWidth="1"/>
    <col min="15431" max="15431" width="3.90625" style="47" customWidth="1"/>
    <col min="15432" max="15616" width="9" style="47"/>
    <col min="15617" max="15617" width="3.90625" style="47" customWidth="1"/>
    <col min="15618" max="15618" width="21" style="47" customWidth="1"/>
    <col min="15619" max="15657" width="9.1796875" style="47" bestFit="1" customWidth="1"/>
    <col min="15658" max="15658" width="10" style="47" bestFit="1" customWidth="1"/>
    <col min="15659" max="15659" width="9.1796875" style="47" bestFit="1" customWidth="1"/>
    <col min="15660" max="15660" width="10" style="47" bestFit="1" customWidth="1"/>
    <col min="15661" max="15664" width="9.1796875" style="47" bestFit="1" customWidth="1"/>
    <col min="15665" max="15666" width="10" style="47" bestFit="1" customWidth="1"/>
    <col min="15667" max="15667" width="9.1796875" style="47" bestFit="1" customWidth="1"/>
    <col min="15668" max="15669" width="10" style="47" bestFit="1" customWidth="1"/>
    <col min="15670" max="15670" width="10.6328125" style="47" bestFit="1" customWidth="1"/>
    <col min="15671" max="15671" width="9.6328125" style="47" bestFit="1" customWidth="1"/>
    <col min="15672" max="15672" width="11.08984375" style="47" bestFit="1" customWidth="1"/>
    <col min="15673" max="15673" width="5.81640625" style="47" customWidth="1"/>
    <col min="15674" max="15674" width="7" style="47" customWidth="1"/>
    <col min="15675" max="15675" width="3.6328125" style="47" customWidth="1"/>
    <col min="15676" max="15676" width="19.453125" style="47" customWidth="1"/>
    <col min="15677" max="15677" width="11" style="47" customWidth="1"/>
    <col min="15678" max="15678" width="9.90625" style="47" bestFit="1" customWidth="1"/>
    <col min="15679" max="15679" width="9.08984375" style="47" bestFit="1" customWidth="1"/>
    <col min="15680" max="15680" width="10" style="47" customWidth="1"/>
    <col min="15681" max="15681" width="3.90625" style="47" customWidth="1"/>
    <col min="15682" max="15682" width="3.81640625" style="47" customWidth="1"/>
    <col min="15683" max="15683" width="20.08984375" style="47" customWidth="1"/>
    <col min="15684" max="15684" width="9.36328125" style="47" bestFit="1" customWidth="1"/>
    <col min="15685" max="15685" width="9.90625" style="47" bestFit="1" customWidth="1"/>
    <col min="15686" max="15686" width="10.453125" style="47" bestFit="1" customWidth="1"/>
    <col min="15687" max="15687" width="3.90625" style="47" customWidth="1"/>
    <col min="15688" max="15872" width="9" style="47"/>
    <col min="15873" max="15873" width="3.90625" style="47" customWidth="1"/>
    <col min="15874" max="15874" width="21" style="47" customWidth="1"/>
    <col min="15875" max="15913" width="9.1796875" style="47" bestFit="1" customWidth="1"/>
    <col min="15914" max="15914" width="10" style="47" bestFit="1" customWidth="1"/>
    <col min="15915" max="15915" width="9.1796875" style="47" bestFit="1" customWidth="1"/>
    <col min="15916" max="15916" width="10" style="47" bestFit="1" customWidth="1"/>
    <col min="15917" max="15920" width="9.1796875" style="47" bestFit="1" customWidth="1"/>
    <col min="15921" max="15922" width="10" style="47" bestFit="1" customWidth="1"/>
    <col min="15923" max="15923" width="9.1796875" style="47" bestFit="1" customWidth="1"/>
    <col min="15924" max="15925" width="10" style="47" bestFit="1" customWidth="1"/>
    <col min="15926" max="15926" width="10.6328125" style="47" bestFit="1" customWidth="1"/>
    <col min="15927" max="15927" width="9.6328125" style="47" bestFit="1" customWidth="1"/>
    <col min="15928" max="15928" width="11.08984375" style="47" bestFit="1" customWidth="1"/>
    <col min="15929" max="15929" width="5.81640625" style="47" customWidth="1"/>
    <col min="15930" max="15930" width="7" style="47" customWidth="1"/>
    <col min="15931" max="15931" width="3.6328125" style="47" customWidth="1"/>
    <col min="15932" max="15932" width="19.453125" style="47" customWidth="1"/>
    <col min="15933" max="15933" width="11" style="47" customWidth="1"/>
    <col min="15934" max="15934" width="9.90625" style="47" bestFit="1" customWidth="1"/>
    <col min="15935" max="15935" width="9.08984375" style="47" bestFit="1" customWidth="1"/>
    <col min="15936" max="15936" width="10" style="47" customWidth="1"/>
    <col min="15937" max="15937" width="3.90625" style="47" customWidth="1"/>
    <col min="15938" max="15938" width="3.81640625" style="47" customWidth="1"/>
    <col min="15939" max="15939" width="20.08984375" style="47" customWidth="1"/>
    <col min="15940" max="15940" width="9.36328125" style="47" bestFit="1" customWidth="1"/>
    <col min="15941" max="15941" width="9.90625" style="47" bestFit="1" customWidth="1"/>
    <col min="15942" max="15942" width="10.453125" style="47" bestFit="1" customWidth="1"/>
    <col min="15943" max="15943" width="3.90625" style="47" customWidth="1"/>
    <col min="15944" max="16128" width="9" style="47"/>
    <col min="16129" max="16129" width="3.90625" style="47" customWidth="1"/>
    <col min="16130" max="16130" width="21" style="47" customWidth="1"/>
    <col min="16131" max="16169" width="9.1796875" style="47" bestFit="1" customWidth="1"/>
    <col min="16170" max="16170" width="10" style="47" bestFit="1" customWidth="1"/>
    <col min="16171" max="16171" width="9.1796875" style="47" bestFit="1" customWidth="1"/>
    <col min="16172" max="16172" width="10" style="47" bestFit="1" customWidth="1"/>
    <col min="16173" max="16176" width="9.1796875" style="47" bestFit="1" customWidth="1"/>
    <col min="16177" max="16178" width="10" style="47" bestFit="1" customWidth="1"/>
    <col min="16179" max="16179" width="9.1796875" style="47" bestFit="1" customWidth="1"/>
    <col min="16180" max="16181" width="10" style="47" bestFit="1" customWidth="1"/>
    <col min="16182" max="16182" width="10.6328125" style="47" bestFit="1" customWidth="1"/>
    <col min="16183" max="16183" width="9.6328125" style="47" bestFit="1" customWidth="1"/>
    <col min="16184" max="16184" width="11.08984375" style="47" bestFit="1" customWidth="1"/>
    <col min="16185" max="16185" width="5.81640625" style="47" customWidth="1"/>
    <col min="16186" max="16186" width="7" style="47" customWidth="1"/>
    <col min="16187" max="16187" width="3.6328125" style="47" customWidth="1"/>
    <col min="16188" max="16188" width="19.453125" style="47" customWidth="1"/>
    <col min="16189" max="16189" width="11" style="47" customWidth="1"/>
    <col min="16190" max="16190" width="9.90625" style="47" bestFit="1" customWidth="1"/>
    <col min="16191" max="16191" width="9.08984375" style="47" bestFit="1" customWidth="1"/>
    <col min="16192" max="16192" width="10" style="47" customWidth="1"/>
    <col min="16193" max="16193" width="3.90625" style="47" customWidth="1"/>
    <col min="16194" max="16194" width="3.81640625" style="47" customWidth="1"/>
    <col min="16195" max="16195" width="20.08984375" style="47" customWidth="1"/>
    <col min="16196" max="16196" width="9.36328125" style="47" bestFit="1" customWidth="1"/>
    <col min="16197" max="16197" width="9.90625" style="47" bestFit="1" customWidth="1"/>
    <col min="16198" max="16198" width="10.453125" style="47" bestFit="1" customWidth="1"/>
    <col min="16199" max="16199" width="3.90625" style="47" customWidth="1"/>
    <col min="16200" max="16384" width="9" style="47"/>
  </cols>
  <sheetData>
    <row r="1" spans="1:71" x14ac:dyDescent="0.2">
      <c r="A1" s="416" t="s">
        <v>627</v>
      </c>
      <c r="E1" s="226" t="s">
        <v>601</v>
      </c>
      <c r="G1" s="47" t="s">
        <v>175</v>
      </c>
      <c r="BG1" s="225" t="s">
        <v>703</v>
      </c>
      <c r="BJ1" s="47" t="s">
        <v>175</v>
      </c>
      <c r="BN1" s="225" t="s">
        <v>703</v>
      </c>
      <c r="BQ1" s="47" t="s">
        <v>175</v>
      </c>
    </row>
    <row r="2" spans="1:71" x14ac:dyDescent="0.2">
      <c r="A2" s="47" t="s">
        <v>395</v>
      </c>
      <c r="BC2" s="417" t="s">
        <v>0</v>
      </c>
      <c r="BG2" s="47" t="s">
        <v>396</v>
      </c>
      <c r="BN2" s="562" t="s">
        <v>704</v>
      </c>
      <c r="BO2" s="563"/>
      <c r="BP2" s="563"/>
      <c r="BR2" s="417" t="s">
        <v>705</v>
      </c>
    </row>
    <row r="3" spans="1:71" x14ac:dyDescent="0.2">
      <c r="A3" s="227" t="s">
        <v>1</v>
      </c>
      <c r="B3" s="228"/>
      <c r="C3" s="229" t="s">
        <v>398</v>
      </c>
      <c r="D3" s="229" t="s">
        <v>399</v>
      </c>
      <c r="E3" s="229" t="s">
        <v>400</v>
      </c>
      <c r="F3" s="229" t="s">
        <v>401</v>
      </c>
      <c r="G3" s="229" t="s">
        <v>402</v>
      </c>
      <c r="H3" s="230" t="s">
        <v>403</v>
      </c>
      <c r="I3" s="230" t="s">
        <v>404</v>
      </c>
      <c r="J3" s="230" t="s">
        <v>405</v>
      </c>
      <c r="K3" s="230" t="s">
        <v>406</v>
      </c>
      <c r="L3" s="230" t="s">
        <v>2</v>
      </c>
      <c r="M3" s="230" t="s">
        <v>3</v>
      </c>
      <c r="N3" s="230" t="s">
        <v>4</v>
      </c>
      <c r="O3" s="230" t="s">
        <v>5</v>
      </c>
      <c r="P3" s="230" t="s">
        <v>6</v>
      </c>
      <c r="Q3" s="230" t="s">
        <v>7</v>
      </c>
      <c r="R3" s="230" t="s">
        <v>8</v>
      </c>
      <c r="S3" s="230" t="s">
        <v>9</v>
      </c>
      <c r="T3" s="230" t="s">
        <v>10</v>
      </c>
      <c r="U3" s="230" t="s">
        <v>11</v>
      </c>
      <c r="V3" s="230" t="s">
        <v>12</v>
      </c>
      <c r="W3" s="230" t="s">
        <v>13</v>
      </c>
      <c r="X3" s="230" t="s">
        <v>14</v>
      </c>
      <c r="Y3" s="230" t="s">
        <v>15</v>
      </c>
      <c r="Z3" s="230" t="s">
        <v>16</v>
      </c>
      <c r="AA3" s="230" t="s">
        <v>17</v>
      </c>
      <c r="AB3" s="230" t="s">
        <v>18</v>
      </c>
      <c r="AC3" s="230" t="s">
        <v>19</v>
      </c>
      <c r="AD3" s="230" t="s">
        <v>20</v>
      </c>
      <c r="AE3" s="230" t="s">
        <v>21</v>
      </c>
      <c r="AF3" s="230" t="s">
        <v>22</v>
      </c>
      <c r="AG3" s="230" t="s">
        <v>23</v>
      </c>
      <c r="AH3" s="230" t="s">
        <v>24</v>
      </c>
      <c r="AI3" s="230" t="s">
        <v>25</v>
      </c>
      <c r="AJ3" s="230" t="s">
        <v>26</v>
      </c>
      <c r="AK3" s="230">
        <v>35</v>
      </c>
      <c r="AL3" s="229">
        <v>36</v>
      </c>
      <c r="AM3" s="229">
        <v>37</v>
      </c>
      <c r="AN3" s="229">
        <v>38</v>
      </c>
      <c r="AO3" s="229">
        <v>39</v>
      </c>
      <c r="AP3" s="231">
        <v>40</v>
      </c>
      <c r="AQ3" s="232">
        <v>41</v>
      </c>
      <c r="AR3" s="232">
        <v>42</v>
      </c>
      <c r="AS3" s="232">
        <v>43</v>
      </c>
      <c r="AT3" s="232">
        <v>44</v>
      </c>
      <c r="AU3" s="232">
        <v>45</v>
      </c>
      <c r="AV3" s="232">
        <v>46</v>
      </c>
      <c r="AW3" s="231">
        <v>47</v>
      </c>
      <c r="AX3" s="232">
        <v>48</v>
      </c>
      <c r="AY3" s="233">
        <v>49</v>
      </c>
      <c r="AZ3" s="231">
        <v>50</v>
      </c>
      <c r="BA3" s="232">
        <v>51</v>
      </c>
      <c r="BB3" s="233">
        <v>52</v>
      </c>
      <c r="BC3" s="232">
        <v>53</v>
      </c>
      <c r="BD3" s="231">
        <v>54</v>
      </c>
      <c r="BE3" s="418"/>
      <c r="BG3" s="419" t="s">
        <v>1</v>
      </c>
      <c r="BH3" s="420"/>
      <c r="BI3" s="421" t="s">
        <v>407</v>
      </c>
      <c r="BJ3" s="422" t="s">
        <v>71</v>
      </c>
      <c r="BK3" s="423" t="s">
        <v>72</v>
      </c>
      <c r="BL3" s="553" t="s">
        <v>408</v>
      </c>
      <c r="BN3" s="419" t="s">
        <v>1</v>
      </c>
      <c r="BO3" s="420"/>
      <c r="BP3" s="419" t="s">
        <v>409</v>
      </c>
      <c r="BQ3" s="422" t="s">
        <v>410</v>
      </c>
      <c r="BR3" s="421" t="s">
        <v>397</v>
      </c>
    </row>
    <row r="4" spans="1:71" ht="50" x14ac:dyDescent="0.2">
      <c r="A4" s="234"/>
      <c r="B4" s="235" t="s">
        <v>411</v>
      </c>
      <c r="C4" s="236" t="s">
        <v>412</v>
      </c>
      <c r="D4" s="236" t="s">
        <v>413</v>
      </c>
      <c r="E4" s="236" t="s">
        <v>414</v>
      </c>
      <c r="F4" s="236" t="s">
        <v>27</v>
      </c>
      <c r="G4" s="236" t="s">
        <v>415</v>
      </c>
      <c r="H4" s="237" t="s">
        <v>28</v>
      </c>
      <c r="I4" s="237" t="s">
        <v>265</v>
      </c>
      <c r="J4" s="237" t="s">
        <v>29</v>
      </c>
      <c r="K4" s="237" t="s">
        <v>30</v>
      </c>
      <c r="L4" s="237" t="s">
        <v>416</v>
      </c>
      <c r="M4" s="237" t="s">
        <v>31</v>
      </c>
      <c r="N4" s="237" t="s">
        <v>32</v>
      </c>
      <c r="O4" s="237" t="s">
        <v>33</v>
      </c>
      <c r="P4" s="237" t="s">
        <v>34</v>
      </c>
      <c r="Q4" s="237" t="s">
        <v>266</v>
      </c>
      <c r="R4" s="237" t="s">
        <v>267</v>
      </c>
      <c r="S4" s="237" t="s">
        <v>268</v>
      </c>
      <c r="T4" s="237" t="s">
        <v>417</v>
      </c>
      <c r="U4" s="237" t="s">
        <v>35</v>
      </c>
      <c r="V4" s="237" t="s">
        <v>361</v>
      </c>
      <c r="W4" s="237" t="s">
        <v>418</v>
      </c>
      <c r="X4" s="237" t="s">
        <v>50</v>
      </c>
      <c r="Y4" s="237" t="s">
        <v>36</v>
      </c>
      <c r="Z4" s="237" t="s">
        <v>419</v>
      </c>
      <c r="AA4" s="237" t="s">
        <v>420</v>
      </c>
      <c r="AB4" s="237" t="s">
        <v>421</v>
      </c>
      <c r="AC4" s="237" t="s">
        <v>422</v>
      </c>
      <c r="AD4" s="237" t="s">
        <v>37</v>
      </c>
      <c r="AE4" s="237" t="s">
        <v>38</v>
      </c>
      <c r="AF4" s="237" t="s">
        <v>423</v>
      </c>
      <c r="AG4" s="237" t="s">
        <v>191</v>
      </c>
      <c r="AH4" s="237" t="s">
        <v>39</v>
      </c>
      <c r="AI4" s="237" t="s">
        <v>40</v>
      </c>
      <c r="AJ4" s="237" t="s">
        <v>424</v>
      </c>
      <c r="AK4" s="237" t="s">
        <v>425</v>
      </c>
      <c r="AL4" s="236" t="s">
        <v>41</v>
      </c>
      <c r="AM4" s="236" t="s">
        <v>42</v>
      </c>
      <c r="AN4" s="236" t="s">
        <v>426</v>
      </c>
      <c r="AO4" s="236" t="s">
        <v>427</v>
      </c>
      <c r="AP4" s="238" t="s">
        <v>43</v>
      </c>
      <c r="AQ4" s="239" t="s">
        <v>52</v>
      </c>
      <c r="AR4" s="239" t="s">
        <v>44</v>
      </c>
      <c r="AS4" s="239" t="s">
        <v>45</v>
      </c>
      <c r="AT4" s="239" t="s">
        <v>428</v>
      </c>
      <c r="AU4" s="239" t="s">
        <v>429</v>
      </c>
      <c r="AV4" s="239" t="s">
        <v>46</v>
      </c>
      <c r="AW4" s="238" t="s">
        <v>430</v>
      </c>
      <c r="AX4" s="239" t="s">
        <v>431</v>
      </c>
      <c r="AY4" s="240" t="s">
        <v>432</v>
      </c>
      <c r="AZ4" s="238" t="s">
        <v>47</v>
      </c>
      <c r="BA4" s="239" t="s">
        <v>48</v>
      </c>
      <c r="BB4" s="240" t="s">
        <v>433</v>
      </c>
      <c r="BC4" s="239" t="s">
        <v>49</v>
      </c>
      <c r="BD4" s="238" t="s">
        <v>434</v>
      </c>
      <c r="BE4" s="424"/>
      <c r="BG4" s="425"/>
      <c r="BH4" s="426" t="s">
        <v>411</v>
      </c>
      <c r="BI4" s="427" t="s">
        <v>76</v>
      </c>
      <c r="BJ4" s="428" t="s">
        <v>77</v>
      </c>
      <c r="BK4" s="429" t="s">
        <v>78</v>
      </c>
      <c r="BL4" s="427" t="s">
        <v>435</v>
      </c>
      <c r="BN4" s="425"/>
      <c r="BO4" s="426" t="s">
        <v>411</v>
      </c>
      <c r="BP4" s="430" t="s">
        <v>84</v>
      </c>
      <c r="BQ4" s="428" t="s">
        <v>85</v>
      </c>
      <c r="BR4" s="427" t="s">
        <v>436</v>
      </c>
    </row>
    <row r="5" spans="1:71" x14ac:dyDescent="0.2">
      <c r="A5" s="241" t="s">
        <v>437</v>
      </c>
      <c r="B5" s="242" t="s">
        <v>438</v>
      </c>
      <c r="C5" s="243">
        <v>4427</v>
      </c>
      <c r="D5" s="243">
        <v>0</v>
      </c>
      <c r="E5" s="243">
        <v>0</v>
      </c>
      <c r="F5" s="243">
        <v>0</v>
      </c>
      <c r="G5" s="243">
        <v>3737</v>
      </c>
      <c r="H5" s="243">
        <v>10</v>
      </c>
      <c r="I5" s="243">
        <v>1</v>
      </c>
      <c r="J5" s="243">
        <v>4</v>
      </c>
      <c r="K5" s="243">
        <v>0</v>
      </c>
      <c r="L5" s="243">
        <v>3</v>
      </c>
      <c r="M5" s="243">
        <v>1</v>
      </c>
      <c r="N5" s="243">
        <v>0</v>
      </c>
      <c r="O5" s="243">
        <v>0</v>
      </c>
      <c r="P5" s="243">
        <v>0</v>
      </c>
      <c r="Q5" s="243">
        <v>0</v>
      </c>
      <c r="R5" s="243">
        <v>0</v>
      </c>
      <c r="S5" s="243">
        <v>0</v>
      </c>
      <c r="T5" s="243">
        <v>0</v>
      </c>
      <c r="U5" s="243">
        <v>0</v>
      </c>
      <c r="V5" s="243">
        <v>0</v>
      </c>
      <c r="W5" s="243">
        <v>0</v>
      </c>
      <c r="X5" s="243">
        <v>31</v>
      </c>
      <c r="Y5" s="243">
        <v>32</v>
      </c>
      <c r="Z5" s="243">
        <v>0</v>
      </c>
      <c r="AA5" s="243">
        <v>0</v>
      </c>
      <c r="AB5" s="243">
        <v>0</v>
      </c>
      <c r="AC5" s="243">
        <v>4</v>
      </c>
      <c r="AD5" s="243">
        <v>0</v>
      </c>
      <c r="AE5" s="243">
        <v>0</v>
      </c>
      <c r="AF5" s="243">
        <v>0</v>
      </c>
      <c r="AG5" s="243">
        <v>0</v>
      </c>
      <c r="AH5" s="243">
        <v>1</v>
      </c>
      <c r="AI5" s="243">
        <v>69</v>
      </c>
      <c r="AJ5" s="243">
        <v>72</v>
      </c>
      <c r="AK5" s="243">
        <v>5</v>
      </c>
      <c r="AL5" s="243">
        <v>0</v>
      </c>
      <c r="AM5" s="243">
        <v>826</v>
      </c>
      <c r="AN5" s="243">
        <v>0</v>
      </c>
      <c r="AO5" s="243">
        <v>0</v>
      </c>
      <c r="AP5" s="244">
        <v>9223</v>
      </c>
      <c r="AQ5" s="243">
        <v>62</v>
      </c>
      <c r="AR5" s="243">
        <v>3010</v>
      </c>
      <c r="AS5" s="243">
        <v>0</v>
      </c>
      <c r="AT5" s="243">
        <v>0</v>
      </c>
      <c r="AU5" s="243">
        <v>164</v>
      </c>
      <c r="AV5" s="243">
        <v>-1</v>
      </c>
      <c r="AW5" s="244">
        <v>3235</v>
      </c>
      <c r="AX5" s="243">
        <v>12458</v>
      </c>
      <c r="AY5" s="244">
        <v>42523</v>
      </c>
      <c r="AZ5" s="244">
        <v>45758</v>
      </c>
      <c r="BA5" s="243">
        <v>54981</v>
      </c>
      <c r="BB5" s="244">
        <v>-4657</v>
      </c>
      <c r="BC5" s="243">
        <v>41101</v>
      </c>
      <c r="BD5" s="244">
        <v>50324</v>
      </c>
      <c r="BE5" s="245"/>
      <c r="BG5" s="241" t="s">
        <v>437</v>
      </c>
      <c r="BH5" s="431" t="s">
        <v>438</v>
      </c>
      <c r="BI5" s="246">
        <f>AX5</f>
        <v>12458</v>
      </c>
      <c r="BJ5" s="247">
        <f>ABS(BB5)</f>
        <v>4657</v>
      </c>
      <c r="BK5" s="248">
        <f>BJ5/BI5</f>
        <v>0.3738160218333601</v>
      </c>
      <c r="BL5" s="249">
        <f>1-BK5</f>
        <v>0.62618397816663984</v>
      </c>
      <c r="BM5" s="250"/>
      <c r="BN5" s="241" t="s">
        <v>437</v>
      </c>
      <c r="BO5" s="431" t="s">
        <v>438</v>
      </c>
      <c r="BP5" s="432">
        <f>AY5</f>
        <v>42523</v>
      </c>
      <c r="BQ5" s="433">
        <f>ABS(BB5)</f>
        <v>4657</v>
      </c>
      <c r="BR5" s="434">
        <f>BP5-BQ5</f>
        <v>37866</v>
      </c>
      <c r="BS5" s="250"/>
    </row>
    <row r="6" spans="1:71" x14ac:dyDescent="0.2">
      <c r="A6" s="241" t="s">
        <v>439</v>
      </c>
      <c r="B6" s="242" t="s">
        <v>440</v>
      </c>
      <c r="C6" s="243">
        <v>5</v>
      </c>
      <c r="D6" s="243">
        <v>19</v>
      </c>
      <c r="E6" s="243">
        <v>3</v>
      </c>
      <c r="F6" s="243">
        <v>0</v>
      </c>
      <c r="G6" s="243">
        <v>9</v>
      </c>
      <c r="H6" s="243">
        <v>0</v>
      </c>
      <c r="I6" s="243">
        <v>24</v>
      </c>
      <c r="J6" s="243">
        <v>0</v>
      </c>
      <c r="K6" s="243">
        <v>0</v>
      </c>
      <c r="L6" s="243">
        <v>0</v>
      </c>
      <c r="M6" s="243">
        <v>0</v>
      </c>
      <c r="N6" s="243">
        <v>0</v>
      </c>
      <c r="O6" s="243">
        <v>0</v>
      </c>
      <c r="P6" s="243">
        <v>0</v>
      </c>
      <c r="Q6" s="243">
        <v>0</v>
      </c>
      <c r="R6" s="243">
        <v>0</v>
      </c>
      <c r="S6" s="243">
        <v>0</v>
      </c>
      <c r="T6" s="243">
        <v>0</v>
      </c>
      <c r="U6" s="243">
        <v>0</v>
      </c>
      <c r="V6" s="243">
        <v>0</v>
      </c>
      <c r="W6" s="243">
        <v>0</v>
      </c>
      <c r="X6" s="243">
        <v>3</v>
      </c>
      <c r="Y6" s="243">
        <v>1</v>
      </c>
      <c r="Z6" s="243">
        <v>0</v>
      </c>
      <c r="AA6" s="243">
        <v>0</v>
      </c>
      <c r="AB6" s="243">
        <v>0</v>
      </c>
      <c r="AC6" s="243">
        <v>0</v>
      </c>
      <c r="AD6" s="243">
        <v>0</v>
      </c>
      <c r="AE6" s="243">
        <v>0</v>
      </c>
      <c r="AF6" s="243">
        <v>0</v>
      </c>
      <c r="AG6" s="243">
        <v>0</v>
      </c>
      <c r="AH6" s="243">
        <v>0</v>
      </c>
      <c r="AI6" s="243">
        <v>2</v>
      </c>
      <c r="AJ6" s="243">
        <v>0</v>
      </c>
      <c r="AK6" s="243">
        <v>0</v>
      </c>
      <c r="AL6" s="243">
        <v>0</v>
      </c>
      <c r="AM6" s="243">
        <v>54</v>
      </c>
      <c r="AN6" s="243">
        <v>0</v>
      </c>
      <c r="AO6" s="243">
        <v>0</v>
      </c>
      <c r="AP6" s="244">
        <v>120</v>
      </c>
      <c r="AQ6" s="243">
        <v>4</v>
      </c>
      <c r="AR6" s="243">
        <v>155</v>
      </c>
      <c r="AS6" s="243">
        <v>0</v>
      </c>
      <c r="AT6" s="243">
        <v>0</v>
      </c>
      <c r="AU6" s="243">
        <v>0</v>
      </c>
      <c r="AV6" s="243">
        <v>88</v>
      </c>
      <c r="AW6" s="244">
        <v>247</v>
      </c>
      <c r="AX6" s="243">
        <v>367</v>
      </c>
      <c r="AY6" s="244">
        <v>22</v>
      </c>
      <c r="AZ6" s="244">
        <v>269</v>
      </c>
      <c r="BA6" s="243">
        <v>389</v>
      </c>
      <c r="BB6" s="244">
        <v>-204</v>
      </c>
      <c r="BC6" s="243">
        <v>65</v>
      </c>
      <c r="BD6" s="244">
        <v>185</v>
      </c>
      <c r="BE6" s="245"/>
      <c r="BG6" s="241" t="s">
        <v>439</v>
      </c>
      <c r="BH6" s="431" t="s">
        <v>440</v>
      </c>
      <c r="BI6" s="246">
        <f t="shared" ref="BI6:BI44" si="0">AX6</f>
        <v>367</v>
      </c>
      <c r="BJ6" s="247">
        <f t="shared" ref="BJ6:BJ44" si="1">ABS(BB6)</f>
        <v>204</v>
      </c>
      <c r="BK6" s="248">
        <f t="shared" ref="BK6:BK44" si="2">BJ6/BI6</f>
        <v>0.55585831062670299</v>
      </c>
      <c r="BL6" s="249">
        <f t="shared" ref="BL6:BL44" si="3">1-BK6</f>
        <v>0.44414168937329701</v>
      </c>
      <c r="BM6" s="250"/>
      <c r="BN6" s="241" t="s">
        <v>439</v>
      </c>
      <c r="BO6" s="431" t="s">
        <v>440</v>
      </c>
      <c r="BP6" s="432">
        <f t="shared" ref="BP6:BP44" si="4">AY6</f>
        <v>22</v>
      </c>
      <c r="BQ6" s="433">
        <f t="shared" ref="BQ6:BQ44" si="5">ABS(BB6)</f>
        <v>204</v>
      </c>
      <c r="BR6" s="434">
        <f t="shared" ref="BR6:BR44" si="6">BP6-BQ6</f>
        <v>-182</v>
      </c>
      <c r="BS6" s="250"/>
    </row>
    <row r="7" spans="1:71" x14ac:dyDescent="0.2">
      <c r="A7" s="241" t="s">
        <v>441</v>
      </c>
      <c r="B7" s="242" t="s">
        <v>247</v>
      </c>
      <c r="C7" s="243">
        <v>0</v>
      </c>
      <c r="D7" s="243">
        <v>0</v>
      </c>
      <c r="E7" s="243">
        <v>562</v>
      </c>
      <c r="F7" s="243">
        <v>0</v>
      </c>
      <c r="G7" s="243">
        <v>680</v>
      </c>
      <c r="H7" s="243">
        <v>0</v>
      </c>
      <c r="I7" s="243">
        <v>0</v>
      </c>
      <c r="J7" s="243">
        <v>0</v>
      </c>
      <c r="K7" s="243">
        <v>0</v>
      </c>
      <c r="L7" s="243">
        <v>0</v>
      </c>
      <c r="M7" s="243">
        <v>0</v>
      </c>
      <c r="N7" s="243">
        <v>0</v>
      </c>
      <c r="O7" s="243">
        <v>0</v>
      </c>
      <c r="P7" s="243">
        <v>0</v>
      </c>
      <c r="Q7" s="243">
        <v>0</v>
      </c>
      <c r="R7" s="243">
        <v>0</v>
      </c>
      <c r="S7" s="243">
        <v>0</v>
      </c>
      <c r="T7" s="243">
        <v>0</v>
      </c>
      <c r="U7" s="243">
        <v>0</v>
      </c>
      <c r="V7" s="243">
        <v>0</v>
      </c>
      <c r="W7" s="243">
        <v>0</v>
      </c>
      <c r="X7" s="243">
        <v>112</v>
      </c>
      <c r="Y7" s="243">
        <v>0</v>
      </c>
      <c r="Z7" s="243">
        <v>0</v>
      </c>
      <c r="AA7" s="243">
        <v>0</v>
      </c>
      <c r="AB7" s="243">
        <v>0</v>
      </c>
      <c r="AC7" s="243">
        <v>0</v>
      </c>
      <c r="AD7" s="243">
        <v>0</v>
      </c>
      <c r="AE7" s="243">
        <v>0</v>
      </c>
      <c r="AF7" s="243">
        <v>0</v>
      </c>
      <c r="AG7" s="243">
        <v>0</v>
      </c>
      <c r="AH7" s="243">
        <v>0</v>
      </c>
      <c r="AI7" s="243">
        <v>3</v>
      </c>
      <c r="AJ7" s="243">
        <v>16</v>
      </c>
      <c r="AK7" s="243">
        <v>0</v>
      </c>
      <c r="AL7" s="243">
        <v>0</v>
      </c>
      <c r="AM7" s="243">
        <v>196</v>
      </c>
      <c r="AN7" s="243">
        <v>0</v>
      </c>
      <c r="AO7" s="243">
        <v>0</v>
      </c>
      <c r="AP7" s="244">
        <v>1569</v>
      </c>
      <c r="AQ7" s="243">
        <v>20</v>
      </c>
      <c r="AR7" s="243">
        <v>353</v>
      </c>
      <c r="AS7" s="243">
        <v>0</v>
      </c>
      <c r="AT7" s="243">
        <v>0</v>
      </c>
      <c r="AU7" s="243">
        <v>0</v>
      </c>
      <c r="AV7" s="243">
        <v>119</v>
      </c>
      <c r="AW7" s="244">
        <v>492</v>
      </c>
      <c r="AX7" s="243">
        <v>2061</v>
      </c>
      <c r="AY7" s="244">
        <v>18600</v>
      </c>
      <c r="AZ7" s="244">
        <v>19092</v>
      </c>
      <c r="BA7" s="243">
        <v>20661</v>
      </c>
      <c r="BB7" s="244">
        <v>-826</v>
      </c>
      <c r="BC7" s="243">
        <v>18266</v>
      </c>
      <c r="BD7" s="244">
        <v>19835</v>
      </c>
      <c r="BE7" s="245"/>
      <c r="BG7" s="241" t="s">
        <v>441</v>
      </c>
      <c r="BH7" s="431" t="s">
        <v>247</v>
      </c>
      <c r="BI7" s="246">
        <f t="shared" si="0"/>
        <v>2061</v>
      </c>
      <c r="BJ7" s="247">
        <f t="shared" si="1"/>
        <v>826</v>
      </c>
      <c r="BK7" s="248">
        <f t="shared" si="2"/>
        <v>0.40077632217370207</v>
      </c>
      <c r="BL7" s="249">
        <f t="shared" si="3"/>
        <v>0.59922367782629793</v>
      </c>
      <c r="BM7" s="250"/>
      <c r="BN7" s="241" t="s">
        <v>441</v>
      </c>
      <c r="BO7" s="431" t="s">
        <v>247</v>
      </c>
      <c r="BP7" s="432">
        <f t="shared" si="4"/>
        <v>18600</v>
      </c>
      <c r="BQ7" s="433">
        <f t="shared" si="5"/>
        <v>826</v>
      </c>
      <c r="BR7" s="434">
        <f t="shared" si="6"/>
        <v>17774</v>
      </c>
      <c r="BS7" s="250"/>
    </row>
    <row r="8" spans="1:71" x14ac:dyDescent="0.2">
      <c r="A8" s="241" t="s">
        <v>442</v>
      </c>
      <c r="B8" s="242" t="s">
        <v>27</v>
      </c>
      <c r="C8" s="243">
        <v>0</v>
      </c>
      <c r="D8" s="243">
        <v>0</v>
      </c>
      <c r="E8" s="243">
        <v>0</v>
      </c>
      <c r="F8" s="243">
        <v>0</v>
      </c>
      <c r="G8" s="243">
        <v>7</v>
      </c>
      <c r="H8" s="243">
        <v>0</v>
      </c>
      <c r="I8" s="243">
        <v>11</v>
      </c>
      <c r="J8" s="243">
        <v>16</v>
      </c>
      <c r="K8" s="243">
        <v>1116</v>
      </c>
      <c r="L8" s="243">
        <v>0</v>
      </c>
      <c r="M8" s="243">
        <v>438</v>
      </c>
      <c r="N8" s="243">
        <v>61</v>
      </c>
      <c r="O8" s="243">
        <v>52</v>
      </c>
      <c r="P8" s="243">
        <v>1</v>
      </c>
      <c r="Q8" s="243">
        <v>0</v>
      </c>
      <c r="R8" s="243">
        <v>1</v>
      </c>
      <c r="S8" s="243">
        <v>0</v>
      </c>
      <c r="T8" s="243">
        <v>1</v>
      </c>
      <c r="U8" s="243">
        <v>6</v>
      </c>
      <c r="V8" s="243">
        <v>0</v>
      </c>
      <c r="W8" s="243">
        <v>0</v>
      </c>
      <c r="X8" s="243">
        <v>10</v>
      </c>
      <c r="Y8" s="243">
        <v>197</v>
      </c>
      <c r="Z8" s="243">
        <v>4153</v>
      </c>
      <c r="AA8" s="243">
        <v>0</v>
      </c>
      <c r="AB8" s="243">
        <v>0</v>
      </c>
      <c r="AC8" s="243">
        <v>0</v>
      </c>
      <c r="AD8" s="243">
        <v>0</v>
      </c>
      <c r="AE8" s="243">
        <v>0</v>
      </c>
      <c r="AF8" s="243">
        <v>0</v>
      </c>
      <c r="AG8" s="243">
        <v>0</v>
      </c>
      <c r="AH8" s="243">
        <v>0</v>
      </c>
      <c r="AI8" s="243">
        <v>2</v>
      </c>
      <c r="AJ8" s="243">
        <v>0</v>
      </c>
      <c r="AK8" s="243">
        <v>0</v>
      </c>
      <c r="AL8" s="243">
        <v>0</v>
      </c>
      <c r="AM8" s="243">
        <v>0</v>
      </c>
      <c r="AN8" s="243">
        <v>0</v>
      </c>
      <c r="AO8" s="243">
        <v>0</v>
      </c>
      <c r="AP8" s="244">
        <v>6072</v>
      </c>
      <c r="AQ8" s="243">
        <v>-7</v>
      </c>
      <c r="AR8" s="243">
        <v>-6</v>
      </c>
      <c r="AS8" s="243">
        <v>0</v>
      </c>
      <c r="AT8" s="243">
        <v>0</v>
      </c>
      <c r="AU8" s="243">
        <v>-4</v>
      </c>
      <c r="AV8" s="243">
        <v>-4</v>
      </c>
      <c r="AW8" s="244">
        <v>-21</v>
      </c>
      <c r="AX8" s="243">
        <v>6051</v>
      </c>
      <c r="AY8" s="244">
        <v>39</v>
      </c>
      <c r="AZ8" s="244">
        <v>18</v>
      </c>
      <c r="BA8" s="243">
        <v>6090</v>
      </c>
      <c r="BB8" s="244">
        <v>-5983</v>
      </c>
      <c r="BC8" s="243">
        <v>-5965</v>
      </c>
      <c r="BD8" s="244">
        <v>107</v>
      </c>
      <c r="BE8" s="245"/>
      <c r="BG8" s="241" t="s">
        <v>442</v>
      </c>
      <c r="BH8" s="431" t="s">
        <v>27</v>
      </c>
      <c r="BI8" s="246">
        <f t="shared" si="0"/>
        <v>6051</v>
      </c>
      <c r="BJ8" s="247">
        <f t="shared" si="1"/>
        <v>5983</v>
      </c>
      <c r="BK8" s="248">
        <f t="shared" si="2"/>
        <v>0.98876218806808791</v>
      </c>
      <c r="BL8" s="249">
        <f t="shared" si="3"/>
        <v>1.1237811931912089E-2</v>
      </c>
      <c r="BM8" s="250"/>
      <c r="BN8" s="241" t="s">
        <v>442</v>
      </c>
      <c r="BO8" s="431" t="s">
        <v>27</v>
      </c>
      <c r="BP8" s="432">
        <f t="shared" si="4"/>
        <v>39</v>
      </c>
      <c r="BQ8" s="433">
        <f t="shared" si="5"/>
        <v>5983</v>
      </c>
      <c r="BR8" s="434">
        <f t="shared" si="6"/>
        <v>-5944</v>
      </c>
      <c r="BS8" s="250"/>
    </row>
    <row r="9" spans="1:71" x14ac:dyDescent="0.2">
      <c r="A9" s="241" t="s">
        <v>443</v>
      </c>
      <c r="B9" s="242" t="s">
        <v>188</v>
      </c>
      <c r="C9" s="243">
        <v>4140</v>
      </c>
      <c r="D9" s="243">
        <v>3</v>
      </c>
      <c r="E9" s="243">
        <v>1356</v>
      </c>
      <c r="F9" s="243">
        <v>0</v>
      </c>
      <c r="G9" s="243">
        <v>3906</v>
      </c>
      <c r="H9" s="243">
        <v>3</v>
      </c>
      <c r="I9" s="243">
        <v>3</v>
      </c>
      <c r="J9" s="243">
        <v>23</v>
      </c>
      <c r="K9" s="243">
        <v>0</v>
      </c>
      <c r="L9" s="243">
        <v>0</v>
      </c>
      <c r="M9" s="243">
        <v>4</v>
      </c>
      <c r="N9" s="243">
        <v>0</v>
      </c>
      <c r="O9" s="243">
        <v>0</v>
      </c>
      <c r="P9" s="243">
        <v>0</v>
      </c>
      <c r="Q9" s="243">
        <v>0</v>
      </c>
      <c r="R9" s="243">
        <v>0</v>
      </c>
      <c r="S9" s="243">
        <v>0</v>
      </c>
      <c r="T9" s="243">
        <v>0</v>
      </c>
      <c r="U9" s="243">
        <v>0</v>
      </c>
      <c r="V9" s="243">
        <v>0</v>
      </c>
      <c r="W9" s="243">
        <v>0</v>
      </c>
      <c r="X9" s="243">
        <v>25</v>
      </c>
      <c r="Y9" s="243">
        <v>1</v>
      </c>
      <c r="Z9" s="243">
        <v>0</v>
      </c>
      <c r="AA9" s="243">
        <v>0</v>
      </c>
      <c r="AB9" s="243">
        <v>0</v>
      </c>
      <c r="AC9" s="243">
        <v>5</v>
      </c>
      <c r="AD9" s="243">
        <v>0</v>
      </c>
      <c r="AE9" s="243">
        <v>0</v>
      </c>
      <c r="AF9" s="243">
        <v>2</v>
      </c>
      <c r="AG9" s="243">
        <v>0</v>
      </c>
      <c r="AH9" s="243">
        <v>9</v>
      </c>
      <c r="AI9" s="243">
        <v>189</v>
      </c>
      <c r="AJ9" s="243">
        <v>268</v>
      </c>
      <c r="AK9" s="243">
        <v>3</v>
      </c>
      <c r="AL9" s="243">
        <v>0</v>
      </c>
      <c r="AM9" s="243">
        <v>6189</v>
      </c>
      <c r="AN9" s="243">
        <v>0</v>
      </c>
      <c r="AO9" s="243">
        <v>1</v>
      </c>
      <c r="AP9" s="244">
        <v>16130</v>
      </c>
      <c r="AQ9" s="243">
        <v>1112</v>
      </c>
      <c r="AR9" s="243">
        <v>27020</v>
      </c>
      <c r="AS9" s="243">
        <v>0</v>
      </c>
      <c r="AT9" s="243">
        <v>0</v>
      </c>
      <c r="AU9" s="243">
        <v>0</v>
      </c>
      <c r="AV9" s="243">
        <v>23</v>
      </c>
      <c r="AW9" s="244">
        <v>28155</v>
      </c>
      <c r="AX9" s="243">
        <v>44285</v>
      </c>
      <c r="AY9" s="244">
        <v>24582</v>
      </c>
      <c r="AZ9" s="244">
        <v>52737</v>
      </c>
      <c r="BA9" s="243">
        <v>68867</v>
      </c>
      <c r="BB9" s="244">
        <v>-35773</v>
      </c>
      <c r="BC9" s="243">
        <v>16964</v>
      </c>
      <c r="BD9" s="244">
        <v>33094</v>
      </c>
      <c r="BE9" s="245"/>
      <c r="BG9" s="543" t="s">
        <v>443</v>
      </c>
      <c r="BH9" s="544" t="s">
        <v>188</v>
      </c>
      <c r="BI9" s="554">
        <f t="shared" si="0"/>
        <v>44285</v>
      </c>
      <c r="BJ9" s="555">
        <f t="shared" si="1"/>
        <v>35773</v>
      </c>
      <c r="BK9" s="556">
        <f t="shared" si="2"/>
        <v>0.80779044823303603</v>
      </c>
      <c r="BL9" s="557">
        <f t="shared" si="3"/>
        <v>0.19220955176696397</v>
      </c>
      <c r="BM9" s="250"/>
      <c r="BN9" s="543" t="s">
        <v>443</v>
      </c>
      <c r="BO9" s="544" t="s">
        <v>188</v>
      </c>
      <c r="BP9" s="545">
        <f t="shared" si="4"/>
        <v>24582</v>
      </c>
      <c r="BQ9" s="546">
        <f t="shared" si="5"/>
        <v>35773</v>
      </c>
      <c r="BR9" s="547">
        <f t="shared" si="6"/>
        <v>-11191</v>
      </c>
      <c r="BS9" s="250"/>
    </row>
    <row r="10" spans="1:71" x14ac:dyDescent="0.2">
      <c r="A10" s="251" t="s">
        <v>444</v>
      </c>
      <c r="B10" s="252" t="s">
        <v>28</v>
      </c>
      <c r="C10" s="243">
        <v>132</v>
      </c>
      <c r="D10" s="243">
        <v>0</v>
      </c>
      <c r="E10" s="243">
        <v>282</v>
      </c>
      <c r="F10" s="243">
        <v>0</v>
      </c>
      <c r="G10" s="243">
        <v>22</v>
      </c>
      <c r="H10" s="243">
        <v>297</v>
      </c>
      <c r="I10" s="243">
        <v>13</v>
      </c>
      <c r="J10" s="243">
        <v>3</v>
      </c>
      <c r="K10" s="243">
        <v>0</v>
      </c>
      <c r="L10" s="243">
        <v>2</v>
      </c>
      <c r="M10" s="243">
        <v>21</v>
      </c>
      <c r="N10" s="243">
        <v>0</v>
      </c>
      <c r="O10" s="243">
        <v>0</v>
      </c>
      <c r="P10" s="243">
        <v>6</v>
      </c>
      <c r="Q10" s="243">
        <v>5</v>
      </c>
      <c r="R10" s="243">
        <v>25</v>
      </c>
      <c r="S10" s="243">
        <v>1</v>
      </c>
      <c r="T10" s="243">
        <v>10</v>
      </c>
      <c r="U10" s="243">
        <v>348</v>
      </c>
      <c r="V10" s="243">
        <v>1</v>
      </c>
      <c r="W10" s="243">
        <v>8</v>
      </c>
      <c r="X10" s="243">
        <v>71</v>
      </c>
      <c r="Y10" s="243">
        <v>99</v>
      </c>
      <c r="Z10" s="243">
        <v>3</v>
      </c>
      <c r="AA10" s="243">
        <v>3</v>
      </c>
      <c r="AB10" s="243">
        <v>4</v>
      </c>
      <c r="AC10" s="243">
        <v>157</v>
      </c>
      <c r="AD10" s="243">
        <v>16</v>
      </c>
      <c r="AE10" s="243">
        <v>0</v>
      </c>
      <c r="AF10" s="243">
        <v>36</v>
      </c>
      <c r="AG10" s="243">
        <v>2</v>
      </c>
      <c r="AH10" s="243">
        <v>96</v>
      </c>
      <c r="AI10" s="243">
        <v>19</v>
      </c>
      <c r="AJ10" s="243">
        <v>116</v>
      </c>
      <c r="AK10" s="243">
        <v>60</v>
      </c>
      <c r="AL10" s="243">
        <v>33</v>
      </c>
      <c r="AM10" s="243">
        <v>215</v>
      </c>
      <c r="AN10" s="243">
        <v>26</v>
      </c>
      <c r="AO10" s="243">
        <v>2</v>
      </c>
      <c r="AP10" s="244">
        <v>2134</v>
      </c>
      <c r="AQ10" s="243">
        <v>136</v>
      </c>
      <c r="AR10" s="243">
        <v>4615</v>
      </c>
      <c r="AS10" s="243">
        <v>0</v>
      </c>
      <c r="AT10" s="243">
        <v>1</v>
      </c>
      <c r="AU10" s="243">
        <v>174</v>
      </c>
      <c r="AV10" s="243">
        <v>167</v>
      </c>
      <c r="AW10" s="244">
        <v>5093</v>
      </c>
      <c r="AX10" s="243">
        <v>7227</v>
      </c>
      <c r="AY10" s="244">
        <v>1583</v>
      </c>
      <c r="AZ10" s="244">
        <v>6676</v>
      </c>
      <c r="BA10" s="243">
        <v>8810</v>
      </c>
      <c r="BB10" s="244">
        <v>-6824</v>
      </c>
      <c r="BC10" s="243">
        <v>-148</v>
      </c>
      <c r="BD10" s="244">
        <v>1986</v>
      </c>
      <c r="BE10" s="245"/>
      <c r="BG10" s="251" t="s">
        <v>444</v>
      </c>
      <c r="BH10" s="435" t="s">
        <v>28</v>
      </c>
      <c r="BI10" s="246">
        <f t="shared" si="0"/>
        <v>7227</v>
      </c>
      <c r="BJ10" s="247">
        <f t="shared" si="1"/>
        <v>6824</v>
      </c>
      <c r="BK10" s="248">
        <f t="shared" si="2"/>
        <v>0.94423688944236894</v>
      </c>
      <c r="BL10" s="249">
        <f t="shared" si="3"/>
        <v>5.5763110557631057E-2</v>
      </c>
      <c r="BM10" s="250"/>
      <c r="BN10" s="251" t="s">
        <v>444</v>
      </c>
      <c r="BO10" s="435" t="s">
        <v>28</v>
      </c>
      <c r="BP10" s="432">
        <f t="shared" si="4"/>
        <v>1583</v>
      </c>
      <c r="BQ10" s="433">
        <f t="shared" si="5"/>
        <v>6824</v>
      </c>
      <c r="BR10" s="434">
        <f t="shared" si="6"/>
        <v>-5241</v>
      </c>
      <c r="BS10" s="250"/>
    </row>
    <row r="11" spans="1:71" x14ac:dyDescent="0.2">
      <c r="A11" s="251" t="s">
        <v>445</v>
      </c>
      <c r="B11" s="252" t="s">
        <v>282</v>
      </c>
      <c r="C11" s="243">
        <v>847</v>
      </c>
      <c r="D11" s="243">
        <v>0</v>
      </c>
      <c r="E11" s="243">
        <v>46</v>
      </c>
      <c r="F11" s="243">
        <v>0</v>
      </c>
      <c r="G11" s="243">
        <v>320</v>
      </c>
      <c r="H11" s="243">
        <v>7</v>
      </c>
      <c r="I11" s="243">
        <v>605</v>
      </c>
      <c r="J11" s="243">
        <v>43</v>
      </c>
      <c r="K11" s="243">
        <v>0</v>
      </c>
      <c r="L11" s="243">
        <v>8</v>
      </c>
      <c r="M11" s="243">
        <v>131</v>
      </c>
      <c r="N11" s="243">
        <v>0</v>
      </c>
      <c r="O11" s="243">
        <v>1</v>
      </c>
      <c r="P11" s="243">
        <v>16</v>
      </c>
      <c r="Q11" s="243">
        <v>7</v>
      </c>
      <c r="R11" s="243">
        <v>22</v>
      </c>
      <c r="S11" s="243">
        <v>8</v>
      </c>
      <c r="T11" s="243">
        <v>17</v>
      </c>
      <c r="U11" s="243">
        <v>1004</v>
      </c>
      <c r="V11" s="243">
        <v>5</v>
      </c>
      <c r="W11" s="243">
        <v>7</v>
      </c>
      <c r="X11" s="243">
        <v>551</v>
      </c>
      <c r="Y11" s="243">
        <v>1481</v>
      </c>
      <c r="Z11" s="243">
        <v>7</v>
      </c>
      <c r="AA11" s="243">
        <v>8</v>
      </c>
      <c r="AB11" s="243">
        <v>8</v>
      </c>
      <c r="AC11" s="243">
        <v>298</v>
      </c>
      <c r="AD11" s="243">
        <v>48</v>
      </c>
      <c r="AE11" s="243">
        <v>11</v>
      </c>
      <c r="AF11" s="243">
        <v>56</v>
      </c>
      <c r="AG11" s="243">
        <v>13</v>
      </c>
      <c r="AH11" s="243">
        <v>36</v>
      </c>
      <c r="AI11" s="243">
        <v>224</v>
      </c>
      <c r="AJ11" s="243">
        <v>165</v>
      </c>
      <c r="AK11" s="243">
        <v>44</v>
      </c>
      <c r="AL11" s="243">
        <v>53</v>
      </c>
      <c r="AM11" s="243">
        <v>240</v>
      </c>
      <c r="AN11" s="243">
        <v>219</v>
      </c>
      <c r="AO11" s="243">
        <v>48</v>
      </c>
      <c r="AP11" s="244">
        <v>6604</v>
      </c>
      <c r="AQ11" s="243">
        <v>96</v>
      </c>
      <c r="AR11" s="243">
        <v>307</v>
      </c>
      <c r="AS11" s="243">
        <v>0</v>
      </c>
      <c r="AT11" s="243">
        <v>18</v>
      </c>
      <c r="AU11" s="243">
        <v>279</v>
      </c>
      <c r="AV11" s="243">
        <v>-47</v>
      </c>
      <c r="AW11" s="244">
        <v>653</v>
      </c>
      <c r="AX11" s="243">
        <v>7257</v>
      </c>
      <c r="AY11" s="244">
        <v>2553</v>
      </c>
      <c r="AZ11" s="244">
        <v>3206</v>
      </c>
      <c r="BA11" s="243">
        <v>9810</v>
      </c>
      <c r="BB11" s="244">
        <v>-6681</v>
      </c>
      <c r="BC11" s="243">
        <v>-3475</v>
      </c>
      <c r="BD11" s="244">
        <v>3129</v>
      </c>
      <c r="BE11" s="245"/>
      <c r="BG11" s="251" t="s">
        <v>445</v>
      </c>
      <c r="BH11" s="435" t="s">
        <v>282</v>
      </c>
      <c r="BI11" s="246">
        <f t="shared" si="0"/>
        <v>7257</v>
      </c>
      <c r="BJ11" s="247">
        <f t="shared" si="1"/>
        <v>6681</v>
      </c>
      <c r="BK11" s="248">
        <f t="shared" si="2"/>
        <v>0.92062835882596117</v>
      </c>
      <c r="BL11" s="249">
        <f t="shared" si="3"/>
        <v>7.9371641174038832E-2</v>
      </c>
      <c r="BM11" s="250"/>
      <c r="BN11" s="251" t="s">
        <v>445</v>
      </c>
      <c r="BO11" s="435" t="s">
        <v>282</v>
      </c>
      <c r="BP11" s="432">
        <f t="shared" si="4"/>
        <v>2553</v>
      </c>
      <c r="BQ11" s="433">
        <f t="shared" si="5"/>
        <v>6681</v>
      </c>
      <c r="BR11" s="434">
        <f t="shared" si="6"/>
        <v>-4128</v>
      </c>
      <c r="BS11" s="250"/>
    </row>
    <row r="12" spans="1:71" x14ac:dyDescent="0.2">
      <c r="A12" s="251" t="s">
        <v>446</v>
      </c>
      <c r="B12" s="252" t="s">
        <v>29</v>
      </c>
      <c r="C12" s="243">
        <v>2130</v>
      </c>
      <c r="D12" s="243">
        <v>0</v>
      </c>
      <c r="E12" s="243">
        <v>148</v>
      </c>
      <c r="F12" s="243">
        <v>1</v>
      </c>
      <c r="G12" s="243">
        <v>202</v>
      </c>
      <c r="H12" s="243">
        <v>138</v>
      </c>
      <c r="I12" s="243">
        <v>67</v>
      </c>
      <c r="J12" s="243">
        <v>1116</v>
      </c>
      <c r="K12" s="243">
        <v>4</v>
      </c>
      <c r="L12" s="243">
        <v>232</v>
      </c>
      <c r="M12" s="243">
        <v>223</v>
      </c>
      <c r="N12" s="243">
        <v>5</v>
      </c>
      <c r="O12" s="243">
        <v>4</v>
      </c>
      <c r="P12" s="243">
        <v>41</v>
      </c>
      <c r="Q12" s="243">
        <v>18</v>
      </c>
      <c r="R12" s="243">
        <v>73</v>
      </c>
      <c r="S12" s="243">
        <v>28</v>
      </c>
      <c r="T12" s="243">
        <v>48</v>
      </c>
      <c r="U12" s="243">
        <v>1866</v>
      </c>
      <c r="V12" s="243">
        <v>8</v>
      </c>
      <c r="W12" s="243">
        <v>50</v>
      </c>
      <c r="X12" s="243">
        <v>426</v>
      </c>
      <c r="Y12" s="243">
        <v>170</v>
      </c>
      <c r="Z12" s="243">
        <v>26</v>
      </c>
      <c r="AA12" s="243">
        <v>24</v>
      </c>
      <c r="AB12" s="243">
        <v>30</v>
      </c>
      <c r="AC12" s="243">
        <v>0</v>
      </c>
      <c r="AD12" s="243">
        <v>0</v>
      </c>
      <c r="AE12" s="243">
        <v>3</v>
      </c>
      <c r="AF12" s="243">
        <v>9</v>
      </c>
      <c r="AG12" s="243">
        <v>1</v>
      </c>
      <c r="AH12" s="243">
        <v>27</v>
      </c>
      <c r="AI12" s="243">
        <v>271</v>
      </c>
      <c r="AJ12" s="243">
        <v>7685</v>
      </c>
      <c r="AK12" s="243">
        <v>5</v>
      </c>
      <c r="AL12" s="243">
        <v>64</v>
      </c>
      <c r="AM12" s="243">
        <v>212</v>
      </c>
      <c r="AN12" s="243">
        <v>2</v>
      </c>
      <c r="AO12" s="243">
        <v>4</v>
      </c>
      <c r="AP12" s="244">
        <v>15361</v>
      </c>
      <c r="AQ12" s="243">
        <v>207</v>
      </c>
      <c r="AR12" s="243">
        <v>2183</v>
      </c>
      <c r="AS12" s="243">
        <v>0</v>
      </c>
      <c r="AT12" s="243">
        <v>0</v>
      </c>
      <c r="AU12" s="243">
        <v>0</v>
      </c>
      <c r="AV12" s="243">
        <v>193</v>
      </c>
      <c r="AW12" s="244">
        <v>2583</v>
      </c>
      <c r="AX12" s="243">
        <v>17944</v>
      </c>
      <c r="AY12" s="244">
        <v>5357</v>
      </c>
      <c r="AZ12" s="244">
        <v>7940</v>
      </c>
      <c r="BA12" s="243">
        <v>23301</v>
      </c>
      <c r="BB12" s="244">
        <v>-17944</v>
      </c>
      <c r="BC12" s="243">
        <v>-10004</v>
      </c>
      <c r="BD12" s="244">
        <v>5357</v>
      </c>
      <c r="BE12" s="245"/>
      <c r="BG12" s="251" t="s">
        <v>446</v>
      </c>
      <c r="BH12" s="435" t="s">
        <v>29</v>
      </c>
      <c r="BI12" s="246">
        <f t="shared" si="0"/>
        <v>17944</v>
      </c>
      <c r="BJ12" s="247">
        <f t="shared" si="1"/>
        <v>17944</v>
      </c>
      <c r="BK12" s="248">
        <f t="shared" si="2"/>
        <v>1</v>
      </c>
      <c r="BL12" s="249">
        <f t="shared" si="3"/>
        <v>0</v>
      </c>
      <c r="BM12" s="250"/>
      <c r="BN12" s="251" t="s">
        <v>446</v>
      </c>
      <c r="BO12" s="435" t="s">
        <v>29</v>
      </c>
      <c r="BP12" s="432">
        <f t="shared" si="4"/>
        <v>5357</v>
      </c>
      <c r="BQ12" s="433">
        <f t="shared" si="5"/>
        <v>17944</v>
      </c>
      <c r="BR12" s="434">
        <f t="shared" si="6"/>
        <v>-12587</v>
      </c>
      <c r="BS12" s="250"/>
    </row>
    <row r="13" spans="1:71" x14ac:dyDescent="0.2">
      <c r="A13" s="251" t="s">
        <v>447</v>
      </c>
      <c r="B13" s="252" t="s">
        <v>30</v>
      </c>
      <c r="C13" s="243">
        <v>223</v>
      </c>
      <c r="D13" s="243">
        <v>1</v>
      </c>
      <c r="E13" s="243">
        <v>701</v>
      </c>
      <c r="F13" s="243">
        <v>1</v>
      </c>
      <c r="G13" s="243">
        <v>86</v>
      </c>
      <c r="H13" s="243">
        <v>8</v>
      </c>
      <c r="I13" s="243">
        <v>8</v>
      </c>
      <c r="J13" s="243">
        <v>252</v>
      </c>
      <c r="K13" s="243">
        <v>118</v>
      </c>
      <c r="L13" s="243">
        <v>1</v>
      </c>
      <c r="M13" s="243">
        <v>145</v>
      </c>
      <c r="N13" s="243">
        <v>27</v>
      </c>
      <c r="O13" s="243">
        <v>1</v>
      </c>
      <c r="P13" s="243">
        <v>14</v>
      </c>
      <c r="Q13" s="243">
        <v>5</v>
      </c>
      <c r="R13" s="243">
        <v>19</v>
      </c>
      <c r="S13" s="243">
        <v>1</v>
      </c>
      <c r="T13" s="243">
        <v>3</v>
      </c>
      <c r="U13" s="243">
        <v>144</v>
      </c>
      <c r="V13" s="243">
        <v>0</v>
      </c>
      <c r="W13" s="243">
        <v>10</v>
      </c>
      <c r="X13" s="243">
        <v>24</v>
      </c>
      <c r="Y13" s="243">
        <v>380</v>
      </c>
      <c r="Z13" s="243">
        <v>320</v>
      </c>
      <c r="AA13" s="243">
        <v>32</v>
      </c>
      <c r="AB13" s="243">
        <v>24</v>
      </c>
      <c r="AC13" s="243">
        <v>57</v>
      </c>
      <c r="AD13" s="243">
        <v>5</v>
      </c>
      <c r="AE13" s="243">
        <v>6</v>
      </c>
      <c r="AF13" s="243">
        <v>1039</v>
      </c>
      <c r="AG13" s="243">
        <v>1</v>
      </c>
      <c r="AH13" s="243">
        <v>313</v>
      </c>
      <c r="AI13" s="243">
        <v>116</v>
      </c>
      <c r="AJ13" s="243">
        <v>96</v>
      </c>
      <c r="AK13" s="243">
        <v>8</v>
      </c>
      <c r="AL13" s="243">
        <v>33</v>
      </c>
      <c r="AM13" s="243">
        <v>179</v>
      </c>
      <c r="AN13" s="243">
        <v>0</v>
      </c>
      <c r="AO13" s="243">
        <v>7</v>
      </c>
      <c r="AP13" s="244">
        <v>4408</v>
      </c>
      <c r="AQ13" s="243">
        <v>20</v>
      </c>
      <c r="AR13" s="243">
        <v>4679</v>
      </c>
      <c r="AS13" s="243">
        <v>0</v>
      </c>
      <c r="AT13" s="243">
        <v>0</v>
      </c>
      <c r="AU13" s="243">
        <v>0</v>
      </c>
      <c r="AV13" s="243">
        <v>-2</v>
      </c>
      <c r="AW13" s="244">
        <v>4697</v>
      </c>
      <c r="AX13" s="243">
        <v>9105</v>
      </c>
      <c r="AY13" s="244">
        <v>963</v>
      </c>
      <c r="AZ13" s="244">
        <v>5660</v>
      </c>
      <c r="BA13" s="243">
        <v>10068</v>
      </c>
      <c r="BB13" s="244">
        <v>-6827</v>
      </c>
      <c r="BC13" s="243">
        <v>-1167</v>
      </c>
      <c r="BD13" s="244">
        <v>3241</v>
      </c>
      <c r="BE13" s="245"/>
      <c r="BG13" s="251" t="s">
        <v>447</v>
      </c>
      <c r="BH13" s="435" t="s">
        <v>30</v>
      </c>
      <c r="BI13" s="246">
        <f t="shared" si="0"/>
        <v>9105</v>
      </c>
      <c r="BJ13" s="247">
        <f t="shared" si="1"/>
        <v>6827</v>
      </c>
      <c r="BK13" s="248">
        <f t="shared" si="2"/>
        <v>0.74980779791323449</v>
      </c>
      <c r="BL13" s="249">
        <f t="shared" si="3"/>
        <v>0.25019220208676551</v>
      </c>
      <c r="BM13" s="250"/>
      <c r="BN13" s="251" t="s">
        <v>447</v>
      </c>
      <c r="BO13" s="435" t="s">
        <v>30</v>
      </c>
      <c r="BP13" s="432">
        <f t="shared" si="4"/>
        <v>963</v>
      </c>
      <c r="BQ13" s="433">
        <f t="shared" si="5"/>
        <v>6827</v>
      </c>
      <c r="BR13" s="434">
        <f t="shared" si="6"/>
        <v>-5864</v>
      </c>
      <c r="BS13" s="250"/>
    </row>
    <row r="14" spans="1:71" x14ac:dyDescent="0.2">
      <c r="A14" s="251" t="s">
        <v>448</v>
      </c>
      <c r="B14" s="252" t="s">
        <v>449</v>
      </c>
      <c r="C14" s="243">
        <v>253</v>
      </c>
      <c r="D14" s="243">
        <v>2</v>
      </c>
      <c r="E14" s="243">
        <v>221</v>
      </c>
      <c r="F14" s="243">
        <v>0</v>
      </c>
      <c r="G14" s="243">
        <v>352</v>
      </c>
      <c r="H14" s="243">
        <v>13</v>
      </c>
      <c r="I14" s="243">
        <v>41</v>
      </c>
      <c r="J14" s="243">
        <v>58</v>
      </c>
      <c r="K14" s="243">
        <v>0</v>
      </c>
      <c r="L14" s="243">
        <v>282</v>
      </c>
      <c r="M14" s="243">
        <v>50</v>
      </c>
      <c r="N14" s="243">
        <v>1</v>
      </c>
      <c r="O14" s="243">
        <v>1</v>
      </c>
      <c r="P14" s="243">
        <v>22</v>
      </c>
      <c r="Q14" s="243">
        <v>53</v>
      </c>
      <c r="R14" s="243">
        <v>374</v>
      </c>
      <c r="S14" s="243">
        <v>66</v>
      </c>
      <c r="T14" s="243">
        <v>53</v>
      </c>
      <c r="U14" s="243">
        <v>5477</v>
      </c>
      <c r="V14" s="243">
        <v>35</v>
      </c>
      <c r="W14" s="243">
        <v>191</v>
      </c>
      <c r="X14" s="243">
        <v>718</v>
      </c>
      <c r="Y14" s="243">
        <v>426</v>
      </c>
      <c r="Z14" s="243">
        <v>0</v>
      </c>
      <c r="AA14" s="243">
        <v>106</v>
      </c>
      <c r="AB14" s="243">
        <v>28</v>
      </c>
      <c r="AC14" s="243">
        <v>190</v>
      </c>
      <c r="AD14" s="243">
        <v>32</v>
      </c>
      <c r="AE14" s="243">
        <v>19</v>
      </c>
      <c r="AF14" s="243">
        <v>39</v>
      </c>
      <c r="AG14" s="243">
        <v>8</v>
      </c>
      <c r="AH14" s="243">
        <v>55</v>
      </c>
      <c r="AI14" s="243">
        <v>130</v>
      </c>
      <c r="AJ14" s="243">
        <v>100</v>
      </c>
      <c r="AK14" s="243">
        <v>18</v>
      </c>
      <c r="AL14" s="243">
        <v>171</v>
      </c>
      <c r="AM14" s="243">
        <v>113</v>
      </c>
      <c r="AN14" s="243">
        <v>8</v>
      </c>
      <c r="AO14" s="243">
        <v>6</v>
      </c>
      <c r="AP14" s="244">
        <v>9712</v>
      </c>
      <c r="AQ14" s="243">
        <v>32</v>
      </c>
      <c r="AR14" s="243">
        <v>1957</v>
      </c>
      <c r="AS14" s="243">
        <v>3</v>
      </c>
      <c r="AT14" s="243">
        <v>0</v>
      </c>
      <c r="AU14" s="243">
        <v>0</v>
      </c>
      <c r="AV14" s="243">
        <v>6</v>
      </c>
      <c r="AW14" s="244">
        <v>1998</v>
      </c>
      <c r="AX14" s="243">
        <v>11710</v>
      </c>
      <c r="AY14" s="244">
        <v>1725</v>
      </c>
      <c r="AZ14" s="244">
        <v>3723</v>
      </c>
      <c r="BA14" s="243">
        <v>13435</v>
      </c>
      <c r="BB14" s="244">
        <v>-11553</v>
      </c>
      <c r="BC14" s="243">
        <v>-7830</v>
      </c>
      <c r="BD14" s="244">
        <v>1882</v>
      </c>
      <c r="BE14" s="245"/>
      <c r="BG14" s="251" t="s">
        <v>448</v>
      </c>
      <c r="BH14" s="435" t="s">
        <v>449</v>
      </c>
      <c r="BI14" s="246">
        <f t="shared" si="0"/>
        <v>11710</v>
      </c>
      <c r="BJ14" s="247">
        <f t="shared" si="1"/>
        <v>11553</v>
      </c>
      <c r="BK14" s="248">
        <f t="shared" si="2"/>
        <v>0.98659265584970113</v>
      </c>
      <c r="BL14" s="249">
        <f t="shared" si="3"/>
        <v>1.3407344150298872E-2</v>
      </c>
      <c r="BM14" s="250"/>
      <c r="BN14" s="251" t="s">
        <v>448</v>
      </c>
      <c r="BO14" s="435" t="s">
        <v>449</v>
      </c>
      <c r="BP14" s="432">
        <f t="shared" si="4"/>
        <v>1725</v>
      </c>
      <c r="BQ14" s="433">
        <f t="shared" si="5"/>
        <v>11553</v>
      </c>
      <c r="BR14" s="434">
        <f t="shared" si="6"/>
        <v>-9828</v>
      </c>
      <c r="BS14" s="250"/>
    </row>
    <row r="15" spans="1:71" x14ac:dyDescent="0.2">
      <c r="A15" s="251" t="s">
        <v>450</v>
      </c>
      <c r="B15" s="252" t="s">
        <v>31</v>
      </c>
      <c r="C15" s="243">
        <v>84</v>
      </c>
      <c r="D15" s="243">
        <v>0</v>
      </c>
      <c r="E15" s="243">
        <v>1</v>
      </c>
      <c r="F15" s="243">
        <v>0</v>
      </c>
      <c r="G15" s="243">
        <v>36</v>
      </c>
      <c r="H15" s="243">
        <v>1</v>
      </c>
      <c r="I15" s="243">
        <v>4</v>
      </c>
      <c r="J15" s="243">
        <v>21</v>
      </c>
      <c r="K15" s="243">
        <v>1</v>
      </c>
      <c r="L15" s="243">
        <v>4</v>
      </c>
      <c r="M15" s="243">
        <v>556</v>
      </c>
      <c r="N15" s="243">
        <v>6</v>
      </c>
      <c r="O15" s="243">
        <v>4</v>
      </c>
      <c r="P15" s="243">
        <v>17</v>
      </c>
      <c r="Q15" s="243">
        <v>26</v>
      </c>
      <c r="R15" s="243">
        <v>80</v>
      </c>
      <c r="S15" s="243">
        <v>31</v>
      </c>
      <c r="T15" s="243">
        <v>95</v>
      </c>
      <c r="U15" s="243">
        <v>1253</v>
      </c>
      <c r="V15" s="243">
        <v>2</v>
      </c>
      <c r="W15" s="243">
        <v>30</v>
      </c>
      <c r="X15" s="243">
        <v>105</v>
      </c>
      <c r="Y15" s="243">
        <v>1688</v>
      </c>
      <c r="Z15" s="243">
        <v>1</v>
      </c>
      <c r="AA15" s="243">
        <v>12</v>
      </c>
      <c r="AB15" s="243">
        <v>1</v>
      </c>
      <c r="AC15" s="243">
        <v>7</v>
      </c>
      <c r="AD15" s="243">
        <v>0</v>
      </c>
      <c r="AE15" s="243">
        <v>4</v>
      </c>
      <c r="AF15" s="243">
        <v>0</v>
      </c>
      <c r="AG15" s="243">
        <v>0</v>
      </c>
      <c r="AH15" s="243">
        <v>6</v>
      </c>
      <c r="AI15" s="243">
        <v>62</v>
      </c>
      <c r="AJ15" s="243">
        <v>33</v>
      </c>
      <c r="AK15" s="243">
        <v>1</v>
      </c>
      <c r="AL15" s="243">
        <v>13</v>
      </c>
      <c r="AM15" s="243">
        <v>69</v>
      </c>
      <c r="AN15" s="243">
        <v>10</v>
      </c>
      <c r="AO15" s="243">
        <v>2</v>
      </c>
      <c r="AP15" s="244">
        <v>4266</v>
      </c>
      <c r="AQ15" s="243">
        <v>14</v>
      </c>
      <c r="AR15" s="243">
        <v>147</v>
      </c>
      <c r="AS15" s="243">
        <v>0</v>
      </c>
      <c r="AT15" s="243">
        <v>0</v>
      </c>
      <c r="AU15" s="243">
        <v>0</v>
      </c>
      <c r="AV15" s="243">
        <v>-200</v>
      </c>
      <c r="AW15" s="244">
        <v>-39</v>
      </c>
      <c r="AX15" s="243">
        <v>4227</v>
      </c>
      <c r="AY15" s="244">
        <v>8021</v>
      </c>
      <c r="AZ15" s="244">
        <v>7982</v>
      </c>
      <c r="BA15" s="243">
        <v>12248</v>
      </c>
      <c r="BB15" s="244">
        <v>-2113</v>
      </c>
      <c r="BC15" s="243">
        <v>5869</v>
      </c>
      <c r="BD15" s="244">
        <v>10135</v>
      </c>
      <c r="BE15" s="245"/>
      <c r="BG15" s="251" t="s">
        <v>450</v>
      </c>
      <c r="BH15" s="435" t="s">
        <v>31</v>
      </c>
      <c r="BI15" s="246">
        <f t="shared" si="0"/>
        <v>4227</v>
      </c>
      <c r="BJ15" s="247">
        <f t="shared" si="1"/>
        <v>2113</v>
      </c>
      <c r="BK15" s="248">
        <f t="shared" si="2"/>
        <v>0.49988171279867516</v>
      </c>
      <c r="BL15" s="249">
        <f t="shared" si="3"/>
        <v>0.50011828720132478</v>
      </c>
      <c r="BM15" s="250"/>
      <c r="BN15" s="251" t="s">
        <v>450</v>
      </c>
      <c r="BO15" s="435" t="s">
        <v>31</v>
      </c>
      <c r="BP15" s="432">
        <f t="shared" si="4"/>
        <v>8021</v>
      </c>
      <c r="BQ15" s="433">
        <f t="shared" si="5"/>
        <v>2113</v>
      </c>
      <c r="BR15" s="434">
        <f t="shared" si="6"/>
        <v>5908</v>
      </c>
      <c r="BS15" s="250"/>
    </row>
    <row r="16" spans="1:71" x14ac:dyDescent="0.2">
      <c r="A16" s="251" t="s">
        <v>451</v>
      </c>
      <c r="B16" s="252" t="s">
        <v>32</v>
      </c>
      <c r="C16" s="243">
        <v>1</v>
      </c>
      <c r="D16" s="243">
        <v>0</v>
      </c>
      <c r="E16" s="243">
        <v>3</v>
      </c>
      <c r="F16" s="243">
        <v>0</v>
      </c>
      <c r="G16" s="243">
        <v>0</v>
      </c>
      <c r="H16" s="243">
        <v>0</v>
      </c>
      <c r="I16" s="243">
        <v>10</v>
      </c>
      <c r="J16" s="243">
        <v>0</v>
      </c>
      <c r="K16" s="243">
        <v>0</v>
      </c>
      <c r="L16" s="243">
        <v>1</v>
      </c>
      <c r="M16" s="243">
        <v>53</v>
      </c>
      <c r="N16" s="243">
        <v>645</v>
      </c>
      <c r="O16" s="243">
        <v>1</v>
      </c>
      <c r="P16" s="243">
        <v>1066</v>
      </c>
      <c r="Q16" s="243">
        <v>468</v>
      </c>
      <c r="R16" s="243">
        <v>1680</v>
      </c>
      <c r="S16" s="243">
        <v>37</v>
      </c>
      <c r="T16" s="243">
        <v>16</v>
      </c>
      <c r="U16" s="243">
        <v>6236</v>
      </c>
      <c r="V16" s="243">
        <v>7</v>
      </c>
      <c r="W16" s="243">
        <v>277</v>
      </c>
      <c r="X16" s="243">
        <v>76</v>
      </c>
      <c r="Y16" s="243">
        <v>735</v>
      </c>
      <c r="Z16" s="243">
        <v>0</v>
      </c>
      <c r="AA16" s="243">
        <v>0</v>
      </c>
      <c r="AB16" s="243">
        <v>0</v>
      </c>
      <c r="AC16" s="243">
        <v>0</v>
      </c>
      <c r="AD16" s="243">
        <v>0</v>
      </c>
      <c r="AE16" s="243">
        <v>0</v>
      </c>
      <c r="AF16" s="243">
        <v>3</v>
      </c>
      <c r="AG16" s="243">
        <v>0</v>
      </c>
      <c r="AH16" s="243">
        <v>1</v>
      </c>
      <c r="AI16" s="243">
        <v>0</v>
      </c>
      <c r="AJ16" s="243">
        <v>0</v>
      </c>
      <c r="AK16" s="243">
        <v>0</v>
      </c>
      <c r="AL16" s="243">
        <v>1</v>
      </c>
      <c r="AM16" s="243">
        <v>0</v>
      </c>
      <c r="AN16" s="243">
        <v>0</v>
      </c>
      <c r="AO16" s="243">
        <v>2</v>
      </c>
      <c r="AP16" s="244">
        <v>11319</v>
      </c>
      <c r="AQ16" s="243">
        <v>0</v>
      </c>
      <c r="AR16" s="243">
        <v>-34</v>
      </c>
      <c r="AS16" s="243">
        <v>0</v>
      </c>
      <c r="AT16" s="243">
        <v>-40</v>
      </c>
      <c r="AU16" s="243">
        <v>-100</v>
      </c>
      <c r="AV16" s="243">
        <v>-13</v>
      </c>
      <c r="AW16" s="244">
        <v>-187</v>
      </c>
      <c r="AX16" s="243">
        <v>11132</v>
      </c>
      <c r="AY16" s="244">
        <v>1857</v>
      </c>
      <c r="AZ16" s="244">
        <v>1670</v>
      </c>
      <c r="BA16" s="243">
        <v>12989</v>
      </c>
      <c r="BB16" s="244">
        <v>-10858</v>
      </c>
      <c r="BC16" s="243">
        <v>-9188</v>
      </c>
      <c r="BD16" s="244">
        <v>2131</v>
      </c>
      <c r="BE16" s="245"/>
      <c r="BG16" s="251" t="s">
        <v>451</v>
      </c>
      <c r="BH16" s="435" t="s">
        <v>32</v>
      </c>
      <c r="BI16" s="246">
        <f t="shared" si="0"/>
        <v>11132</v>
      </c>
      <c r="BJ16" s="247">
        <f t="shared" si="1"/>
        <v>10858</v>
      </c>
      <c r="BK16" s="248">
        <f t="shared" si="2"/>
        <v>0.97538627380524612</v>
      </c>
      <c r="BL16" s="249">
        <f t="shared" si="3"/>
        <v>2.4613726194753882E-2</v>
      </c>
      <c r="BM16" s="250"/>
      <c r="BN16" s="251" t="s">
        <v>451</v>
      </c>
      <c r="BO16" s="435" t="s">
        <v>32</v>
      </c>
      <c r="BP16" s="432">
        <f t="shared" si="4"/>
        <v>1857</v>
      </c>
      <c r="BQ16" s="433">
        <f t="shared" si="5"/>
        <v>10858</v>
      </c>
      <c r="BR16" s="434">
        <f t="shared" si="6"/>
        <v>-9001</v>
      </c>
      <c r="BS16" s="250"/>
    </row>
    <row r="17" spans="1:71" x14ac:dyDescent="0.2">
      <c r="A17" s="251" t="s">
        <v>452</v>
      </c>
      <c r="B17" s="252" t="s">
        <v>33</v>
      </c>
      <c r="C17" s="243">
        <v>0</v>
      </c>
      <c r="D17" s="243">
        <v>0</v>
      </c>
      <c r="E17" s="243">
        <v>0</v>
      </c>
      <c r="F17" s="243">
        <v>0</v>
      </c>
      <c r="G17" s="243">
        <v>30</v>
      </c>
      <c r="H17" s="243">
        <v>0</v>
      </c>
      <c r="I17" s="243">
        <v>3</v>
      </c>
      <c r="J17" s="243">
        <v>16</v>
      </c>
      <c r="K17" s="243">
        <v>0</v>
      </c>
      <c r="L17" s="243">
        <v>3</v>
      </c>
      <c r="M17" s="243">
        <v>66</v>
      </c>
      <c r="N17" s="243">
        <v>10</v>
      </c>
      <c r="O17" s="243">
        <v>146</v>
      </c>
      <c r="P17" s="243">
        <v>308</v>
      </c>
      <c r="Q17" s="243">
        <v>154</v>
      </c>
      <c r="R17" s="243">
        <v>355</v>
      </c>
      <c r="S17" s="243">
        <v>61</v>
      </c>
      <c r="T17" s="243">
        <v>126</v>
      </c>
      <c r="U17" s="243">
        <v>9064</v>
      </c>
      <c r="V17" s="243">
        <v>35</v>
      </c>
      <c r="W17" s="243">
        <v>124</v>
      </c>
      <c r="X17" s="243">
        <v>268</v>
      </c>
      <c r="Y17" s="243">
        <v>284</v>
      </c>
      <c r="Z17" s="243">
        <v>0</v>
      </c>
      <c r="AA17" s="243">
        <v>1</v>
      </c>
      <c r="AB17" s="243">
        <v>0</v>
      </c>
      <c r="AC17" s="243">
        <v>0</v>
      </c>
      <c r="AD17" s="243">
        <v>0</v>
      </c>
      <c r="AE17" s="243">
        <v>0</v>
      </c>
      <c r="AF17" s="243">
        <v>0</v>
      </c>
      <c r="AG17" s="243">
        <v>0</v>
      </c>
      <c r="AH17" s="243">
        <v>6</v>
      </c>
      <c r="AI17" s="243">
        <v>3</v>
      </c>
      <c r="AJ17" s="243">
        <v>71</v>
      </c>
      <c r="AK17" s="243">
        <v>0</v>
      </c>
      <c r="AL17" s="243">
        <v>6</v>
      </c>
      <c r="AM17" s="243">
        <v>18</v>
      </c>
      <c r="AN17" s="243">
        <v>0</v>
      </c>
      <c r="AO17" s="243">
        <v>1</v>
      </c>
      <c r="AP17" s="244">
        <v>11159</v>
      </c>
      <c r="AQ17" s="243">
        <v>2</v>
      </c>
      <c r="AR17" s="243">
        <v>166</v>
      </c>
      <c r="AS17" s="243">
        <v>0</v>
      </c>
      <c r="AT17" s="243">
        <v>0</v>
      </c>
      <c r="AU17" s="243">
        <v>-122</v>
      </c>
      <c r="AV17" s="243">
        <v>-17</v>
      </c>
      <c r="AW17" s="244">
        <v>29</v>
      </c>
      <c r="AX17" s="243">
        <v>11188</v>
      </c>
      <c r="AY17" s="244">
        <v>567</v>
      </c>
      <c r="AZ17" s="244">
        <v>596</v>
      </c>
      <c r="BA17" s="243">
        <v>11755</v>
      </c>
      <c r="BB17" s="244">
        <v>-11131</v>
      </c>
      <c r="BC17" s="243">
        <v>-10535</v>
      </c>
      <c r="BD17" s="244">
        <v>624</v>
      </c>
      <c r="BE17" s="245"/>
      <c r="BG17" s="251" t="s">
        <v>452</v>
      </c>
      <c r="BH17" s="435" t="s">
        <v>33</v>
      </c>
      <c r="BI17" s="246">
        <f t="shared" si="0"/>
        <v>11188</v>
      </c>
      <c r="BJ17" s="247">
        <f t="shared" si="1"/>
        <v>11131</v>
      </c>
      <c r="BK17" s="248">
        <f t="shared" si="2"/>
        <v>0.99490525563103327</v>
      </c>
      <c r="BL17" s="249">
        <f t="shared" si="3"/>
        <v>5.0947443689667304E-3</v>
      </c>
      <c r="BM17" s="250"/>
      <c r="BN17" s="251" t="s">
        <v>452</v>
      </c>
      <c r="BO17" s="435" t="s">
        <v>33</v>
      </c>
      <c r="BP17" s="432">
        <f t="shared" si="4"/>
        <v>567</v>
      </c>
      <c r="BQ17" s="433">
        <f t="shared" si="5"/>
        <v>11131</v>
      </c>
      <c r="BR17" s="434">
        <f t="shared" si="6"/>
        <v>-10564</v>
      </c>
      <c r="BS17" s="250"/>
    </row>
    <row r="18" spans="1:71" x14ac:dyDescent="0.2">
      <c r="A18" s="251" t="s">
        <v>453</v>
      </c>
      <c r="B18" s="252" t="s">
        <v>34</v>
      </c>
      <c r="C18" s="243">
        <v>44</v>
      </c>
      <c r="D18" s="243">
        <v>0</v>
      </c>
      <c r="E18" s="243">
        <v>21</v>
      </c>
      <c r="F18" s="243">
        <v>1</v>
      </c>
      <c r="G18" s="243">
        <v>158</v>
      </c>
      <c r="H18" s="243">
        <v>3</v>
      </c>
      <c r="I18" s="243">
        <v>13</v>
      </c>
      <c r="J18" s="243">
        <v>28</v>
      </c>
      <c r="K18" s="243">
        <v>1</v>
      </c>
      <c r="L18" s="243">
        <v>4</v>
      </c>
      <c r="M18" s="243">
        <v>70</v>
      </c>
      <c r="N18" s="243">
        <v>1</v>
      </c>
      <c r="O18" s="243">
        <v>1</v>
      </c>
      <c r="P18" s="243">
        <v>332</v>
      </c>
      <c r="Q18" s="243">
        <v>146</v>
      </c>
      <c r="R18" s="243">
        <v>593</v>
      </c>
      <c r="S18" s="243">
        <v>64</v>
      </c>
      <c r="T18" s="243">
        <v>57</v>
      </c>
      <c r="U18" s="243">
        <v>3823</v>
      </c>
      <c r="V18" s="243">
        <v>23</v>
      </c>
      <c r="W18" s="243">
        <v>52</v>
      </c>
      <c r="X18" s="243">
        <v>246</v>
      </c>
      <c r="Y18" s="243">
        <v>3016</v>
      </c>
      <c r="Z18" s="243">
        <v>12</v>
      </c>
      <c r="AA18" s="243">
        <v>2</v>
      </c>
      <c r="AB18" s="243">
        <v>0</v>
      </c>
      <c r="AC18" s="243">
        <v>109</v>
      </c>
      <c r="AD18" s="243">
        <v>1</v>
      </c>
      <c r="AE18" s="243">
        <v>15</v>
      </c>
      <c r="AF18" s="243">
        <v>29</v>
      </c>
      <c r="AG18" s="243">
        <v>0</v>
      </c>
      <c r="AH18" s="243">
        <v>129</v>
      </c>
      <c r="AI18" s="243">
        <v>6</v>
      </c>
      <c r="AJ18" s="243">
        <v>12</v>
      </c>
      <c r="AK18" s="243">
        <v>5</v>
      </c>
      <c r="AL18" s="243">
        <v>20</v>
      </c>
      <c r="AM18" s="243">
        <v>85</v>
      </c>
      <c r="AN18" s="243">
        <v>0</v>
      </c>
      <c r="AO18" s="243">
        <v>2</v>
      </c>
      <c r="AP18" s="244">
        <v>9124</v>
      </c>
      <c r="AQ18" s="243">
        <v>37</v>
      </c>
      <c r="AR18" s="243">
        <v>282</v>
      </c>
      <c r="AS18" s="243">
        <v>0</v>
      </c>
      <c r="AT18" s="243">
        <v>426</v>
      </c>
      <c r="AU18" s="243">
        <v>5625</v>
      </c>
      <c r="AV18" s="243">
        <v>-39</v>
      </c>
      <c r="AW18" s="244">
        <v>6331</v>
      </c>
      <c r="AX18" s="243">
        <v>15455</v>
      </c>
      <c r="AY18" s="244">
        <v>6046</v>
      </c>
      <c r="AZ18" s="244">
        <v>12377</v>
      </c>
      <c r="BA18" s="243">
        <v>21501</v>
      </c>
      <c r="BB18" s="244">
        <v>-14264</v>
      </c>
      <c r="BC18" s="243">
        <v>-1887</v>
      </c>
      <c r="BD18" s="244">
        <v>7237</v>
      </c>
      <c r="BE18" s="245"/>
      <c r="BG18" s="251" t="s">
        <v>453</v>
      </c>
      <c r="BH18" s="435" t="s">
        <v>34</v>
      </c>
      <c r="BI18" s="246">
        <f t="shared" si="0"/>
        <v>15455</v>
      </c>
      <c r="BJ18" s="247">
        <f t="shared" si="1"/>
        <v>14264</v>
      </c>
      <c r="BK18" s="248">
        <f t="shared" si="2"/>
        <v>0.92293756065998056</v>
      </c>
      <c r="BL18" s="249">
        <f t="shared" si="3"/>
        <v>7.706243934001944E-2</v>
      </c>
      <c r="BM18" s="250"/>
      <c r="BN18" s="251" t="s">
        <v>453</v>
      </c>
      <c r="BO18" s="435" t="s">
        <v>34</v>
      </c>
      <c r="BP18" s="432">
        <f t="shared" si="4"/>
        <v>6046</v>
      </c>
      <c r="BQ18" s="433">
        <f t="shared" si="5"/>
        <v>14264</v>
      </c>
      <c r="BR18" s="434">
        <f t="shared" si="6"/>
        <v>-8218</v>
      </c>
      <c r="BS18" s="250"/>
    </row>
    <row r="19" spans="1:71" x14ac:dyDescent="0.2">
      <c r="A19" s="251" t="s">
        <v>454</v>
      </c>
      <c r="B19" s="253" t="s">
        <v>266</v>
      </c>
      <c r="C19" s="243">
        <v>0</v>
      </c>
      <c r="D19" s="243">
        <v>0</v>
      </c>
      <c r="E19" s="243">
        <v>0</v>
      </c>
      <c r="F19" s="243">
        <v>0</v>
      </c>
      <c r="G19" s="243">
        <v>0</v>
      </c>
      <c r="H19" s="243">
        <v>0</v>
      </c>
      <c r="I19" s="243">
        <v>1</v>
      </c>
      <c r="J19" s="243">
        <v>0</v>
      </c>
      <c r="K19" s="243">
        <v>0</v>
      </c>
      <c r="L19" s="243">
        <v>0</v>
      </c>
      <c r="M19" s="243">
        <v>15</v>
      </c>
      <c r="N19" s="243">
        <v>0</v>
      </c>
      <c r="O19" s="243">
        <v>0</v>
      </c>
      <c r="P19" s="243">
        <v>5</v>
      </c>
      <c r="Q19" s="243">
        <v>642</v>
      </c>
      <c r="R19" s="243">
        <v>722</v>
      </c>
      <c r="S19" s="243">
        <v>25</v>
      </c>
      <c r="T19" s="243">
        <v>6</v>
      </c>
      <c r="U19" s="243">
        <v>1853</v>
      </c>
      <c r="V19" s="243">
        <v>2</v>
      </c>
      <c r="W19" s="243">
        <v>40</v>
      </c>
      <c r="X19" s="243">
        <v>11</v>
      </c>
      <c r="Y19" s="243">
        <v>203</v>
      </c>
      <c r="Z19" s="243">
        <v>0</v>
      </c>
      <c r="AA19" s="243">
        <v>29</v>
      </c>
      <c r="AB19" s="243">
        <v>0</v>
      </c>
      <c r="AC19" s="243">
        <v>0</v>
      </c>
      <c r="AD19" s="243">
        <v>0</v>
      </c>
      <c r="AE19" s="243">
        <v>0</v>
      </c>
      <c r="AF19" s="243">
        <v>0</v>
      </c>
      <c r="AG19" s="243">
        <v>0</v>
      </c>
      <c r="AH19" s="243">
        <v>9</v>
      </c>
      <c r="AI19" s="243">
        <v>0</v>
      </c>
      <c r="AJ19" s="243">
        <v>0</v>
      </c>
      <c r="AK19" s="243">
        <v>0</v>
      </c>
      <c r="AL19" s="243">
        <v>136</v>
      </c>
      <c r="AM19" s="243">
        <v>0</v>
      </c>
      <c r="AN19" s="243">
        <v>0</v>
      </c>
      <c r="AO19" s="243">
        <v>0</v>
      </c>
      <c r="AP19" s="244">
        <v>3699</v>
      </c>
      <c r="AQ19" s="243">
        <v>0</v>
      </c>
      <c r="AR19" s="243">
        <v>13</v>
      </c>
      <c r="AS19" s="243">
        <v>0</v>
      </c>
      <c r="AT19" s="243">
        <v>678</v>
      </c>
      <c r="AU19" s="243">
        <v>10878</v>
      </c>
      <c r="AV19" s="243">
        <v>113</v>
      </c>
      <c r="AW19" s="244">
        <v>11682</v>
      </c>
      <c r="AX19" s="243">
        <v>15381</v>
      </c>
      <c r="AY19" s="244">
        <v>6342</v>
      </c>
      <c r="AZ19" s="244">
        <v>18024</v>
      </c>
      <c r="BA19" s="243">
        <v>21723</v>
      </c>
      <c r="BB19" s="244">
        <v>-15381</v>
      </c>
      <c r="BC19" s="243">
        <v>2643</v>
      </c>
      <c r="BD19" s="244">
        <v>6342</v>
      </c>
      <c r="BE19" s="245"/>
      <c r="BG19" s="251" t="s">
        <v>454</v>
      </c>
      <c r="BH19" s="254" t="s">
        <v>266</v>
      </c>
      <c r="BI19" s="246">
        <f t="shared" si="0"/>
        <v>15381</v>
      </c>
      <c r="BJ19" s="247">
        <f t="shared" si="1"/>
        <v>15381</v>
      </c>
      <c r="BK19" s="248">
        <f t="shared" si="2"/>
        <v>1</v>
      </c>
      <c r="BL19" s="249">
        <f t="shared" si="3"/>
        <v>0</v>
      </c>
      <c r="BM19" s="250"/>
      <c r="BN19" s="251" t="s">
        <v>454</v>
      </c>
      <c r="BO19" s="254" t="s">
        <v>266</v>
      </c>
      <c r="BP19" s="432">
        <f t="shared" si="4"/>
        <v>6342</v>
      </c>
      <c r="BQ19" s="433">
        <f t="shared" si="5"/>
        <v>15381</v>
      </c>
      <c r="BR19" s="434">
        <f t="shared" si="6"/>
        <v>-9039</v>
      </c>
      <c r="BS19" s="250"/>
    </row>
    <row r="20" spans="1:71" x14ac:dyDescent="0.2">
      <c r="A20" s="251" t="s">
        <v>455</v>
      </c>
      <c r="B20" s="253" t="s">
        <v>267</v>
      </c>
      <c r="C20" s="243">
        <v>0</v>
      </c>
      <c r="D20" s="243">
        <v>0</v>
      </c>
      <c r="E20" s="243">
        <v>0</v>
      </c>
      <c r="F20" s="243">
        <v>0</v>
      </c>
      <c r="G20" s="243">
        <v>0</v>
      </c>
      <c r="H20" s="243">
        <v>0</v>
      </c>
      <c r="I20" s="243">
        <v>0</v>
      </c>
      <c r="J20" s="243">
        <v>0</v>
      </c>
      <c r="K20" s="243">
        <v>0</v>
      </c>
      <c r="L20" s="243">
        <v>4</v>
      </c>
      <c r="M20" s="243">
        <v>9</v>
      </c>
      <c r="N20" s="243">
        <v>0</v>
      </c>
      <c r="O20" s="243">
        <v>0</v>
      </c>
      <c r="P20" s="243">
        <v>2</v>
      </c>
      <c r="Q20" s="243">
        <v>21</v>
      </c>
      <c r="R20" s="243">
        <v>2682</v>
      </c>
      <c r="S20" s="243">
        <v>2</v>
      </c>
      <c r="T20" s="243">
        <v>8</v>
      </c>
      <c r="U20" s="243">
        <v>329</v>
      </c>
      <c r="V20" s="243">
        <v>1</v>
      </c>
      <c r="W20" s="243">
        <v>5</v>
      </c>
      <c r="X20" s="243">
        <v>3</v>
      </c>
      <c r="Y20" s="243">
        <v>3</v>
      </c>
      <c r="Z20" s="243">
        <v>0</v>
      </c>
      <c r="AA20" s="243">
        <v>1</v>
      </c>
      <c r="AB20" s="243">
        <v>0</v>
      </c>
      <c r="AC20" s="243">
        <v>0</v>
      </c>
      <c r="AD20" s="243">
        <v>0</v>
      </c>
      <c r="AE20" s="243">
        <v>0</v>
      </c>
      <c r="AF20" s="243">
        <v>0</v>
      </c>
      <c r="AG20" s="243">
        <v>0</v>
      </c>
      <c r="AH20" s="243">
        <v>0</v>
      </c>
      <c r="AI20" s="243">
        <v>0</v>
      </c>
      <c r="AJ20" s="243">
        <v>0</v>
      </c>
      <c r="AK20" s="243">
        <v>0</v>
      </c>
      <c r="AL20" s="243">
        <v>201</v>
      </c>
      <c r="AM20" s="243">
        <v>0</v>
      </c>
      <c r="AN20" s="243">
        <v>0</v>
      </c>
      <c r="AO20" s="243">
        <v>0</v>
      </c>
      <c r="AP20" s="244">
        <v>3271</v>
      </c>
      <c r="AQ20" s="243">
        <v>0</v>
      </c>
      <c r="AR20" s="243">
        <v>7</v>
      </c>
      <c r="AS20" s="243">
        <v>0</v>
      </c>
      <c r="AT20" s="243">
        <v>314</v>
      </c>
      <c r="AU20" s="243">
        <v>14594</v>
      </c>
      <c r="AV20" s="243">
        <v>38</v>
      </c>
      <c r="AW20" s="244">
        <v>14953</v>
      </c>
      <c r="AX20" s="243">
        <v>18224</v>
      </c>
      <c r="AY20" s="244">
        <v>27906</v>
      </c>
      <c r="AZ20" s="244">
        <v>42859</v>
      </c>
      <c r="BA20" s="243">
        <v>46130</v>
      </c>
      <c r="BB20" s="244">
        <v>-18224</v>
      </c>
      <c r="BC20" s="243">
        <v>24635</v>
      </c>
      <c r="BD20" s="244">
        <v>27906</v>
      </c>
      <c r="BE20" s="245"/>
      <c r="BG20" s="251" t="s">
        <v>455</v>
      </c>
      <c r="BH20" s="254" t="s">
        <v>267</v>
      </c>
      <c r="BI20" s="246">
        <f t="shared" si="0"/>
        <v>18224</v>
      </c>
      <c r="BJ20" s="247">
        <f t="shared" si="1"/>
        <v>18224</v>
      </c>
      <c r="BK20" s="248">
        <f t="shared" si="2"/>
        <v>1</v>
      </c>
      <c r="BL20" s="249">
        <f t="shared" si="3"/>
        <v>0</v>
      </c>
      <c r="BM20" s="250"/>
      <c r="BN20" s="251" t="s">
        <v>455</v>
      </c>
      <c r="BO20" s="254" t="s">
        <v>267</v>
      </c>
      <c r="BP20" s="432">
        <f t="shared" si="4"/>
        <v>27906</v>
      </c>
      <c r="BQ20" s="433">
        <f t="shared" si="5"/>
        <v>18224</v>
      </c>
      <c r="BR20" s="434">
        <f t="shared" si="6"/>
        <v>9682</v>
      </c>
      <c r="BS20" s="250"/>
    </row>
    <row r="21" spans="1:71" x14ac:dyDescent="0.2">
      <c r="A21" s="251" t="s">
        <v>456</v>
      </c>
      <c r="B21" s="253" t="s">
        <v>268</v>
      </c>
      <c r="C21" s="243">
        <v>12</v>
      </c>
      <c r="D21" s="243">
        <v>0</v>
      </c>
      <c r="E21" s="243">
        <v>0</v>
      </c>
      <c r="F21" s="243">
        <v>0</v>
      </c>
      <c r="G21" s="243">
        <v>0</v>
      </c>
      <c r="H21" s="243">
        <v>0</v>
      </c>
      <c r="I21" s="243">
        <v>0</v>
      </c>
      <c r="J21" s="243">
        <v>0</v>
      </c>
      <c r="K21" s="243">
        <v>0</v>
      </c>
      <c r="L21" s="243">
        <v>0</v>
      </c>
      <c r="M21" s="243">
        <v>0</v>
      </c>
      <c r="N21" s="243">
        <v>0</v>
      </c>
      <c r="O21" s="243">
        <v>0</v>
      </c>
      <c r="P21" s="243">
        <v>0</v>
      </c>
      <c r="Q21" s="243">
        <v>11</v>
      </c>
      <c r="R21" s="243">
        <v>102</v>
      </c>
      <c r="S21" s="243">
        <v>142</v>
      </c>
      <c r="T21" s="243">
        <v>1</v>
      </c>
      <c r="U21" s="243">
        <v>131</v>
      </c>
      <c r="V21" s="243">
        <v>1</v>
      </c>
      <c r="W21" s="243">
        <v>2</v>
      </c>
      <c r="X21" s="243">
        <v>4</v>
      </c>
      <c r="Y21" s="243">
        <v>6</v>
      </c>
      <c r="Z21" s="243">
        <v>0</v>
      </c>
      <c r="AA21" s="243">
        <v>0</v>
      </c>
      <c r="AB21" s="243">
        <v>0</v>
      </c>
      <c r="AC21" s="243">
        <v>41</v>
      </c>
      <c r="AD21" s="243">
        <v>0</v>
      </c>
      <c r="AE21" s="243">
        <v>0</v>
      </c>
      <c r="AF21" s="243">
        <v>0</v>
      </c>
      <c r="AG21" s="243">
        <v>0</v>
      </c>
      <c r="AH21" s="243">
        <v>93</v>
      </c>
      <c r="AI21" s="243">
        <v>0</v>
      </c>
      <c r="AJ21" s="243">
        <v>590</v>
      </c>
      <c r="AK21" s="243">
        <v>0</v>
      </c>
      <c r="AL21" s="243">
        <v>72</v>
      </c>
      <c r="AM21" s="243">
        <v>13</v>
      </c>
      <c r="AN21" s="243">
        <v>15</v>
      </c>
      <c r="AO21" s="243">
        <v>3</v>
      </c>
      <c r="AP21" s="244">
        <v>1239</v>
      </c>
      <c r="AQ21" s="243">
        <v>26</v>
      </c>
      <c r="AR21" s="243">
        <v>307</v>
      </c>
      <c r="AS21" s="243">
        <v>0</v>
      </c>
      <c r="AT21" s="243">
        <v>634</v>
      </c>
      <c r="AU21" s="243">
        <v>3811</v>
      </c>
      <c r="AV21" s="243">
        <v>101</v>
      </c>
      <c r="AW21" s="244">
        <v>4879</v>
      </c>
      <c r="AX21" s="243">
        <v>6118</v>
      </c>
      <c r="AY21" s="244">
        <v>1168</v>
      </c>
      <c r="AZ21" s="244">
        <v>6047</v>
      </c>
      <c r="BA21" s="243">
        <v>7286</v>
      </c>
      <c r="BB21" s="244">
        <v>-4685</v>
      </c>
      <c r="BC21" s="243">
        <v>1362</v>
      </c>
      <c r="BD21" s="244">
        <v>2601</v>
      </c>
      <c r="BE21" s="245"/>
      <c r="BG21" s="251" t="s">
        <v>456</v>
      </c>
      <c r="BH21" s="254" t="s">
        <v>268</v>
      </c>
      <c r="BI21" s="246">
        <f t="shared" si="0"/>
        <v>6118</v>
      </c>
      <c r="BJ21" s="247">
        <f t="shared" si="1"/>
        <v>4685</v>
      </c>
      <c r="BK21" s="248">
        <f t="shared" si="2"/>
        <v>0.76577312847335732</v>
      </c>
      <c r="BL21" s="249">
        <f t="shared" si="3"/>
        <v>0.23422687152664268</v>
      </c>
      <c r="BM21" s="250"/>
      <c r="BN21" s="251" t="s">
        <v>456</v>
      </c>
      <c r="BO21" s="254" t="s">
        <v>268</v>
      </c>
      <c r="BP21" s="432">
        <f t="shared" si="4"/>
        <v>1168</v>
      </c>
      <c r="BQ21" s="433">
        <f t="shared" si="5"/>
        <v>4685</v>
      </c>
      <c r="BR21" s="434">
        <f t="shared" si="6"/>
        <v>-3517</v>
      </c>
      <c r="BS21" s="250"/>
    </row>
    <row r="22" spans="1:71" x14ac:dyDescent="0.2">
      <c r="A22" s="251" t="s">
        <v>457</v>
      </c>
      <c r="B22" s="253" t="s">
        <v>278</v>
      </c>
      <c r="C22" s="243">
        <v>0</v>
      </c>
      <c r="D22" s="243">
        <v>0</v>
      </c>
      <c r="E22" s="243">
        <v>0</v>
      </c>
      <c r="F22" s="243">
        <v>0</v>
      </c>
      <c r="G22" s="243">
        <v>0</v>
      </c>
      <c r="H22" s="243">
        <v>0</v>
      </c>
      <c r="I22" s="243">
        <v>0</v>
      </c>
      <c r="J22" s="243">
        <v>0</v>
      </c>
      <c r="K22" s="243">
        <v>0</v>
      </c>
      <c r="L22" s="243">
        <v>0</v>
      </c>
      <c r="M22" s="243">
        <v>0</v>
      </c>
      <c r="N22" s="243">
        <v>0</v>
      </c>
      <c r="O22" s="243">
        <v>0</v>
      </c>
      <c r="P22" s="243">
        <v>12</v>
      </c>
      <c r="Q22" s="243">
        <v>31</v>
      </c>
      <c r="R22" s="243">
        <v>174</v>
      </c>
      <c r="S22" s="243">
        <v>224</v>
      </c>
      <c r="T22" s="243">
        <v>763</v>
      </c>
      <c r="U22" s="243">
        <v>20393</v>
      </c>
      <c r="V22" s="243">
        <v>268</v>
      </c>
      <c r="W22" s="243">
        <v>56</v>
      </c>
      <c r="X22" s="243">
        <v>155</v>
      </c>
      <c r="Y22" s="243">
        <v>10</v>
      </c>
      <c r="Z22" s="243">
        <v>0</v>
      </c>
      <c r="AA22" s="243">
        <v>0</v>
      </c>
      <c r="AB22" s="243">
        <v>0</v>
      </c>
      <c r="AC22" s="243">
        <v>0</v>
      </c>
      <c r="AD22" s="243">
        <v>0</v>
      </c>
      <c r="AE22" s="243">
        <v>0</v>
      </c>
      <c r="AF22" s="243">
        <v>0</v>
      </c>
      <c r="AG22" s="243">
        <v>3</v>
      </c>
      <c r="AH22" s="243">
        <v>64</v>
      </c>
      <c r="AI22" s="243">
        <v>51</v>
      </c>
      <c r="AJ22" s="243">
        <v>0</v>
      </c>
      <c r="AK22" s="243">
        <v>0</v>
      </c>
      <c r="AL22" s="243">
        <v>203</v>
      </c>
      <c r="AM22" s="243">
        <v>0</v>
      </c>
      <c r="AN22" s="243">
        <v>27</v>
      </c>
      <c r="AO22" s="243">
        <v>4</v>
      </c>
      <c r="AP22" s="244">
        <v>22438</v>
      </c>
      <c r="AQ22" s="243">
        <v>1</v>
      </c>
      <c r="AR22" s="243">
        <v>1110</v>
      </c>
      <c r="AS22" s="243">
        <v>0</v>
      </c>
      <c r="AT22" s="243">
        <v>0</v>
      </c>
      <c r="AU22" s="243">
        <v>0</v>
      </c>
      <c r="AV22" s="243">
        <v>-226</v>
      </c>
      <c r="AW22" s="244">
        <v>885</v>
      </c>
      <c r="AX22" s="243">
        <v>23323</v>
      </c>
      <c r="AY22" s="244">
        <v>4422</v>
      </c>
      <c r="AZ22" s="244">
        <v>5307</v>
      </c>
      <c r="BA22" s="243">
        <v>27745</v>
      </c>
      <c r="BB22" s="244">
        <v>-23323</v>
      </c>
      <c r="BC22" s="243">
        <v>-18016</v>
      </c>
      <c r="BD22" s="244">
        <v>4422</v>
      </c>
      <c r="BE22" s="245"/>
      <c r="BG22" s="251" t="s">
        <v>457</v>
      </c>
      <c r="BH22" s="254" t="s">
        <v>278</v>
      </c>
      <c r="BI22" s="246">
        <f t="shared" si="0"/>
        <v>23323</v>
      </c>
      <c r="BJ22" s="247">
        <f t="shared" si="1"/>
        <v>23323</v>
      </c>
      <c r="BK22" s="248">
        <f t="shared" si="2"/>
        <v>1</v>
      </c>
      <c r="BL22" s="249">
        <f t="shared" si="3"/>
        <v>0</v>
      </c>
      <c r="BM22" s="250"/>
      <c r="BN22" s="251" t="s">
        <v>457</v>
      </c>
      <c r="BO22" s="254" t="s">
        <v>278</v>
      </c>
      <c r="BP22" s="432">
        <f t="shared" si="4"/>
        <v>4422</v>
      </c>
      <c r="BQ22" s="433">
        <f t="shared" si="5"/>
        <v>23323</v>
      </c>
      <c r="BR22" s="434">
        <f t="shared" si="6"/>
        <v>-18901</v>
      </c>
      <c r="BS22" s="250"/>
    </row>
    <row r="23" spans="1:71" x14ac:dyDescent="0.2">
      <c r="A23" s="251" t="s">
        <v>458</v>
      </c>
      <c r="B23" s="252" t="s">
        <v>35</v>
      </c>
      <c r="C23" s="243">
        <v>1</v>
      </c>
      <c r="D23" s="243">
        <v>0</v>
      </c>
      <c r="E23" s="243">
        <v>21</v>
      </c>
      <c r="F23" s="243">
        <v>0</v>
      </c>
      <c r="G23" s="243">
        <v>0</v>
      </c>
      <c r="H23" s="243">
        <v>0</v>
      </c>
      <c r="I23" s="243">
        <v>0</v>
      </c>
      <c r="J23" s="243">
        <v>0</v>
      </c>
      <c r="K23" s="243">
        <v>0</v>
      </c>
      <c r="L23" s="243">
        <v>0</v>
      </c>
      <c r="M23" s="243">
        <v>0</v>
      </c>
      <c r="N23" s="243">
        <v>0</v>
      </c>
      <c r="O23" s="243">
        <v>0</v>
      </c>
      <c r="P23" s="243">
        <v>4</v>
      </c>
      <c r="Q23" s="243">
        <v>96</v>
      </c>
      <c r="R23" s="243">
        <v>417</v>
      </c>
      <c r="S23" s="243">
        <v>32</v>
      </c>
      <c r="T23" s="243">
        <v>56</v>
      </c>
      <c r="U23" s="243">
        <v>16155</v>
      </c>
      <c r="V23" s="243">
        <v>16</v>
      </c>
      <c r="W23" s="243">
        <v>165</v>
      </c>
      <c r="X23" s="243">
        <v>30</v>
      </c>
      <c r="Y23" s="243">
        <v>251</v>
      </c>
      <c r="Z23" s="243">
        <v>0</v>
      </c>
      <c r="AA23" s="243">
        <v>0</v>
      </c>
      <c r="AB23" s="243">
        <v>0</v>
      </c>
      <c r="AC23" s="243">
        <v>7</v>
      </c>
      <c r="AD23" s="243">
        <v>0</v>
      </c>
      <c r="AE23" s="243">
        <v>0</v>
      </c>
      <c r="AF23" s="243">
        <v>2</v>
      </c>
      <c r="AG23" s="243">
        <v>1</v>
      </c>
      <c r="AH23" s="243">
        <v>54</v>
      </c>
      <c r="AI23" s="243">
        <v>14</v>
      </c>
      <c r="AJ23" s="243">
        <v>4</v>
      </c>
      <c r="AK23" s="243">
        <v>0</v>
      </c>
      <c r="AL23" s="243">
        <v>116</v>
      </c>
      <c r="AM23" s="243">
        <v>5</v>
      </c>
      <c r="AN23" s="243">
        <v>0</v>
      </c>
      <c r="AO23" s="243">
        <v>0</v>
      </c>
      <c r="AP23" s="244">
        <v>17447</v>
      </c>
      <c r="AQ23" s="243">
        <v>98</v>
      </c>
      <c r="AR23" s="243">
        <v>2933</v>
      </c>
      <c r="AS23" s="243">
        <v>0</v>
      </c>
      <c r="AT23" s="243">
        <v>4963</v>
      </c>
      <c r="AU23" s="243">
        <v>46405</v>
      </c>
      <c r="AV23" s="243">
        <v>2153</v>
      </c>
      <c r="AW23" s="244">
        <v>56552</v>
      </c>
      <c r="AX23" s="243">
        <v>73999</v>
      </c>
      <c r="AY23" s="244">
        <v>228419</v>
      </c>
      <c r="AZ23" s="244">
        <v>284971</v>
      </c>
      <c r="BA23" s="243">
        <v>302418</v>
      </c>
      <c r="BB23" s="244">
        <v>-73999</v>
      </c>
      <c r="BC23" s="243">
        <v>210972</v>
      </c>
      <c r="BD23" s="244">
        <v>228419</v>
      </c>
      <c r="BE23" s="245"/>
      <c r="BG23" s="251" t="s">
        <v>458</v>
      </c>
      <c r="BH23" s="435" t="s">
        <v>35</v>
      </c>
      <c r="BI23" s="246">
        <f t="shared" si="0"/>
        <v>73999</v>
      </c>
      <c r="BJ23" s="247">
        <f t="shared" si="1"/>
        <v>73999</v>
      </c>
      <c r="BK23" s="248">
        <f t="shared" si="2"/>
        <v>1</v>
      </c>
      <c r="BL23" s="249">
        <f t="shared" si="3"/>
        <v>0</v>
      </c>
      <c r="BM23" s="250"/>
      <c r="BN23" s="251" t="s">
        <v>458</v>
      </c>
      <c r="BO23" s="435" t="s">
        <v>35</v>
      </c>
      <c r="BP23" s="432">
        <f t="shared" si="4"/>
        <v>228419</v>
      </c>
      <c r="BQ23" s="433">
        <f t="shared" si="5"/>
        <v>73999</v>
      </c>
      <c r="BR23" s="434">
        <f t="shared" si="6"/>
        <v>154420</v>
      </c>
      <c r="BS23" s="250"/>
    </row>
    <row r="24" spans="1:71" x14ac:dyDescent="0.2">
      <c r="A24" s="251" t="s">
        <v>459</v>
      </c>
      <c r="B24" s="252" t="s">
        <v>460</v>
      </c>
      <c r="C24" s="243">
        <v>0</v>
      </c>
      <c r="D24" s="243">
        <v>0</v>
      </c>
      <c r="E24" s="243">
        <v>1</v>
      </c>
      <c r="F24" s="243">
        <v>0</v>
      </c>
      <c r="G24" s="243">
        <v>0</v>
      </c>
      <c r="H24" s="243">
        <v>0</v>
      </c>
      <c r="I24" s="243">
        <v>0</v>
      </c>
      <c r="J24" s="243">
        <v>0</v>
      </c>
      <c r="K24" s="243">
        <v>0</v>
      </c>
      <c r="L24" s="243">
        <v>0</v>
      </c>
      <c r="M24" s="243">
        <v>0</v>
      </c>
      <c r="N24" s="243">
        <v>0</v>
      </c>
      <c r="O24" s="243">
        <v>0</v>
      </c>
      <c r="P24" s="243">
        <v>0</v>
      </c>
      <c r="Q24" s="243">
        <v>3</v>
      </c>
      <c r="R24" s="243">
        <v>4</v>
      </c>
      <c r="S24" s="243">
        <v>0</v>
      </c>
      <c r="T24" s="243">
        <v>0</v>
      </c>
      <c r="U24" s="243">
        <v>5</v>
      </c>
      <c r="V24" s="243">
        <v>22</v>
      </c>
      <c r="W24" s="243">
        <v>32</v>
      </c>
      <c r="X24" s="243">
        <v>1</v>
      </c>
      <c r="Y24" s="243">
        <v>51</v>
      </c>
      <c r="Z24" s="243">
        <v>0</v>
      </c>
      <c r="AA24" s="243">
        <v>0</v>
      </c>
      <c r="AB24" s="243">
        <v>0</v>
      </c>
      <c r="AC24" s="243">
        <v>10</v>
      </c>
      <c r="AD24" s="243">
        <v>1</v>
      </c>
      <c r="AE24" s="243">
        <v>0</v>
      </c>
      <c r="AF24" s="243">
        <v>3</v>
      </c>
      <c r="AG24" s="243">
        <v>0</v>
      </c>
      <c r="AH24" s="243">
        <v>49</v>
      </c>
      <c r="AI24" s="243">
        <v>3</v>
      </c>
      <c r="AJ24" s="243">
        <v>0</v>
      </c>
      <c r="AK24" s="243">
        <v>0</v>
      </c>
      <c r="AL24" s="243">
        <v>24</v>
      </c>
      <c r="AM24" s="243">
        <v>4</v>
      </c>
      <c r="AN24" s="243">
        <v>0</v>
      </c>
      <c r="AO24" s="243">
        <v>0</v>
      </c>
      <c r="AP24" s="244">
        <v>213</v>
      </c>
      <c r="AQ24" s="243">
        <v>12</v>
      </c>
      <c r="AR24" s="243">
        <v>2739</v>
      </c>
      <c r="AS24" s="243">
        <v>0</v>
      </c>
      <c r="AT24" s="243">
        <v>1305</v>
      </c>
      <c r="AU24" s="243">
        <v>1848</v>
      </c>
      <c r="AV24" s="243">
        <v>-14</v>
      </c>
      <c r="AW24" s="244">
        <v>5890</v>
      </c>
      <c r="AX24" s="243">
        <v>6103</v>
      </c>
      <c r="AY24" s="244">
        <v>1398</v>
      </c>
      <c r="AZ24" s="244">
        <v>7288</v>
      </c>
      <c r="BA24" s="243">
        <v>7501</v>
      </c>
      <c r="BB24" s="244">
        <v>-6103</v>
      </c>
      <c r="BC24" s="243">
        <v>1185</v>
      </c>
      <c r="BD24" s="244">
        <v>1398</v>
      </c>
      <c r="BE24" s="245"/>
      <c r="BG24" s="251" t="s">
        <v>459</v>
      </c>
      <c r="BH24" s="435" t="s">
        <v>460</v>
      </c>
      <c r="BI24" s="246">
        <f t="shared" si="0"/>
        <v>6103</v>
      </c>
      <c r="BJ24" s="247">
        <f t="shared" si="1"/>
        <v>6103</v>
      </c>
      <c r="BK24" s="248">
        <f t="shared" si="2"/>
        <v>1</v>
      </c>
      <c r="BL24" s="249">
        <f t="shared" si="3"/>
        <v>0</v>
      </c>
      <c r="BM24" s="250"/>
      <c r="BN24" s="251" t="s">
        <v>459</v>
      </c>
      <c r="BO24" s="435" t="s">
        <v>460</v>
      </c>
      <c r="BP24" s="432">
        <f t="shared" si="4"/>
        <v>1398</v>
      </c>
      <c r="BQ24" s="433">
        <f t="shared" si="5"/>
        <v>6103</v>
      </c>
      <c r="BR24" s="434">
        <f t="shared" si="6"/>
        <v>-4705</v>
      </c>
      <c r="BS24" s="250"/>
    </row>
    <row r="25" spans="1:71" x14ac:dyDescent="0.2">
      <c r="A25" s="251" t="s">
        <v>461</v>
      </c>
      <c r="B25" s="252" t="s">
        <v>189</v>
      </c>
      <c r="C25" s="243">
        <v>0</v>
      </c>
      <c r="D25" s="243">
        <v>0</v>
      </c>
      <c r="E25" s="243">
        <v>633</v>
      </c>
      <c r="F25" s="243">
        <v>0</v>
      </c>
      <c r="G25" s="243">
        <v>0</v>
      </c>
      <c r="H25" s="243">
        <v>0</v>
      </c>
      <c r="I25" s="243">
        <v>0</v>
      </c>
      <c r="J25" s="243">
        <v>0</v>
      </c>
      <c r="K25" s="243">
        <v>0</v>
      </c>
      <c r="L25" s="243">
        <v>0</v>
      </c>
      <c r="M25" s="243">
        <v>0</v>
      </c>
      <c r="N25" s="243">
        <v>0</v>
      </c>
      <c r="O25" s="243">
        <v>0</v>
      </c>
      <c r="P25" s="243">
        <v>0</v>
      </c>
      <c r="Q25" s="243">
        <v>0</v>
      </c>
      <c r="R25" s="243">
        <v>9</v>
      </c>
      <c r="S25" s="243">
        <v>0</v>
      </c>
      <c r="T25" s="243">
        <v>0</v>
      </c>
      <c r="U25" s="243">
        <v>0</v>
      </c>
      <c r="V25" s="243">
        <v>0</v>
      </c>
      <c r="W25" s="243">
        <v>2346</v>
      </c>
      <c r="X25" s="243">
        <v>0</v>
      </c>
      <c r="Y25" s="243">
        <v>0</v>
      </c>
      <c r="Z25" s="243">
        <v>0</v>
      </c>
      <c r="AA25" s="243">
        <v>0</v>
      </c>
      <c r="AB25" s="243">
        <v>0</v>
      </c>
      <c r="AC25" s="243">
        <v>0</v>
      </c>
      <c r="AD25" s="243">
        <v>0</v>
      </c>
      <c r="AE25" s="243">
        <v>0</v>
      </c>
      <c r="AF25" s="243">
        <v>51</v>
      </c>
      <c r="AG25" s="243">
        <v>0</v>
      </c>
      <c r="AH25" s="243">
        <v>158</v>
      </c>
      <c r="AI25" s="243">
        <v>3</v>
      </c>
      <c r="AJ25" s="243">
        <v>0</v>
      </c>
      <c r="AK25" s="243">
        <v>0</v>
      </c>
      <c r="AL25" s="243">
        <v>493</v>
      </c>
      <c r="AM25" s="243">
        <v>0</v>
      </c>
      <c r="AN25" s="243">
        <v>0</v>
      </c>
      <c r="AO25" s="243">
        <v>0</v>
      </c>
      <c r="AP25" s="244">
        <v>3693</v>
      </c>
      <c r="AQ25" s="243">
        <v>0</v>
      </c>
      <c r="AR25" s="243">
        <v>4043</v>
      </c>
      <c r="AS25" s="243">
        <v>0</v>
      </c>
      <c r="AT25" s="243">
        <v>3107</v>
      </c>
      <c r="AU25" s="243">
        <v>12701</v>
      </c>
      <c r="AV25" s="243">
        <v>64</v>
      </c>
      <c r="AW25" s="244">
        <v>19915</v>
      </c>
      <c r="AX25" s="243">
        <v>23608</v>
      </c>
      <c r="AY25" s="244">
        <v>9134</v>
      </c>
      <c r="AZ25" s="244">
        <v>29049</v>
      </c>
      <c r="BA25" s="243">
        <v>32742</v>
      </c>
      <c r="BB25" s="244">
        <v>-23608</v>
      </c>
      <c r="BC25" s="243">
        <v>5441</v>
      </c>
      <c r="BD25" s="244">
        <v>9134</v>
      </c>
      <c r="BE25" s="245"/>
      <c r="BG25" s="251" t="s">
        <v>461</v>
      </c>
      <c r="BH25" s="435" t="s">
        <v>189</v>
      </c>
      <c r="BI25" s="246">
        <f t="shared" si="0"/>
        <v>23608</v>
      </c>
      <c r="BJ25" s="247">
        <f t="shared" si="1"/>
        <v>23608</v>
      </c>
      <c r="BK25" s="248">
        <f t="shared" si="2"/>
        <v>1</v>
      </c>
      <c r="BL25" s="249">
        <f t="shared" si="3"/>
        <v>0</v>
      </c>
      <c r="BM25" s="250"/>
      <c r="BN25" s="251" t="s">
        <v>461</v>
      </c>
      <c r="BO25" s="435" t="s">
        <v>189</v>
      </c>
      <c r="BP25" s="432">
        <f t="shared" si="4"/>
        <v>9134</v>
      </c>
      <c r="BQ25" s="433">
        <f t="shared" si="5"/>
        <v>23608</v>
      </c>
      <c r="BR25" s="434">
        <f t="shared" si="6"/>
        <v>-14474</v>
      </c>
      <c r="BS25" s="250"/>
    </row>
    <row r="26" spans="1:71" x14ac:dyDescent="0.2">
      <c r="A26" s="251" t="s">
        <v>462</v>
      </c>
      <c r="B26" s="252" t="s">
        <v>50</v>
      </c>
      <c r="C26" s="243">
        <v>44</v>
      </c>
      <c r="D26" s="243">
        <v>0</v>
      </c>
      <c r="E26" s="243">
        <v>94</v>
      </c>
      <c r="F26" s="243">
        <v>0</v>
      </c>
      <c r="G26" s="243">
        <v>183</v>
      </c>
      <c r="H26" s="243">
        <v>20</v>
      </c>
      <c r="I26" s="243">
        <v>28</v>
      </c>
      <c r="J26" s="243">
        <v>10</v>
      </c>
      <c r="K26" s="243">
        <v>2</v>
      </c>
      <c r="L26" s="243">
        <v>3</v>
      </c>
      <c r="M26" s="243">
        <v>67</v>
      </c>
      <c r="N26" s="243">
        <v>10</v>
      </c>
      <c r="O26" s="243">
        <v>12</v>
      </c>
      <c r="P26" s="243">
        <v>14</v>
      </c>
      <c r="Q26" s="243">
        <v>5</v>
      </c>
      <c r="R26" s="243">
        <v>54</v>
      </c>
      <c r="S26" s="243">
        <v>10</v>
      </c>
      <c r="T26" s="243">
        <v>15</v>
      </c>
      <c r="U26" s="243">
        <v>561</v>
      </c>
      <c r="V26" s="243">
        <v>6</v>
      </c>
      <c r="W26" s="243">
        <v>8</v>
      </c>
      <c r="X26" s="243">
        <v>528</v>
      </c>
      <c r="Y26" s="243">
        <v>98</v>
      </c>
      <c r="Z26" s="243">
        <v>120</v>
      </c>
      <c r="AA26" s="243">
        <v>9</v>
      </c>
      <c r="AB26" s="243">
        <v>8</v>
      </c>
      <c r="AC26" s="243">
        <v>225</v>
      </c>
      <c r="AD26" s="243">
        <v>172</v>
      </c>
      <c r="AE26" s="243">
        <v>0</v>
      </c>
      <c r="AF26" s="243">
        <v>50</v>
      </c>
      <c r="AG26" s="243">
        <v>23</v>
      </c>
      <c r="AH26" s="243">
        <v>258</v>
      </c>
      <c r="AI26" s="243">
        <v>579</v>
      </c>
      <c r="AJ26" s="243">
        <v>139</v>
      </c>
      <c r="AK26" s="243">
        <v>113</v>
      </c>
      <c r="AL26" s="243">
        <v>94</v>
      </c>
      <c r="AM26" s="243">
        <v>183</v>
      </c>
      <c r="AN26" s="243">
        <v>202</v>
      </c>
      <c r="AO26" s="243">
        <v>16</v>
      </c>
      <c r="AP26" s="244">
        <v>3963</v>
      </c>
      <c r="AQ26" s="243">
        <v>373</v>
      </c>
      <c r="AR26" s="243">
        <v>3419</v>
      </c>
      <c r="AS26" s="243">
        <v>0</v>
      </c>
      <c r="AT26" s="243">
        <v>144</v>
      </c>
      <c r="AU26" s="243">
        <v>667</v>
      </c>
      <c r="AV26" s="243">
        <v>146</v>
      </c>
      <c r="AW26" s="244">
        <v>4749</v>
      </c>
      <c r="AX26" s="243">
        <v>8712</v>
      </c>
      <c r="AY26" s="244">
        <v>17354</v>
      </c>
      <c r="AZ26" s="244">
        <v>22103</v>
      </c>
      <c r="BA26" s="243">
        <v>26066</v>
      </c>
      <c r="BB26" s="244">
        <v>-7878</v>
      </c>
      <c r="BC26" s="243">
        <v>14225</v>
      </c>
      <c r="BD26" s="244">
        <v>18188</v>
      </c>
      <c r="BE26" s="245"/>
      <c r="BG26" s="548" t="s">
        <v>462</v>
      </c>
      <c r="BH26" s="549" t="s">
        <v>50</v>
      </c>
      <c r="BI26" s="558">
        <f t="shared" si="0"/>
        <v>8712</v>
      </c>
      <c r="BJ26" s="559">
        <f t="shared" si="1"/>
        <v>7878</v>
      </c>
      <c r="BK26" s="560">
        <f t="shared" si="2"/>
        <v>0.90426997245179064</v>
      </c>
      <c r="BL26" s="561">
        <f t="shared" si="3"/>
        <v>9.5730027548209362E-2</v>
      </c>
      <c r="BM26" s="250"/>
      <c r="BN26" s="548" t="s">
        <v>462</v>
      </c>
      <c r="BO26" s="549" t="s">
        <v>50</v>
      </c>
      <c r="BP26" s="550">
        <f t="shared" si="4"/>
        <v>17354</v>
      </c>
      <c r="BQ26" s="551">
        <f t="shared" si="5"/>
        <v>7878</v>
      </c>
      <c r="BR26" s="552">
        <f t="shared" si="6"/>
        <v>9476</v>
      </c>
      <c r="BS26" s="250"/>
    </row>
    <row r="27" spans="1:71" x14ac:dyDescent="0.2">
      <c r="A27" s="251" t="s">
        <v>463</v>
      </c>
      <c r="B27" s="252" t="s">
        <v>36</v>
      </c>
      <c r="C27" s="243">
        <v>88</v>
      </c>
      <c r="D27" s="243">
        <v>0</v>
      </c>
      <c r="E27" s="243">
        <v>11</v>
      </c>
      <c r="F27" s="243">
        <v>0</v>
      </c>
      <c r="G27" s="243">
        <v>10</v>
      </c>
      <c r="H27" s="243">
        <v>3</v>
      </c>
      <c r="I27" s="243">
        <v>8</v>
      </c>
      <c r="J27" s="243">
        <v>10</v>
      </c>
      <c r="K27" s="243">
        <v>1</v>
      </c>
      <c r="L27" s="243">
        <v>4</v>
      </c>
      <c r="M27" s="243">
        <v>36</v>
      </c>
      <c r="N27" s="243">
        <v>5</v>
      </c>
      <c r="O27" s="243">
        <v>1</v>
      </c>
      <c r="P27" s="243">
        <v>17</v>
      </c>
      <c r="Q27" s="243">
        <v>7</v>
      </c>
      <c r="R27" s="243">
        <v>29</v>
      </c>
      <c r="S27" s="243">
        <v>2</v>
      </c>
      <c r="T27" s="243">
        <v>9</v>
      </c>
      <c r="U27" s="243">
        <v>237</v>
      </c>
      <c r="V27" s="243">
        <v>1</v>
      </c>
      <c r="W27" s="243">
        <v>3</v>
      </c>
      <c r="X27" s="243">
        <v>14</v>
      </c>
      <c r="Y27" s="243">
        <v>20</v>
      </c>
      <c r="Z27" s="243">
        <v>232</v>
      </c>
      <c r="AA27" s="243">
        <v>82</v>
      </c>
      <c r="AB27" s="243">
        <v>6</v>
      </c>
      <c r="AC27" s="243">
        <v>109</v>
      </c>
      <c r="AD27" s="243">
        <v>27</v>
      </c>
      <c r="AE27" s="243">
        <v>421</v>
      </c>
      <c r="AF27" s="243">
        <v>43</v>
      </c>
      <c r="AG27" s="243">
        <v>9</v>
      </c>
      <c r="AH27" s="243">
        <v>238</v>
      </c>
      <c r="AI27" s="243">
        <v>177</v>
      </c>
      <c r="AJ27" s="243">
        <v>95</v>
      </c>
      <c r="AK27" s="243">
        <v>4</v>
      </c>
      <c r="AL27" s="243">
        <v>18</v>
      </c>
      <c r="AM27" s="243">
        <v>81</v>
      </c>
      <c r="AN27" s="243">
        <v>0</v>
      </c>
      <c r="AO27" s="243">
        <v>0</v>
      </c>
      <c r="AP27" s="244">
        <v>2058</v>
      </c>
      <c r="AQ27" s="243">
        <v>0</v>
      </c>
      <c r="AR27" s="243">
        <v>0</v>
      </c>
      <c r="AS27" s="243">
        <v>0</v>
      </c>
      <c r="AT27" s="243">
        <v>24656</v>
      </c>
      <c r="AU27" s="243">
        <v>20664</v>
      </c>
      <c r="AV27" s="243">
        <v>0</v>
      </c>
      <c r="AW27" s="244">
        <v>45320</v>
      </c>
      <c r="AX27" s="243">
        <v>47378</v>
      </c>
      <c r="AY27" s="244">
        <v>0</v>
      </c>
      <c r="AZ27" s="244">
        <v>45320</v>
      </c>
      <c r="BA27" s="243">
        <v>47378</v>
      </c>
      <c r="BB27" s="244">
        <v>0</v>
      </c>
      <c r="BC27" s="243">
        <v>45320</v>
      </c>
      <c r="BD27" s="244">
        <v>47378</v>
      </c>
      <c r="BE27" s="245"/>
      <c r="BG27" s="251" t="s">
        <v>463</v>
      </c>
      <c r="BH27" s="435" t="s">
        <v>36</v>
      </c>
      <c r="BI27" s="246">
        <f t="shared" si="0"/>
        <v>47378</v>
      </c>
      <c r="BJ27" s="247">
        <f t="shared" si="1"/>
        <v>0</v>
      </c>
      <c r="BK27" s="248">
        <f t="shared" si="2"/>
        <v>0</v>
      </c>
      <c r="BL27" s="249">
        <f t="shared" si="3"/>
        <v>1</v>
      </c>
      <c r="BM27" s="250"/>
      <c r="BN27" s="251" t="s">
        <v>463</v>
      </c>
      <c r="BO27" s="435" t="s">
        <v>36</v>
      </c>
      <c r="BP27" s="432">
        <f t="shared" si="4"/>
        <v>0</v>
      </c>
      <c r="BQ27" s="433">
        <f t="shared" si="5"/>
        <v>0</v>
      </c>
      <c r="BR27" s="434">
        <f t="shared" si="6"/>
        <v>0</v>
      </c>
      <c r="BS27" s="250"/>
    </row>
    <row r="28" spans="1:71" x14ac:dyDescent="0.2">
      <c r="A28" s="251" t="s">
        <v>464</v>
      </c>
      <c r="B28" s="252" t="s">
        <v>190</v>
      </c>
      <c r="C28" s="243">
        <v>307</v>
      </c>
      <c r="D28" s="243">
        <v>0</v>
      </c>
      <c r="E28" s="243">
        <v>92</v>
      </c>
      <c r="F28" s="243">
        <v>3</v>
      </c>
      <c r="G28" s="243">
        <v>274</v>
      </c>
      <c r="H28" s="243">
        <v>38</v>
      </c>
      <c r="I28" s="243">
        <v>95</v>
      </c>
      <c r="J28" s="243">
        <v>93</v>
      </c>
      <c r="K28" s="243">
        <v>14</v>
      </c>
      <c r="L28" s="243">
        <v>37</v>
      </c>
      <c r="M28" s="243">
        <v>369</v>
      </c>
      <c r="N28" s="243">
        <v>53</v>
      </c>
      <c r="O28" s="243">
        <v>13</v>
      </c>
      <c r="P28" s="243">
        <v>109</v>
      </c>
      <c r="Q28" s="243">
        <v>55</v>
      </c>
      <c r="R28" s="243">
        <v>191</v>
      </c>
      <c r="S28" s="243">
        <v>15</v>
      </c>
      <c r="T28" s="243">
        <v>75</v>
      </c>
      <c r="U28" s="243">
        <v>1258</v>
      </c>
      <c r="V28" s="243">
        <v>5</v>
      </c>
      <c r="W28" s="243">
        <v>62</v>
      </c>
      <c r="X28" s="243">
        <v>152</v>
      </c>
      <c r="Y28" s="243">
        <v>95</v>
      </c>
      <c r="Z28" s="243">
        <v>364</v>
      </c>
      <c r="AA28" s="243">
        <v>118</v>
      </c>
      <c r="AB28" s="243">
        <v>156</v>
      </c>
      <c r="AC28" s="243">
        <v>829</v>
      </c>
      <c r="AD28" s="243">
        <v>52</v>
      </c>
      <c r="AE28" s="243">
        <v>48</v>
      </c>
      <c r="AF28" s="243">
        <v>92</v>
      </c>
      <c r="AG28" s="243">
        <v>5</v>
      </c>
      <c r="AH28" s="243">
        <v>349</v>
      </c>
      <c r="AI28" s="243">
        <v>620</v>
      </c>
      <c r="AJ28" s="243">
        <v>461</v>
      </c>
      <c r="AK28" s="243">
        <v>10</v>
      </c>
      <c r="AL28" s="243">
        <v>80</v>
      </c>
      <c r="AM28" s="243">
        <v>1858</v>
      </c>
      <c r="AN28" s="243">
        <v>0</v>
      </c>
      <c r="AO28" s="243">
        <v>2</v>
      </c>
      <c r="AP28" s="244">
        <v>8449</v>
      </c>
      <c r="AQ28" s="243">
        <v>5</v>
      </c>
      <c r="AR28" s="243">
        <v>11633</v>
      </c>
      <c r="AS28" s="243">
        <v>0</v>
      </c>
      <c r="AT28" s="243">
        <v>0</v>
      </c>
      <c r="AU28" s="243">
        <v>0</v>
      </c>
      <c r="AV28" s="243">
        <v>0</v>
      </c>
      <c r="AW28" s="244">
        <v>11638</v>
      </c>
      <c r="AX28" s="243">
        <v>20087</v>
      </c>
      <c r="AY28" s="244">
        <v>3065</v>
      </c>
      <c r="AZ28" s="244">
        <v>14703</v>
      </c>
      <c r="BA28" s="243">
        <v>23152</v>
      </c>
      <c r="BB28" s="244">
        <v>-6330</v>
      </c>
      <c r="BC28" s="243">
        <v>8373</v>
      </c>
      <c r="BD28" s="244">
        <v>16822</v>
      </c>
      <c r="BE28" s="245"/>
      <c r="BG28" s="251" t="s">
        <v>464</v>
      </c>
      <c r="BH28" s="435" t="s">
        <v>190</v>
      </c>
      <c r="BI28" s="246">
        <f t="shared" si="0"/>
        <v>20087</v>
      </c>
      <c r="BJ28" s="247">
        <f t="shared" si="1"/>
        <v>6330</v>
      </c>
      <c r="BK28" s="248">
        <f t="shared" si="2"/>
        <v>0.31512918803206053</v>
      </c>
      <c r="BL28" s="249">
        <f t="shared" si="3"/>
        <v>0.68487081196793942</v>
      </c>
      <c r="BM28" s="250"/>
      <c r="BN28" s="251" t="s">
        <v>464</v>
      </c>
      <c r="BO28" s="435" t="s">
        <v>190</v>
      </c>
      <c r="BP28" s="432">
        <f t="shared" si="4"/>
        <v>3065</v>
      </c>
      <c r="BQ28" s="433">
        <f t="shared" si="5"/>
        <v>6330</v>
      </c>
      <c r="BR28" s="434">
        <f t="shared" si="6"/>
        <v>-3265</v>
      </c>
      <c r="BS28" s="250"/>
    </row>
    <row r="29" spans="1:71" x14ac:dyDescent="0.2">
      <c r="A29" s="251" t="s">
        <v>465</v>
      </c>
      <c r="B29" s="252" t="s">
        <v>283</v>
      </c>
      <c r="C29" s="243">
        <v>19</v>
      </c>
      <c r="D29" s="243">
        <v>0</v>
      </c>
      <c r="E29" s="243">
        <v>1</v>
      </c>
      <c r="F29" s="243">
        <v>0</v>
      </c>
      <c r="G29" s="243">
        <v>37</v>
      </c>
      <c r="H29" s="243">
        <v>2</v>
      </c>
      <c r="I29" s="243">
        <v>4</v>
      </c>
      <c r="J29" s="243">
        <v>8</v>
      </c>
      <c r="K29" s="243">
        <v>1</v>
      </c>
      <c r="L29" s="243">
        <v>1</v>
      </c>
      <c r="M29" s="243">
        <v>8</v>
      </c>
      <c r="N29" s="243">
        <v>1</v>
      </c>
      <c r="O29" s="243">
        <v>0</v>
      </c>
      <c r="P29" s="243">
        <v>3</v>
      </c>
      <c r="Q29" s="243">
        <v>3</v>
      </c>
      <c r="R29" s="243">
        <v>9</v>
      </c>
      <c r="S29" s="243">
        <v>1</v>
      </c>
      <c r="T29" s="243">
        <v>5</v>
      </c>
      <c r="U29" s="243">
        <v>79</v>
      </c>
      <c r="V29" s="243">
        <v>0</v>
      </c>
      <c r="W29" s="243">
        <v>2</v>
      </c>
      <c r="X29" s="243">
        <v>11</v>
      </c>
      <c r="Y29" s="243">
        <v>22</v>
      </c>
      <c r="Z29" s="243">
        <v>23</v>
      </c>
      <c r="AA29" s="243">
        <v>251</v>
      </c>
      <c r="AB29" s="243">
        <v>19</v>
      </c>
      <c r="AC29" s="243">
        <v>83</v>
      </c>
      <c r="AD29" s="243">
        <v>12</v>
      </c>
      <c r="AE29" s="243">
        <v>3</v>
      </c>
      <c r="AF29" s="243">
        <v>20</v>
      </c>
      <c r="AG29" s="243">
        <v>0</v>
      </c>
      <c r="AH29" s="243">
        <v>117</v>
      </c>
      <c r="AI29" s="243">
        <v>295</v>
      </c>
      <c r="AJ29" s="243">
        <v>194</v>
      </c>
      <c r="AK29" s="243">
        <v>5</v>
      </c>
      <c r="AL29" s="243">
        <v>12</v>
      </c>
      <c r="AM29" s="243">
        <v>427</v>
      </c>
      <c r="AN29" s="243">
        <v>0</v>
      </c>
      <c r="AO29" s="243">
        <v>1</v>
      </c>
      <c r="AP29" s="244">
        <v>1679</v>
      </c>
      <c r="AQ29" s="243">
        <v>5</v>
      </c>
      <c r="AR29" s="243">
        <v>2458</v>
      </c>
      <c r="AS29" s="243">
        <v>-45</v>
      </c>
      <c r="AT29" s="243">
        <v>0</v>
      </c>
      <c r="AU29" s="243">
        <v>0</v>
      </c>
      <c r="AV29" s="243">
        <v>0</v>
      </c>
      <c r="AW29" s="244">
        <v>2418</v>
      </c>
      <c r="AX29" s="243">
        <v>4097</v>
      </c>
      <c r="AY29" s="244">
        <v>52</v>
      </c>
      <c r="AZ29" s="244">
        <v>2470</v>
      </c>
      <c r="BA29" s="243">
        <v>4149</v>
      </c>
      <c r="BB29" s="244">
        <v>-2</v>
      </c>
      <c r="BC29" s="243">
        <v>2468</v>
      </c>
      <c r="BD29" s="244">
        <v>4147</v>
      </c>
      <c r="BE29" s="245"/>
      <c r="BG29" s="251" t="s">
        <v>465</v>
      </c>
      <c r="BH29" s="435" t="s">
        <v>283</v>
      </c>
      <c r="BI29" s="246">
        <f t="shared" si="0"/>
        <v>4097</v>
      </c>
      <c r="BJ29" s="247">
        <f t="shared" si="1"/>
        <v>2</v>
      </c>
      <c r="BK29" s="248">
        <f t="shared" si="2"/>
        <v>4.8816206980717598E-4</v>
      </c>
      <c r="BL29" s="249">
        <f t="shared" si="3"/>
        <v>0.99951183793019283</v>
      </c>
      <c r="BM29" s="250"/>
      <c r="BN29" s="251" t="s">
        <v>465</v>
      </c>
      <c r="BO29" s="435" t="s">
        <v>283</v>
      </c>
      <c r="BP29" s="432">
        <f t="shared" si="4"/>
        <v>52</v>
      </c>
      <c r="BQ29" s="433">
        <f t="shared" si="5"/>
        <v>2</v>
      </c>
      <c r="BR29" s="434">
        <f t="shared" si="6"/>
        <v>50</v>
      </c>
      <c r="BS29" s="250"/>
    </row>
    <row r="30" spans="1:71" x14ac:dyDescent="0.2">
      <c r="A30" s="251" t="s">
        <v>466</v>
      </c>
      <c r="B30" s="252" t="s">
        <v>279</v>
      </c>
      <c r="C30" s="243">
        <v>15</v>
      </c>
      <c r="D30" s="243">
        <v>0</v>
      </c>
      <c r="E30" s="243">
        <v>0</v>
      </c>
      <c r="F30" s="243">
        <v>0</v>
      </c>
      <c r="G30" s="243">
        <v>17</v>
      </c>
      <c r="H30" s="243">
        <v>0</v>
      </c>
      <c r="I30" s="243">
        <v>1</v>
      </c>
      <c r="J30" s="243">
        <v>7</v>
      </c>
      <c r="K30" s="243">
        <v>0</v>
      </c>
      <c r="L30" s="243">
        <v>0</v>
      </c>
      <c r="M30" s="243">
        <v>13</v>
      </c>
      <c r="N30" s="243">
        <v>0</v>
      </c>
      <c r="O30" s="243">
        <v>0</v>
      </c>
      <c r="P30" s="243">
        <v>0</v>
      </c>
      <c r="Q30" s="243">
        <v>1</v>
      </c>
      <c r="R30" s="243">
        <v>0</v>
      </c>
      <c r="S30" s="243">
        <v>1</v>
      </c>
      <c r="T30" s="243">
        <v>2</v>
      </c>
      <c r="U30" s="243">
        <v>31</v>
      </c>
      <c r="V30" s="243">
        <v>0</v>
      </c>
      <c r="W30" s="243">
        <v>2</v>
      </c>
      <c r="X30" s="243">
        <v>1</v>
      </c>
      <c r="Y30" s="243">
        <v>59</v>
      </c>
      <c r="Z30" s="243">
        <v>24</v>
      </c>
      <c r="AA30" s="243">
        <v>6</v>
      </c>
      <c r="AB30" s="243">
        <v>0</v>
      </c>
      <c r="AC30" s="243">
        <v>48</v>
      </c>
      <c r="AD30" s="243">
        <v>34</v>
      </c>
      <c r="AE30" s="243">
        <v>0</v>
      </c>
      <c r="AF30" s="243">
        <v>50</v>
      </c>
      <c r="AG30" s="243">
        <v>5</v>
      </c>
      <c r="AH30" s="243">
        <v>794</v>
      </c>
      <c r="AI30" s="243">
        <v>153</v>
      </c>
      <c r="AJ30" s="243">
        <v>159</v>
      </c>
      <c r="AK30" s="243">
        <v>0</v>
      </c>
      <c r="AL30" s="243">
        <v>4</v>
      </c>
      <c r="AM30" s="243">
        <v>1152</v>
      </c>
      <c r="AN30" s="243">
        <v>0</v>
      </c>
      <c r="AO30" s="243">
        <v>5</v>
      </c>
      <c r="AP30" s="244">
        <v>2584</v>
      </c>
      <c r="AQ30" s="243">
        <v>0</v>
      </c>
      <c r="AR30" s="243">
        <v>293</v>
      </c>
      <c r="AS30" s="243">
        <v>691</v>
      </c>
      <c r="AT30" s="243">
        <v>0</v>
      </c>
      <c r="AU30" s="243">
        <v>0</v>
      </c>
      <c r="AV30" s="243">
        <v>0</v>
      </c>
      <c r="AW30" s="244">
        <v>984</v>
      </c>
      <c r="AX30" s="243">
        <v>3568</v>
      </c>
      <c r="AY30" s="244">
        <v>10</v>
      </c>
      <c r="AZ30" s="244">
        <v>994</v>
      </c>
      <c r="BA30" s="243">
        <v>3578</v>
      </c>
      <c r="BB30" s="244">
        <v>-805</v>
      </c>
      <c r="BC30" s="243">
        <v>189</v>
      </c>
      <c r="BD30" s="244">
        <v>2773</v>
      </c>
      <c r="BE30" s="245"/>
      <c r="BG30" s="251" t="s">
        <v>466</v>
      </c>
      <c r="BH30" s="435" t="s">
        <v>279</v>
      </c>
      <c r="BI30" s="246">
        <f t="shared" si="0"/>
        <v>3568</v>
      </c>
      <c r="BJ30" s="247">
        <f t="shared" si="1"/>
        <v>805</v>
      </c>
      <c r="BK30" s="248">
        <f t="shared" si="2"/>
        <v>0.22561659192825112</v>
      </c>
      <c r="BL30" s="249">
        <f t="shared" si="3"/>
        <v>0.77438340807174888</v>
      </c>
      <c r="BM30" s="250"/>
      <c r="BN30" s="251" t="s">
        <v>466</v>
      </c>
      <c r="BO30" s="435" t="s">
        <v>279</v>
      </c>
      <c r="BP30" s="432">
        <f t="shared" si="4"/>
        <v>10</v>
      </c>
      <c r="BQ30" s="433">
        <f t="shared" si="5"/>
        <v>805</v>
      </c>
      <c r="BR30" s="434">
        <f t="shared" si="6"/>
        <v>-795</v>
      </c>
      <c r="BS30" s="250"/>
    </row>
    <row r="31" spans="1:71" x14ac:dyDescent="0.2">
      <c r="A31" s="251" t="s">
        <v>467</v>
      </c>
      <c r="B31" s="252" t="s">
        <v>380</v>
      </c>
      <c r="C31" s="243">
        <v>2276</v>
      </c>
      <c r="D31" s="243">
        <v>4</v>
      </c>
      <c r="E31" s="243">
        <v>816</v>
      </c>
      <c r="F31" s="243">
        <v>1</v>
      </c>
      <c r="G31" s="243">
        <v>1525</v>
      </c>
      <c r="H31" s="243">
        <v>92</v>
      </c>
      <c r="I31" s="243">
        <v>155</v>
      </c>
      <c r="J31" s="243">
        <v>124</v>
      </c>
      <c r="K31" s="243">
        <v>20</v>
      </c>
      <c r="L31" s="243">
        <v>67</v>
      </c>
      <c r="M31" s="243">
        <v>246</v>
      </c>
      <c r="N31" s="243">
        <v>28</v>
      </c>
      <c r="O31" s="243">
        <v>14</v>
      </c>
      <c r="P31" s="243">
        <v>209</v>
      </c>
      <c r="Q31" s="243">
        <v>178</v>
      </c>
      <c r="R31" s="243">
        <v>730</v>
      </c>
      <c r="S31" s="243">
        <v>79</v>
      </c>
      <c r="T31" s="243">
        <v>113</v>
      </c>
      <c r="U31" s="243">
        <v>7060</v>
      </c>
      <c r="V31" s="243">
        <v>37</v>
      </c>
      <c r="W31" s="243">
        <v>202</v>
      </c>
      <c r="X31" s="243">
        <v>805</v>
      </c>
      <c r="Y31" s="243">
        <v>1747</v>
      </c>
      <c r="Z31" s="243">
        <v>236</v>
      </c>
      <c r="AA31" s="243">
        <v>50</v>
      </c>
      <c r="AB31" s="243">
        <v>31</v>
      </c>
      <c r="AC31" s="243">
        <v>403</v>
      </c>
      <c r="AD31" s="243">
        <v>60</v>
      </c>
      <c r="AE31" s="243">
        <v>40</v>
      </c>
      <c r="AF31" s="243">
        <v>232</v>
      </c>
      <c r="AG31" s="243">
        <v>16</v>
      </c>
      <c r="AH31" s="243">
        <v>287</v>
      </c>
      <c r="AI31" s="243">
        <v>642</v>
      </c>
      <c r="AJ31" s="243">
        <v>2663</v>
      </c>
      <c r="AK31" s="243">
        <v>91</v>
      </c>
      <c r="AL31" s="243">
        <v>337</v>
      </c>
      <c r="AM31" s="243">
        <v>3553</v>
      </c>
      <c r="AN31" s="243">
        <v>200</v>
      </c>
      <c r="AO31" s="243">
        <v>28</v>
      </c>
      <c r="AP31" s="244">
        <v>25397</v>
      </c>
      <c r="AQ31" s="243">
        <v>1806</v>
      </c>
      <c r="AR31" s="243">
        <v>47389</v>
      </c>
      <c r="AS31" s="243">
        <v>7</v>
      </c>
      <c r="AT31" s="243">
        <v>771</v>
      </c>
      <c r="AU31" s="243">
        <v>6945</v>
      </c>
      <c r="AV31" s="243">
        <v>51</v>
      </c>
      <c r="AW31" s="244">
        <v>56969</v>
      </c>
      <c r="AX31" s="243">
        <v>82366</v>
      </c>
      <c r="AY31" s="244">
        <v>21897</v>
      </c>
      <c r="AZ31" s="244">
        <v>78866</v>
      </c>
      <c r="BA31" s="243">
        <v>104263</v>
      </c>
      <c r="BB31" s="244">
        <v>-57202</v>
      </c>
      <c r="BC31" s="243">
        <v>21664</v>
      </c>
      <c r="BD31" s="244">
        <v>47061</v>
      </c>
      <c r="BE31" s="245"/>
      <c r="BG31" s="251" t="s">
        <v>467</v>
      </c>
      <c r="BH31" s="435" t="s">
        <v>380</v>
      </c>
      <c r="BI31" s="246">
        <f t="shared" si="0"/>
        <v>82366</v>
      </c>
      <c r="BJ31" s="247">
        <f t="shared" si="1"/>
        <v>57202</v>
      </c>
      <c r="BK31" s="248">
        <f t="shared" si="2"/>
        <v>0.69448558871378963</v>
      </c>
      <c r="BL31" s="249">
        <f t="shared" si="3"/>
        <v>0.30551441128621037</v>
      </c>
      <c r="BM31" s="250"/>
      <c r="BN31" s="251" t="s">
        <v>467</v>
      </c>
      <c r="BO31" s="435" t="s">
        <v>380</v>
      </c>
      <c r="BP31" s="432">
        <f t="shared" si="4"/>
        <v>21897</v>
      </c>
      <c r="BQ31" s="433">
        <f t="shared" si="5"/>
        <v>57202</v>
      </c>
      <c r="BR31" s="434">
        <f t="shared" si="6"/>
        <v>-35305</v>
      </c>
      <c r="BS31" s="250"/>
    </row>
    <row r="32" spans="1:71" x14ac:dyDescent="0.2">
      <c r="A32" s="251" t="s">
        <v>468</v>
      </c>
      <c r="B32" s="252" t="s">
        <v>37</v>
      </c>
      <c r="C32" s="243">
        <v>158</v>
      </c>
      <c r="D32" s="243">
        <v>1</v>
      </c>
      <c r="E32" s="243">
        <v>116</v>
      </c>
      <c r="F32" s="243">
        <v>3</v>
      </c>
      <c r="G32" s="243">
        <v>91</v>
      </c>
      <c r="H32" s="243">
        <v>22</v>
      </c>
      <c r="I32" s="243">
        <v>15</v>
      </c>
      <c r="J32" s="243">
        <v>19</v>
      </c>
      <c r="K32" s="243">
        <v>6</v>
      </c>
      <c r="L32" s="243">
        <v>3</v>
      </c>
      <c r="M32" s="243">
        <v>68</v>
      </c>
      <c r="N32" s="243">
        <v>5</v>
      </c>
      <c r="O32" s="243">
        <v>3</v>
      </c>
      <c r="P32" s="243">
        <v>51</v>
      </c>
      <c r="Q32" s="243">
        <v>24</v>
      </c>
      <c r="R32" s="243">
        <v>114</v>
      </c>
      <c r="S32" s="243">
        <v>18</v>
      </c>
      <c r="T32" s="243">
        <v>15</v>
      </c>
      <c r="U32" s="243">
        <v>784</v>
      </c>
      <c r="V32" s="243">
        <v>5</v>
      </c>
      <c r="W32" s="243">
        <v>19</v>
      </c>
      <c r="X32" s="243">
        <v>230</v>
      </c>
      <c r="Y32" s="243">
        <v>371</v>
      </c>
      <c r="Z32" s="243">
        <v>63</v>
      </c>
      <c r="AA32" s="243">
        <v>64</v>
      </c>
      <c r="AB32" s="243">
        <v>53</v>
      </c>
      <c r="AC32" s="243">
        <v>621</v>
      </c>
      <c r="AD32" s="243">
        <v>497</v>
      </c>
      <c r="AE32" s="243">
        <v>3247</v>
      </c>
      <c r="AF32" s="243">
        <v>259</v>
      </c>
      <c r="AG32" s="243">
        <v>6</v>
      </c>
      <c r="AH32" s="243">
        <v>613</v>
      </c>
      <c r="AI32" s="243">
        <v>226</v>
      </c>
      <c r="AJ32" s="243">
        <v>304</v>
      </c>
      <c r="AK32" s="243">
        <v>60</v>
      </c>
      <c r="AL32" s="243">
        <v>145</v>
      </c>
      <c r="AM32" s="243">
        <v>425</v>
      </c>
      <c r="AN32" s="243">
        <v>0</v>
      </c>
      <c r="AO32" s="243">
        <v>1</v>
      </c>
      <c r="AP32" s="244">
        <v>8725</v>
      </c>
      <c r="AQ32" s="243">
        <v>0</v>
      </c>
      <c r="AR32" s="243">
        <v>13702</v>
      </c>
      <c r="AS32" s="243">
        <v>0</v>
      </c>
      <c r="AT32" s="243">
        <v>0</v>
      </c>
      <c r="AU32" s="243">
        <v>0</v>
      </c>
      <c r="AV32" s="243">
        <v>0</v>
      </c>
      <c r="AW32" s="244">
        <v>13702</v>
      </c>
      <c r="AX32" s="243">
        <v>22427</v>
      </c>
      <c r="AY32" s="244">
        <v>2052</v>
      </c>
      <c r="AZ32" s="244">
        <v>15754</v>
      </c>
      <c r="BA32" s="243">
        <v>24479</v>
      </c>
      <c r="BB32" s="244">
        <v>-10054</v>
      </c>
      <c r="BC32" s="243">
        <v>5700</v>
      </c>
      <c r="BD32" s="244">
        <v>14425</v>
      </c>
      <c r="BE32" s="245"/>
      <c r="BG32" s="251" t="s">
        <v>468</v>
      </c>
      <c r="BH32" s="435" t="s">
        <v>37</v>
      </c>
      <c r="BI32" s="246">
        <f t="shared" si="0"/>
        <v>22427</v>
      </c>
      <c r="BJ32" s="247">
        <f t="shared" si="1"/>
        <v>10054</v>
      </c>
      <c r="BK32" s="248">
        <f t="shared" si="2"/>
        <v>0.44829892540241673</v>
      </c>
      <c r="BL32" s="249">
        <f t="shared" si="3"/>
        <v>0.55170107459758322</v>
      </c>
      <c r="BM32" s="250"/>
      <c r="BN32" s="251" t="s">
        <v>468</v>
      </c>
      <c r="BO32" s="435" t="s">
        <v>37</v>
      </c>
      <c r="BP32" s="432">
        <f t="shared" si="4"/>
        <v>2052</v>
      </c>
      <c r="BQ32" s="433">
        <f t="shared" si="5"/>
        <v>10054</v>
      </c>
      <c r="BR32" s="434">
        <f t="shared" si="6"/>
        <v>-8002</v>
      </c>
      <c r="BS32" s="250"/>
    </row>
    <row r="33" spans="1:71" x14ac:dyDescent="0.2">
      <c r="A33" s="251" t="s">
        <v>469</v>
      </c>
      <c r="B33" s="252" t="s">
        <v>38</v>
      </c>
      <c r="C33" s="243">
        <v>65</v>
      </c>
      <c r="D33" s="243">
        <v>0</v>
      </c>
      <c r="E33" s="243">
        <v>10</v>
      </c>
      <c r="F33" s="243">
        <v>0</v>
      </c>
      <c r="G33" s="243">
        <v>28</v>
      </c>
      <c r="H33" s="243">
        <v>3</v>
      </c>
      <c r="I33" s="243">
        <v>1</v>
      </c>
      <c r="J33" s="243">
        <v>5</v>
      </c>
      <c r="K33" s="243">
        <v>1</v>
      </c>
      <c r="L33" s="243">
        <v>0</v>
      </c>
      <c r="M33" s="243">
        <v>15</v>
      </c>
      <c r="N33" s="243">
        <v>1</v>
      </c>
      <c r="O33" s="243">
        <v>0</v>
      </c>
      <c r="P33" s="243">
        <v>14</v>
      </c>
      <c r="Q33" s="243">
        <v>8</v>
      </c>
      <c r="R33" s="243">
        <v>29</v>
      </c>
      <c r="S33" s="243">
        <v>2</v>
      </c>
      <c r="T33" s="243">
        <v>1</v>
      </c>
      <c r="U33" s="243">
        <v>254</v>
      </c>
      <c r="V33" s="243">
        <v>1</v>
      </c>
      <c r="W33" s="243">
        <v>2</v>
      </c>
      <c r="X33" s="243">
        <v>10</v>
      </c>
      <c r="Y33" s="243">
        <v>102</v>
      </c>
      <c r="Z33" s="243">
        <v>58</v>
      </c>
      <c r="AA33" s="243">
        <v>1</v>
      </c>
      <c r="AB33" s="243">
        <v>2</v>
      </c>
      <c r="AC33" s="243">
        <v>960</v>
      </c>
      <c r="AD33" s="243">
        <v>148</v>
      </c>
      <c r="AE33" s="243">
        <v>677</v>
      </c>
      <c r="AF33" s="243">
        <v>389</v>
      </c>
      <c r="AG33" s="243">
        <v>41</v>
      </c>
      <c r="AH33" s="243">
        <v>47</v>
      </c>
      <c r="AI33" s="243">
        <v>206</v>
      </c>
      <c r="AJ33" s="243">
        <v>825</v>
      </c>
      <c r="AK33" s="243">
        <v>34</v>
      </c>
      <c r="AL33" s="243">
        <v>88</v>
      </c>
      <c r="AM33" s="243">
        <v>361</v>
      </c>
      <c r="AN33" s="243">
        <v>0</v>
      </c>
      <c r="AO33" s="243">
        <v>11</v>
      </c>
      <c r="AP33" s="244">
        <v>4400</v>
      </c>
      <c r="AQ33" s="243">
        <v>0</v>
      </c>
      <c r="AR33" s="243">
        <v>54071</v>
      </c>
      <c r="AS33" s="243">
        <v>15</v>
      </c>
      <c r="AT33" s="243">
        <v>0</v>
      </c>
      <c r="AU33" s="243">
        <v>2570</v>
      </c>
      <c r="AV33" s="243">
        <v>0</v>
      </c>
      <c r="AW33" s="244">
        <v>56656</v>
      </c>
      <c r="AX33" s="243">
        <v>61056</v>
      </c>
      <c r="AY33" s="244">
        <v>164</v>
      </c>
      <c r="AZ33" s="244">
        <v>56820</v>
      </c>
      <c r="BA33" s="243">
        <v>61220</v>
      </c>
      <c r="BB33" s="244">
        <v>-13001</v>
      </c>
      <c r="BC33" s="243">
        <v>43819</v>
      </c>
      <c r="BD33" s="244">
        <v>48219</v>
      </c>
      <c r="BE33" s="245"/>
      <c r="BG33" s="251" t="s">
        <v>469</v>
      </c>
      <c r="BH33" s="435" t="s">
        <v>38</v>
      </c>
      <c r="BI33" s="246">
        <f t="shared" si="0"/>
        <v>61056</v>
      </c>
      <c r="BJ33" s="247">
        <f t="shared" si="1"/>
        <v>13001</v>
      </c>
      <c r="BK33" s="248">
        <f t="shared" si="2"/>
        <v>0.21293566561844865</v>
      </c>
      <c r="BL33" s="249">
        <f t="shared" si="3"/>
        <v>0.78706433438155132</v>
      </c>
      <c r="BM33" s="250"/>
      <c r="BN33" s="251" t="s">
        <v>469</v>
      </c>
      <c r="BO33" s="435" t="s">
        <v>38</v>
      </c>
      <c r="BP33" s="432">
        <f t="shared" si="4"/>
        <v>164</v>
      </c>
      <c r="BQ33" s="433">
        <f t="shared" si="5"/>
        <v>13001</v>
      </c>
      <c r="BR33" s="434">
        <f t="shared" si="6"/>
        <v>-12837</v>
      </c>
      <c r="BS33" s="250"/>
    </row>
    <row r="34" spans="1:71" x14ac:dyDescent="0.2">
      <c r="A34" s="251" t="s">
        <v>470</v>
      </c>
      <c r="B34" s="252" t="s">
        <v>471</v>
      </c>
      <c r="C34" s="243">
        <v>942</v>
      </c>
      <c r="D34" s="243">
        <v>4</v>
      </c>
      <c r="E34" s="243">
        <v>265</v>
      </c>
      <c r="F34" s="243">
        <v>1</v>
      </c>
      <c r="G34" s="243">
        <v>516</v>
      </c>
      <c r="H34" s="243">
        <v>20</v>
      </c>
      <c r="I34" s="243">
        <v>61</v>
      </c>
      <c r="J34" s="243">
        <v>65</v>
      </c>
      <c r="K34" s="243">
        <v>36</v>
      </c>
      <c r="L34" s="243">
        <v>20</v>
      </c>
      <c r="M34" s="243">
        <v>290</v>
      </c>
      <c r="N34" s="243">
        <v>22</v>
      </c>
      <c r="O34" s="243">
        <v>9</v>
      </c>
      <c r="P34" s="243">
        <v>91</v>
      </c>
      <c r="Q34" s="243">
        <v>61</v>
      </c>
      <c r="R34" s="243">
        <v>241</v>
      </c>
      <c r="S34" s="243">
        <v>24</v>
      </c>
      <c r="T34" s="243">
        <v>47</v>
      </c>
      <c r="U34" s="243">
        <v>2506</v>
      </c>
      <c r="V34" s="243">
        <v>15</v>
      </c>
      <c r="W34" s="243">
        <v>72</v>
      </c>
      <c r="X34" s="243">
        <v>1426</v>
      </c>
      <c r="Y34" s="243">
        <v>782</v>
      </c>
      <c r="Z34" s="243">
        <v>500</v>
      </c>
      <c r="AA34" s="243">
        <v>36</v>
      </c>
      <c r="AB34" s="243">
        <v>87</v>
      </c>
      <c r="AC34" s="243">
        <v>737</v>
      </c>
      <c r="AD34" s="243">
        <v>294</v>
      </c>
      <c r="AE34" s="243">
        <v>7</v>
      </c>
      <c r="AF34" s="243">
        <v>2492</v>
      </c>
      <c r="AG34" s="243">
        <v>21</v>
      </c>
      <c r="AH34" s="243">
        <v>678</v>
      </c>
      <c r="AI34" s="243">
        <v>596</v>
      </c>
      <c r="AJ34" s="243">
        <v>512</v>
      </c>
      <c r="AK34" s="243">
        <v>59</v>
      </c>
      <c r="AL34" s="243">
        <v>127</v>
      </c>
      <c r="AM34" s="243">
        <v>1792</v>
      </c>
      <c r="AN34" s="243">
        <v>122</v>
      </c>
      <c r="AO34" s="243">
        <v>34</v>
      </c>
      <c r="AP34" s="244">
        <v>15610</v>
      </c>
      <c r="AQ34" s="243">
        <v>505</v>
      </c>
      <c r="AR34" s="243">
        <v>32792</v>
      </c>
      <c r="AS34" s="243">
        <v>75</v>
      </c>
      <c r="AT34" s="243">
        <v>82</v>
      </c>
      <c r="AU34" s="243">
        <v>463</v>
      </c>
      <c r="AV34" s="243">
        <v>29</v>
      </c>
      <c r="AW34" s="244">
        <v>33946</v>
      </c>
      <c r="AX34" s="243">
        <v>49556</v>
      </c>
      <c r="AY34" s="244">
        <v>17741</v>
      </c>
      <c r="AZ34" s="244">
        <v>51687</v>
      </c>
      <c r="BA34" s="243">
        <v>67297</v>
      </c>
      <c r="BB34" s="244">
        <v>-40732</v>
      </c>
      <c r="BC34" s="243">
        <v>10955</v>
      </c>
      <c r="BD34" s="244">
        <v>26565</v>
      </c>
      <c r="BE34" s="245"/>
      <c r="BG34" s="251" t="s">
        <v>470</v>
      </c>
      <c r="BH34" s="435" t="s">
        <v>471</v>
      </c>
      <c r="BI34" s="246">
        <f t="shared" si="0"/>
        <v>49556</v>
      </c>
      <c r="BJ34" s="247">
        <f t="shared" si="1"/>
        <v>40732</v>
      </c>
      <c r="BK34" s="248">
        <f t="shared" si="2"/>
        <v>0.82193881669222701</v>
      </c>
      <c r="BL34" s="249">
        <f t="shared" si="3"/>
        <v>0.17806118330777299</v>
      </c>
      <c r="BM34" s="250"/>
      <c r="BN34" s="251" t="s">
        <v>470</v>
      </c>
      <c r="BO34" s="435" t="s">
        <v>471</v>
      </c>
      <c r="BP34" s="432">
        <f t="shared" si="4"/>
        <v>17741</v>
      </c>
      <c r="BQ34" s="433">
        <f t="shared" si="5"/>
        <v>40732</v>
      </c>
      <c r="BR34" s="434">
        <f t="shared" si="6"/>
        <v>-22991</v>
      </c>
      <c r="BS34" s="250"/>
    </row>
    <row r="35" spans="1:71" x14ac:dyDescent="0.2">
      <c r="A35" s="251" t="s">
        <v>472</v>
      </c>
      <c r="B35" s="252" t="s">
        <v>191</v>
      </c>
      <c r="C35" s="243">
        <v>106</v>
      </c>
      <c r="D35" s="243">
        <v>0</v>
      </c>
      <c r="E35" s="243">
        <v>57</v>
      </c>
      <c r="F35" s="243">
        <v>0</v>
      </c>
      <c r="G35" s="243">
        <v>66</v>
      </c>
      <c r="H35" s="243">
        <v>5</v>
      </c>
      <c r="I35" s="243">
        <v>7</v>
      </c>
      <c r="J35" s="243">
        <v>34</v>
      </c>
      <c r="K35" s="243">
        <v>0</v>
      </c>
      <c r="L35" s="243">
        <v>4</v>
      </c>
      <c r="M35" s="243">
        <v>33</v>
      </c>
      <c r="N35" s="243">
        <v>1</v>
      </c>
      <c r="O35" s="243">
        <v>1</v>
      </c>
      <c r="P35" s="243">
        <v>26</v>
      </c>
      <c r="Q35" s="243">
        <v>27</v>
      </c>
      <c r="R35" s="243">
        <v>170</v>
      </c>
      <c r="S35" s="243">
        <v>9</v>
      </c>
      <c r="T35" s="243">
        <v>17</v>
      </c>
      <c r="U35" s="243">
        <v>1656</v>
      </c>
      <c r="V35" s="243">
        <v>15</v>
      </c>
      <c r="W35" s="243">
        <v>10</v>
      </c>
      <c r="X35" s="243">
        <v>55</v>
      </c>
      <c r="Y35" s="243">
        <v>253</v>
      </c>
      <c r="Z35" s="243">
        <v>62</v>
      </c>
      <c r="AA35" s="243">
        <v>110</v>
      </c>
      <c r="AB35" s="243">
        <v>18</v>
      </c>
      <c r="AC35" s="243">
        <v>1360</v>
      </c>
      <c r="AD35" s="243">
        <v>605</v>
      </c>
      <c r="AE35" s="243">
        <v>34</v>
      </c>
      <c r="AF35" s="243">
        <v>216</v>
      </c>
      <c r="AG35" s="243">
        <v>394</v>
      </c>
      <c r="AH35" s="243">
        <v>884</v>
      </c>
      <c r="AI35" s="243">
        <v>936</v>
      </c>
      <c r="AJ35" s="243">
        <v>479</v>
      </c>
      <c r="AK35" s="243">
        <v>159</v>
      </c>
      <c r="AL35" s="243">
        <v>398</v>
      </c>
      <c r="AM35" s="243">
        <v>895</v>
      </c>
      <c r="AN35" s="243">
        <v>0</v>
      </c>
      <c r="AO35" s="243">
        <v>25</v>
      </c>
      <c r="AP35" s="244">
        <v>9127</v>
      </c>
      <c r="AQ35" s="243">
        <v>216</v>
      </c>
      <c r="AR35" s="243">
        <v>8542</v>
      </c>
      <c r="AS35" s="243">
        <v>6</v>
      </c>
      <c r="AT35" s="243">
        <v>1360</v>
      </c>
      <c r="AU35" s="243">
        <v>4791</v>
      </c>
      <c r="AV35" s="243">
        <v>-1</v>
      </c>
      <c r="AW35" s="244">
        <v>14914</v>
      </c>
      <c r="AX35" s="243">
        <v>24041</v>
      </c>
      <c r="AY35" s="244">
        <v>426</v>
      </c>
      <c r="AZ35" s="244">
        <v>15340</v>
      </c>
      <c r="BA35" s="243">
        <v>24467</v>
      </c>
      <c r="BB35" s="244">
        <v>-21768</v>
      </c>
      <c r="BC35" s="243">
        <v>-6428</v>
      </c>
      <c r="BD35" s="244">
        <v>2699</v>
      </c>
      <c r="BE35" s="245"/>
      <c r="BG35" s="251" t="s">
        <v>472</v>
      </c>
      <c r="BH35" s="435" t="s">
        <v>191</v>
      </c>
      <c r="BI35" s="246">
        <f t="shared" si="0"/>
        <v>24041</v>
      </c>
      <c r="BJ35" s="247">
        <f t="shared" si="1"/>
        <v>21768</v>
      </c>
      <c r="BK35" s="248">
        <f t="shared" si="2"/>
        <v>0.90545318414375442</v>
      </c>
      <c r="BL35" s="249">
        <f t="shared" si="3"/>
        <v>9.4546815856245581E-2</v>
      </c>
      <c r="BM35" s="250"/>
      <c r="BN35" s="251" t="s">
        <v>472</v>
      </c>
      <c r="BO35" s="435" t="s">
        <v>191</v>
      </c>
      <c r="BP35" s="432">
        <f t="shared" si="4"/>
        <v>426</v>
      </c>
      <c r="BQ35" s="433">
        <f t="shared" si="5"/>
        <v>21768</v>
      </c>
      <c r="BR35" s="434">
        <f t="shared" si="6"/>
        <v>-21342</v>
      </c>
      <c r="BS35" s="250"/>
    </row>
    <row r="36" spans="1:71" x14ac:dyDescent="0.2">
      <c r="A36" s="251" t="s">
        <v>473</v>
      </c>
      <c r="B36" s="252" t="s">
        <v>39</v>
      </c>
      <c r="C36" s="243">
        <v>0</v>
      </c>
      <c r="D36" s="243">
        <v>0</v>
      </c>
      <c r="E36" s="243">
        <v>0</v>
      </c>
      <c r="F36" s="243">
        <v>0</v>
      </c>
      <c r="G36" s="243">
        <v>0</v>
      </c>
      <c r="H36" s="243">
        <v>0</v>
      </c>
      <c r="I36" s="243">
        <v>0</v>
      </c>
      <c r="J36" s="243">
        <v>0</v>
      </c>
      <c r="K36" s="243">
        <v>0</v>
      </c>
      <c r="L36" s="243">
        <v>0</v>
      </c>
      <c r="M36" s="243">
        <v>0</v>
      </c>
      <c r="N36" s="243">
        <v>0</v>
      </c>
      <c r="O36" s="243">
        <v>0</v>
      </c>
      <c r="P36" s="243">
        <v>0</v>
      </c>
      <c r="Q36" s="243">
        <v>0</v>
      </c>
      <c r="R36" s="243">
        <v>0</v>
      </c>
      <c r="S36" s="243">
        <v>0</v>
      </c>
      <c r="T36" s="243">
        <v>0</v>
      </c>
      <c r="U36" s="243">
        <v>0</v>
      </c>
      <c r="V36" s="243">
        <v>0</v>
      </c>
      <c r="W36" s="243">
        <v>0</v>
      </c>
      <c r="X36" s="243">
        <v>0</v>
      </c>
      <c r="Y36" s="243">
        <v>0</v>
      </c>
      <c r="Z36" s="243">
        <v>0</v>
      </c>
      <c r="AA36" s="243">
        <v>0</v>
      </c>
      <c r="AB36" s="243">
        <v>0</v>
      </c>
      <c r="AC36" s="243">
        <v>0</v>
      </c>
      <c r="AD36" s="243">
        <v>0</v>
      </c>
      <c r="AE36" s="243">
        <v>0</v>
      </c>
      <c r="AF36" s="243">
        <v>0</v>
      </c>
      <c r="AG36" s="243">
        <v>0</v>
      </c>
      <c r="AH36" s="243">
        <v>0</v>
      </c>
      <c r="AI36" s="243">
        <v>0</v>
      </c>
      <c r="AJ36" s="243">
        <v>0</v>
      </c>
      <c r="AK36" s="243">
        <v>0</v>
      </c>
      <c r="AL36" s="243">
        <v>0</v>
      </c>
      <c r="AM36" s="243">
        <v>0</v>
      </c>
      <c r="AN36" s="243">
        <v>0</v>
      </c>
      <c r="AO36" s="243">
        <v>87</v>
      </c>
      <c r="AP36" s="244">
        <v>87</v>
      </c>
      <c r="AQ36" s="243">
        <v>0</v>
      </c>
      <c r="AR36" s="243">
        <v>1138</v>
      </c>
      <c r="AS36" s="243">
        <v>36051</v>
      </c>
      <c r="AT36" s="243">
        <v>0</v>
      </c>
      <c r="AU36" s="243">
        <v>0</v>
      </c>
      <c r="AV36" s="243">
        <v>0</v>
      </c>
      <c r="AW36" s="244">
        <v>37189</v>
      </c>
      <c r="AX36" s="243">
        <v>37276</v>
      </c>
      <c r="AY36" s="244">
        <v>0</v>
      </c>
      <c r="AZ36" s="244">
        <v>37189</v>
      </c>
      <c r="BA36" s="243">
        <v>37276</v>
      </c>
      <c r="BB36" s="244">
        <v>0</v>
      </c>
      <c r="BC36" s="243">
        <v>37189</v>
      </c>
      <c r="BD36" s="244">
        <v>37276</v>
      </c>
      <c r="BE36" s="245"/>
      <c r="BG36" s="251" t="s">
        <v>473</v>
      </c>
      <c r="BH36" s="435" t="s">
        <v>39</v>
      </c>
      <c r="BI36" s="246">
        <f t="shared" si="0"/>
        <v>37276</v>
      </c>
      <c r="BJ36" s="247">
        <f t="shared" si="1"/>
        <v>0</v>
      </c>
      <c r="BK36" s="248">
        <f t="shared" si="2"/>
        <v>0</v>
      </c>
      <c r="BL36" s="249">
        <f t="shared" si="3"/>
        <v>1</v>
      </c>
      <c r="BM36" s="250"/>
      <c r="BN36" s="251" t="s">
        <v>473</v>
      </c>
      <c r="BO36" s="435" t="s">
        <v>39</v>
      </c>
      <c r="BP36" s="432">
        <f t="shared" si="4"/>
        <v>0</v>
      </c>
      <c r="BQ36" s="433">
        <f t="shared" si="5"/>
        <v>0</v>
      </c>
      <c r="BR36" s="434">
        <f t="shared" si="6"/>
        <v>0</v>
      </c>
      <c r="BS36" s="250"/>
    </row>
    <row r="37" spans="1:71" x14ac:dyDescent="0.2">
      <c r="A37" s="251" t="s">
        <v>474</v>
      </c>
      <c r="B37" s="252" t="s">
        <v>40</v>
      </c>
      <c r="C37" s="243">
        <v>0</v>
      </c>
      <c r="D37" s="243">
        <v>0</v>
      </c>
      <c r="E37" s="243">
        <v>0</v>
      </c>
      <c r="F37" s="243">
        <v>0</v>
      </c>
      <c r="G37" s="243">
        <v>1</v>
      </c>
      <c r="H37" s="243">
        <v>0</v>
      </c>
      <c r="I37" s="243">
        <v>0</v>
      </c>
      <c r="J37" s="243">
        <v>0</v>
      </c>
      <c r="K37" s="243">
        <v>0</v>
      </c>
      <c r="L37" s="243">
        <v>0</v>
      </c>
      <c r="M37" s="243">
        <v>2</v>
      </c>
      <c r="N37" s="243">
        <v>0</v>
      </c>
      <c r="O37" s="243">
        <v>0</v>
      </c>
      <c r="P37" s="243">
        <v>1</v>
      </c>
      <c r="Q37" s="243">
        <v>0</v>
      </c>
      <c r="R37" s="243">
        <v>1</v>
      </c>
      <c r="S37" s="243">
        <v>0</v>
      </c>
      <c r="T37" s="243">
        <v>2</v>
      </c>
      <c r="U37" s="243">
        <v>115</v>
      </c>
      <c r="V37" s="243">
        <v>1</v>
      </c>
      <c r="W37" s="243">
        <v>0</v>
      </c>
      <c r="X37" s="243">
        <v>1</v>
      </c>
      <c r="Y37" s="243">
        <v>5</v>
      </c>
      <c r="Z37" s="243">
        <v>3</v>
      </c>
      <c r="AA37" s="243">
        <v>0</v>
      </c>
      <c r="AB37" s="243">
        <v>0</v>
      </c>
      <c r="AC37" s="243">
        <v>1</v>
      </c>
      <c r="AD37" s="243">
        <v>1</v>
      </c>
      <c r="AE37" s="243">
        <v>0</v>
      </c>
      <c r="AF37" s="243">
        <v>3</v>
      </c>
      <c r="AG37" s="243">
        <v>5</v>
      </c>
      <c r="AH37" s="243">
        <v>4</v>
      </c>
      <c r="AI37" s="243">
        <v>0</v>
      </c>
      <c r="AJ37" s="243">
        <v>4</v>
      </c>
      <c r="AK37" s="243">
        <v>0</v>
      </c>
      <c r="AL37" s="243">
        <v>3</v>
      </c>
      <c r="AM37" s="243">
        <v>5</v>
      </c>
      <c r="AN37" s="243">
        <v>0</v>
      </c>
      <c r="AO37" s="243">
        <v>0</v>
      </c>
      <c r="AP37" s="244">
        <v>158</v>
      </c>
      <c r="AQ37" s="243">
        <v>0</v>
      </c>
      <c r="AR37" s="243">
        <v>8674</v>
      </c>
      <c r="AS37" s="243">
        <v>14933</v>
      </c>
      <c r="AT37" s="243">
        <v>3721</v>
      </c>
      <c r="AU37" s="243">
        <v>14082</v>
      </c>
      <c r="AV37" s="243">
        <v>0</v>
      </c>
      <c r="AW37" s="244">
        <v>41410</v>
      </c>
      <c r="AX37" s="243">
        <v>41568</v>
      </c>
      <c r="AY37" s="244">
        <v>3740</v>
      </c>
      <c r="AZ37" s="244">
        <v>45150</v>
      </c>
      <c r="BA37" s="243">
        <v>45308</v>
      </c>
      <c r="BB37" s="244">
        <v>-3060</v>
      </c>
      <c r="BC37" s="243">
        <v>42090</v>
      </c>
      <c r="BD37" s="244">
        <v>42248</v>
      </c>
      <c r="BE37" s="245"/>
      <c r="BG37" s="251" t="s">
        <v>474</v>
      </c>
      <c r="BH37" s="435" t="s">
        <v>40</v>
      </c>
      <c r="BI37" s="246">
        <f t="shared" si="0"/>
        <v>41568</v>
      </c>
      <c r="BJ37" s="247">
        <f t="shared" si="1"/>
        <v>3060</v>
      </c>
      <c r="BK37" s="248">
        <f t="shared" si="2"/>
        <v>7.3614318706697462E-2</v>
      </c>
      <c r="BL37" s="249">
        <f t="shared" si="3"/>
        <v>0.92638568129330257</v>
      </c>
      <c r="BM37" s="250"/>
      <c r="BN37" s="251" t="s">
        <v>474</v>
      </c>
      <c r="BO37" s="435" t="s">
        <v>40</v>
      </c>
      <c r="BP37" s="432">
        <f t="shared" si="4"/>
        <v>3740</v>
      </c>
      <c r="BQ37" s="433">
        <f t="shared" si="5"/>
        <v>3060</v>
      </c>
      <c r="BR37" s="434">
        <f t="shared" si="6"/>
        <v>680</v>
      </c>
      <c r="BS37" s="250"/>
    </row>
    <row r="38" spans="1:71" x14ac:dyDescent="0.2">
      <c r="A38" s="251" t="s">
        <v>475</v>
      </c>
      <c r="B38" s="252" t="s">
        <v>476</v>
      </c>
      <c r="C38" s="243">
        <v>16</v>
      </c>
      <c r="D38" s="243">
        <v>0</v>
      </c>
      <c r="E38" s="243">
        <v>0</v>
      </c>
      <c r="F38" s="243">
        <v>0</v>
      </c>
      <c r="G38" s="243">
        <v>0</v>
      </c>
      <c r="H38" s="243">
        <v>0</v>
      </c>
      <c r="I38" s="243">
        <v>0</v>
      </c>
      <c r="J38" s="243">
        <v>0</v>
      </c>
      <c r="K38" s="243">
        <v>0</v>
      </c>
      <c r="L38" s="243">
        <v>0</v>
      </c>
      <c r="M38" s="243">
        <v>0</v>
      </c>
      <c r="N38" s="243">
        <v>0</v>
      </c>
      <c r="O38" s="243">
        <v>0</v>
      </c>
      <c r="P38" s="243">
        <v>0</v>
      </c>
      <c r="Q38" s="243">
        <v>0</v>
      </c>
      <c r="R38" s="243">
        <v>0</v>
      </c>
      <c r="S38" s="243">
        <v>0</v>
      </c>
      <c r="T38" s="243">
        <v>0</v>
      </c>
      <c r="U38" s="243">
        <v>0</v>
      </c>
      <c r="V38" s="243">
        <v>0</v>
      </c>
      <c r="W38" s="243">
        <v>0</v>
      </c>
      <c r="X38" s="243">
        <v>0</v>
      </c>
      <c r="Y38" s="243">
        <v>0</v>
      </c>
      <c r="Z38" s="243">
        <v>0</v>
      </c>
      <c r="AA38" s="243">
        <v>1</v>
      </c>
      <c r="AB38" s="243">
        <v>0</v>
      </c>
      <c r="AC38" s="243">
        <v>0</v>
      </c>
      <c r="AD38" s="243">
        <v>1</v>
      </c>
      <c r="AE38" s="243">
        <v>0</v>
      </c>
      <c r="AF38" s="243">
        <v>4</v>
      </c>
      <c r="AG38" s="243">
        <v>0</v>
      </c>
      <c r="AH38" s="243">
        <v>0</v>
      </c>
      <c r="AI38" s="243">
        <v>0</v>
      </c>
      <c r="AJ38" s="243">
        <v>881</v>
      </c>
      <c r="AK38" s="243">
        <v>0</v>
      </c>
      <c r="AL38" s="243">
        <v>0</v>
      </c>
      <c r="AM38" s="243">
        <v>2</v>
      </c>
      <c r="AN38" s="243">
        <v>0</v>
      </c>
      <c r="AO38" s="243">
        <v>1</v>
      </c>
      <c r="AP38" s="244">
        <v>906</v>
      </c>
      <c r="AQ38" s="243">
        <v>661</v>
      </c>
      <c r="AR38" s="243">
        <v>11829</v>
      </c>
      <c r="AS38" s="243">
        <v>51626</v>
      </c>
      <c r="AT38" s="243">
        <v>0</v>
      </c>
      <c r="AU38" s="243">
        <v>0</v>
      </c>
      <c r="AV38" s="243">
        <v>0</v>
      </c>
      <c r="AW38" s="244">
        <v>64116</v>
      </c>
      <c r="AX38" s="243">
        <v>65022</v>
      </c>
      <c r="AY38" s="244">
        <v>69</v>
      </c>
      <c r="AZ38" s="244">
        <v>64185</v>
      </c>
      <c r="BA38" s="243">
        <v>65091</v>
      </c>
      <c r="BB38" s="244">
        <v>-6</v>
      </c>
      <c r="BC38" s="243">
        <v>64179</v>
      </c>
      <c r="BD38" s="244">
        <v>65085</v>
      </c>
      <c r="BE38" s="245"/>
      <c r="BG38" s="251" t="s">
        <v>475</v>
      </c>
      <c r="BH38" s="435" t="s">
        <v>476</v>
      </c>
      <c r="BI38" s="246">
        <f t="shared" si="0"/>
        <v>65022</v>
      </c>
      <c r="BJ38" s="247">
        <f t="shared" si="1"/>
        <v>6</v>
      </c>
      <c r="BK38" s="248">
        <f t="shared" si="2"/>
        <v>9.2276460274983853E-5</v>
      </c>
      <c r="BL38" s="249">
        <f t="shared" si="3"/>
        <v>0.99990772353972501</v>
      </c>
      <c r="BM38" s="250"/>
      <c r="BN38" s="251" t="s">
        <v>475</v>
      </c>
      <c r="BO38" s="435" t="s">
        <v>476</v>
      </c>
      <c r="BP38" s="432">
        <f t="shared" si="4"/>
        <v>69</v>
      </c>
      <c r="BQ38" s="433">
        <f t="shared" si="5"/>
        <v>6</v>
      </c>
      <c r="BR38" s="434">
        <f t="shared" si="6"/>
        <v>63</v>
      </c>
      <c r="BS38" s="250"/>
    </row>
    <row r="39" spans="1:71" x14ac:dyDescent="0.2">
      <c r="A39" s="251" t="s">
        <v>477</v>
      </c>
      <c r="B39" s="252" t="s">
        <v>478</v>
      </c>
      <c r="C39" s="243">
        <v>4</v>
      </c>
      <c r="D39" s="243">
        <v>0</v>
      </c>
      <c r="E39" s="243">
        <v>99</v>
      </c>
      <c r="F39" s="243">
        <v>0</v>
      </c>
      <c r="G39" s="243">
        <v>10</v>
      </c>
      <c r="H39" s="243">
        <v>1</v>
      </c>
      <c r="I39" s="243">
        <v>1</v>
      </c>
      <c r="J39" s="243">
        <v>5</v>
      </c>
      <c r="K39" s="243">
        <v>0</v>
      </c>
      <c r="L39" s="243">
        <v>0</v>
      </c>
      <c r="M39" s="243">
        <v>1</v>
      </c>
      <c r="N39" s="243">
        <v>1</v>
      </c>
      <c r="O39" s="243">
        <v>0</v>
      </c>
      <c r="P39" s="243">
        <v>3</v>
      </c>
      <c r="Q39" s="243">
        <v>8</v>
      </c>
      <c r="R39" s="243">
        <v>29</v>
      </c>
      <c r="S39" s="243">
        <v>2</v>
      </c>
      <c r="T39" s="243">
        <v>1</v>
      </c>
      <c r="U39" s="243">
        <v>69</v>
      </c>
      <c r="V39" s="243">
        <v>1</v>
      </c>
      <c r="W39" s="243">
        <v>1</v>
      </c>
      <c r="X39" s="243">
        <v>7</v>
      </c>
      <c r="Y39" s="243">
        <v>20</v>
      </c>
      <c r="Z39" s="243">
        <v>31</v>
      </c>
      <c r="AA39" s="243">
        <v>24</v>
      </c>
      <c r="AB39" s="243">
        <v>3</v>
      </c>
      <c r="AC39" s="243">
        <v>12</v>
      </c>
      <c r="AD39" s="243">
        <v>27</v>
      </c>
      <c r="AE39" s="243">
        <v>3</v>
      </c>
      <c r="AF39" s="243">
        <v>26</v>
      </c>
      <c r="AG39" s="243">
        <v>1</v>
      </c>
      <c r="AH39" s="243">
        <v>0</v>
      </c>
      <c r="AI39" s="243">
        <v>64</v>
      </c>
      <c r="AJ39" s="243">
        <v>43</v>
      </c>
      <c r="AK39" s="243">
        <v>0</v>
      </c>
      <c r="AL39" s="243">
        <v>25</v>
      </c>
      <c r="AM39" s="243">
        <v>81</v>
      </c>
      <c r="AN39" s="243">
        <v>0</v>
      </c>
      <c r="AO39" s="243">
        <v>2</v>
      </c>
      <c r="AP39" s="244">
        <v>605</v>
      </c>
      <c r="AQ39" s="243">
        <v>0</v>
      </c>
      <c r="AR39" s="243">
        <v>3229</v>
      </c>
      <c r="AS39" s="243">
        <v>0</v>
      </c>
      <c r="AT39" s="243">
        <v>0</v>
      </c>
      <c r="AU39" s="243">
        <v>0</v>
      </c>
      <c r="AV39" s="243">
        <v>0</v>
      </c>
      <c r="AW39" s="244">
        <v>3229</v>
      </c>
      <c r="AX39" s="243">
        <v>3834</v>
      </c>
      <c r="AY39" s="244">
        <v>40</v>
      </c>
      <c r="AZ39" s="244">
        <v>3269</v>
      </c>
      <c r="BA39" s="243">
        <v>3874</v>
      </c>
      <c r="BB39" s="244">
        <v>-605</v>
      </c>
      <c r="BC39" s="243">
        <v>2664</v>
      </c>
      <c r="BD39" s="244">
        <v>3269</v>
      </c>
      <c r="BE39" s="245"/>
      <c r="BG39" s="251" t="s">
        <v>477</v>
      </c>
      <c r="BH39" s="435" t="s">
        <v>478</v>
      </c>
      <c r="BI39" s="246">
        <f t="shared" si="0"/>
        <v>3834</v>
      </c>
      <c r="BJ39" s="247">
        <f t="shared" si="1"/>
        <v>605</v>
      </c>
      <c r="BK39" s="248">
        <f t="shared" si="2"/>
        <v>0.15779864371413668</v>
      </c>
      <c r="BL39" s="249">
        <f t="shared" si="3"/>
        <v>0.84220135628586335</v>
      </c>
      <c r="BM39" s="250"/>
      <c r="BN39" s="251" t="s">
        <v>477</v>
      </c>
      <c r="BO39" s="435" t="s">
        <v>478</v>
      </c>
      <c r="BP39" s="432">
        <f t="shared" si="4"/>
        <v>40</v>
      </c>
      <c r="BQ39" s="433">
        <f t="shared" si="5"/>
        <v>605</v>
      </c>
      <c r="BR39" s="434">
        <f t="shared" si="6"/>
        <v>-565</v>
      </c>
      <c r="BS39" s="250"/>
    </row>
    <row r="40" spans="1:71" x14ac:dyDescent="0.2">
      <c r="A40" s="251" t="s">
        <v>479</v>
      </c>
      <c r="B40" s="252" t="s">
        <v>41</v>
      </c>
      <c r="C40" s="243">
        <v>622</v>
      </c>
      <c r="D40" s="243">
        <v>2</v>
      </c>
      <c r="E40" s="243">
        <v>130</v>
      </c>
      <c r="F40" s="243">
        <v>3</v>
      </c>
      <c r="G40" s="243">
        <v>491</v>
      </c>
      <c r="H40" s="243">
        <v>37</v>
      </c>
      <c r="I40" s="243">
        <v>32</v>
      </c>
      <c r="J40" s="243">
        <v>138</v>
      </c>
      <c r="K40" s="243">
        <v>8</v>
      </c>
      <c r="L40" s="243">
        <v>38</v>
      </c>
      <c r="M40" s="243">
        <v>339</v>
      </c>
      <c r="N40" s="243">
        <v>11</v>
      </c>
      <c r="O40" s="243">
        <v>4</v>
      </c>
      <c r="P40" s="243">
        <v>115</v>
      </c>
      <c r="Q40" s="243">
        <v>143</v>
      </c>
      <c r="R40" s="243">
        <v>547</v>
      </c>
      <c r="S40" s="243">
        <v>45</v>
      </c>
      <c r="T40" s="243">
        <v>114</v>
      </c>
      <c r="U40" s="243">
        <v>4962</v>
      </c>
      <c r="V40" s="243">
        <v>27</v>
      </c>
      <c r="W40" s="243">
        <v>116</v>
      </c>
      <c r="X40" s="243">
        <v>346</v>
      </c>
      <c r="Y40" s="243">
        <v>2828</v>
      </c>
      <c r="Z40" s="243">
        <v>390</v>
      </c>
      <c r="AA40" s="243">
        <v>365</v>
      </c>
      <c r="AB40" s="243">
        <v>125</v>
      </c>
      <c r="AC40" s="243">
        <v>3033</v>
      </c>
      <c r="AD40" s="243">
        <v>1197</v>
      </c>
      <c r="AE40" s="243">
        <v>381</v>
      </c>
      <c r="AF40" s="243">
        <v>1069</v>
      </c>
      <c r="AG40" s="243">
        <v>290</v>
      </c>
      <c r="AH40" s="243">
        <v>2663</v>
      </c>
      <c r="AI40" s="243">
        <v>2236</v>
      </c>
      <c r="AJ40" s="243">
        <v>1979</v>
      </c>
      <c r="AK40" s="243">
        <v>176</v>
      </c>
      <c r="AL40" s="243">
        <v>2170</v>
      </c>
      <c r="AM40" s="243">
        <v>1179</v>
      </c>
      <c r="AN40" s="243">
        <v>0</v>
      </c>
      <c r="AO40" s="243">
        <v>15</v>
      </c>
      <c r="AP40" s="244">
        <v>28366</v>
      </c>
      <c r="AQ40" s="243">
        <v>710</v>
      </c>
      <c r="AR40" s="243">
        <v>4392</v>
      </c>
      <c r="AS40" s="243">
        <v>0</v>
      </c>
      <c r="AT40" s="243">
        <v>95</v>
      </c>
      <c r="AU40" s="243">
        <v>560</v>
      </c>
      <c r="AV40" s="243">
        <v>0</v>
      </c>
      <c r="AW40" s="244">
        <v>5757</v>
      </c>
      <c r="AX40" s="243">
        <v>34123</v>
      </c>
      <c r="AY40" s="244">
        <v>3047</v>
      </c>
      <c r="AZ40" s="244">
        <v>8804</v>
      </c>
      <c r="BA40" s="243">
        <v>37170</v>
      </c>
      <c r="BB40" s="244">
        <v>-16232</v>
      </c>
      <c r="BC40" s="243">
        <v>-7428</v>
      </c>
      <c r="BD40" s="244">
        <v>20938</v>
      </c>
      <c r="BE40" s="245"/>
      <c r="BG40" s="251" t="s">
        <v>479</v>
      </c>
      <c r="BH40" s="435" t="s">
        <v>41</v>
      </c>
      <c r="BI40" s="246">
        <f t="shared" si="0"/>
        <v>34123</v>
      </c>
      <c r="BJ40" s="247">
        <f t="shared" si="1"/>
        <v>16232</v>
      </c>
      <c r="BK40" s="248">
        <f t="shared" si="2"/>
        <v>0.47569088298215279</v>
      </c>
      <c r="BL40" s="249">
        <f t="shared" si="3"/>
        <v>0.52430911701784721</v>
      </c>
      <c r="BM40" s="250"/>
      <c r="BN40" s="251" t="s">
        <v>479</v>
      </c>
      <c r="BO40" s="435" t="s">
        <v>41</v>
      </c>
      <c r="BP40" s="432">
        <f t="shared" si="4"/>
        <v>3047</v>
      </c>
      <c r="BQ40" s="433">
        <f t="shared" si="5"/>
        <v>16232</v>
      </c>
      <c r="BR40" s="434">
        <f t="shared" si="6"/>
        <v>-13185</v>
      </c>
      <c r="BS40" s="250"/>
    </row>
    <row r="41" spans="1:71" x14ac:dyDescent="0.2">
      <c r="A41" s="255">
        <v>37</v>
      </c>
      <c r="B41" s="252" t="s">
        <v>42</v>
      </c>
      <c r="C41" s="243">
        <v>4</v>
      </c>
      <c r="D41" s="243">
        <v>0</v>
      </c>
      <c r="E41" s="243">
        <v>12</v>
      </c>
      <c r="F41" s="243">
        <v>0</v>
      </c>
      <c r="G41" s="243">
        <v>3</v>
      </c>
      <c r="H41" s="243">
        <v>0</v>
      </c>
      <c r="I41" s="243">
        <v>0</v>
      </c>
      <c r="J41" s="243">
        <v>0</v>
      </c>
      <c r="K41" s="243">
        <v>0</v>
      </c>
      <c r="L41" s="243">
        <v>0</v>
      </c>
      <c r="M41" s="243">
        <v>0</v>
      </c>
      <c r="N41" s="243">
        <v>0</v>
      </c>
      <c r="O41" s="243">
        <v>0</v>
      </c>
      <c r="P41" s="243">
        <v>0</v>
      </c>
      <c r="Q41" s="243">
        <v>0</v>
      </c>
      <c r="R41" s="243">
        <v>2</v>
      </c>
      <c r="S41" s="243">
        <v>0</v>
      </c>
      <c r="T41" s="243">
        <v>0</v>
      </c>
      <c r="U41" s="243">
        <v>15</v>
      </c>
      <c r="V41" s="243">
        <v>0</v>
      </c>
      <c r="W41" s="243">
        <v>0</v>
      </c>
      <c r="X41" s="243">
        <v>8</v>
      </c>
      <c r="Y41" s="243">
        <v>7</v>
      </c>
      <c r="Z41" s="243">
        <v>0</v>
      </c>
      <c r="AA41" s="243">
        <v>0</v>
      </c>
      <c r="AB41" s="243">
        <v>0</v>
      </c>
      <c r="AC41" s="243">
        <v>32</v>
      </c>
      <c r="AD41" s="243">
        <v>1</v>
      </c>
      <c r="AE41" s="243">
        <v>16</v>
      </c>
      <c r="AF41" s="243">
        <v>5</v>
      </c>
      <c r="AG41" s="243">
        <v>31</v>
      </c>
      <c r="AH41" s="243">
        <v>15</v>
      </c>
      <c r="AI41" s="243">
        <v>102</v>
      </c>
      <c r="AJ41" s="243">
        <v>545</v>
      </c>
      <c r="AK41" s="243">
        <v>6</v>
      </c>
      <c r="AL41" s="243">
        <v>12</v>
      </c>
      <c r="AM41" s="243">
        <v>855</v>
      </c>
      <c r="AN41" s="243">
        <v>0</v>
      </c>
      <c r="AO41" s="243">
        <v>0</v>
      </c>
      <c r="AP41" s="244">
        <v>1671</v>
      </c>
      <c r="AQ41" s="243">
        <v>12503</v>
      </c>
      <c r="AR41" s="243">
        <v>51203</v>
      </c>
      <c r="AS41" s="243">
        <v>0</v>
      </c>
      <c r="AT41" s="243">
        <v>0</v>
      </c>
      <c r="AU41" s="243">
        <v>0</v>
      </c>
      <c r="AV41" s="243">
        <v>0</v>
      </c>
      <c r="AW41" s="244">
        <v>63706</v>
      </c>
      <c r="AX41" s="243">
        <v>65377</v>
      </c>
      <c r="AY41" s="244">
        <v>23515</v>
      </c>
      <c r="AZ41" s="244">
        <v>87221</v>
      </c>
      <c r="BA41" s="243">
        <v>88892</v>
      </c>
      <c r="BB41" s="244">
        <v>-23240</v>
      </c>
      <c r="BC41" s="243">
        <v>63981</v>
      </c>
      <c r="BD41" s="244">
        <v>65652</v>
      </c>
      <c r="BE41" s="245"/>
      <c r="BG41" s="255">
        <v>37</v>
      </c>
      <c r="BH41" s="435" t="s">
        <v>42</v>
      </c>
      <c r="BI41" s="246">
        <f t="shared" si="0"/>
        <v>65377</v>
      </c>
      <c r="BJ41" s="247">
        <f t="shared" si="1"/>
        <v>23240</v>
      </c>
      <c r="BK41" s="248">
        <f t="shared" si="2"/>
        <v>0.35547669669761539</v>
      </c>
      <c r="BL41" s="249">
        <f t="shared" si="3"/>
        <v>0.64452330330238461</v>
      </c>
      <c r="BM41" s="250"/>
      <c r="BN41" s="255">
        <v>37</v>
      </c>
      <c r="BO41" s="435" t="s">
        <v>42</v>
      </c>
      <c r="BP41" s="432">
        <f t="shared" si="4"/>
        <v>23515</v>
      </c>
      <c r="BQ41" s="433">
        <f t="shared" si="5"/>
        <v>23240</v>
      </c>
      <c r="BR41" s="434">
        <f t="shared" si="6"/>
        <v>275</v>
      </c>
      <c r="BS41" s="250"/>
    </row>
    <row r="42" spans="1:71" x14ac:dyDescent="0.2">
      <c r="A42" s="256">
        <v>38</v>
      </c>
      <c r="B42" s="242" t="s">
        <v>280</v>
      </c>
      <c r="C42" s="243">
        <v>29</v>
      </c>
      <c r="D42" s="243">
        <v>0</v>
      </c>
      <c r="E42" s="243">
        <v>16</v>
      </c>
      <c r="F42" s="243">
        <v>0</v>
      </c>
      <c r="G42" s="243">
        <v>17</v>
      </c>
      <c r="H42" s="243">
        <v>1</v>
      </c>
      <c r="I42" s="243">
        <v>1</v>
      </c>
      <c r="J42" s="243">
        <v>2</v>
      </c>
      <c r="K42" s="243">
        <v>0</v>
      </c>
      <c r="L42" s="243">
        <v>0</v>
      </c>
      <c r="M42" s="243">
        <v>8</v>
      </c>
      <c r="N42" s="243">
        <v>0</v>
      </c>
      <c r="O42" s="243">
        <v>0</v>
      </c>
      <c r="P42" s="243">
        <v>2</v>
      </c>
      <c r="Q42" s="243">
        <v>3</v>
      </c>
      <c r="R42" s="243">
        <v>16</v>
      </c>
      <c r="S42" s="243">
        <v>2</v>
      </c>
      <c r="T42" s="243">
        <v>3</v>
      </c>
      <c r="U42" s="243">
        <v>150</v>
      </c>
      <c r="V42" s="243">
        <v>1</v>
      </c>
      <c r="W42" s="243">
        <v>5</v>
      </c>
      <c r="X42" s="243">
        <v>15</v>
      </c>
      <c r="Y42" s="243">
        <v>28</v>
      </c>
      <c r="Z42" s="243">
        <v>1</v>
      </c>
      <c r="AA42" s="243">
        <v>3</v>
      </c>
      <c r="AB42" s="243">
        <v>6</v>
      </c>
      <c r="AC42" s="243">
        <v>68</v>
      </c>
      <c r="AD42" s="243">
        <v>35</v>
      </c>
      <c r="AE42" s="243">
        <v>3</v>
      </c>
      <c r="AF42" s="243">
        <v>40</v>
      </c>
      <c r="AG42" s="243">
        <v>5</v>
      </c>
      <c r="AH42" s="243">
        <v>75</v>
      </c>
      <c r="AI42" s="243">
        <v>116</v>
      </c>
      <c r="AJ42" s="243">
        <v>71</v>
      </c>
      <c r="AK42" s="243">
        <v>11</v>
      </c>
      <c r="AL42" s="243">
        <v>22</v>
      </c>
      <c r="AM42" s="243">
        <v>76</v>
      </c>
      <c r="AN42" s="243">
        <v>0</v>
      </c>
      <c r="AO42" s="243">
        <v>0</v>
      </c>
      <c r="AP42" s="244">
        <v>831</v>
      </c>
      <c r="AQ42" s="243">
        <v>0</v>
      </c>
      <c r="AR42" s="243">
        <v>0</v>
      </c>
      <c r="AS42" s="243">
        <v>0</v>
      </c>
      <c r="AT42" s="243">
        <v>0</v>
      </c>
      <c r="AU42" s="243">
        <v>0</v>
      </c>
      <c r="AV42" s="243">
        <v>0</v>
      </c>
      <c r="AW42" s="244">
        <v>0</v>
      </c>
      <c r="AX42" s="243">
        <v>831</v>
      </c>
      <c r="AY42" s="244">
        <v>0</v>
      </c>
      <c r="AZ42" s="244">
        <v>0</v>
      </c>
      <c r="BA42" s="243">
        <v>831</v>
      </c>
      <c r="BB42" s="244">
        <v>0</v>
      </c>
      <c r="BC42" s="243">
        <v>0</v>
      </c>
      <c r="BD42" s="244">
        <v>831</v>
      </c>
      <c r="BE42" s="245"/>
      <c r="BG42" s="256">
        <v>38</v>
      </c>
      <c r="BH42" s="431" t="s">
        <v>280</v>
      </c>
      <c r="BI42" s="246">
        <f t="shared" si="0"/>
        <v>831</v>
      </c>
      <c r="BJ42" s="247">
        <f t="shared" si="1"/>
        <v>0</v>
      </c>
      <c r="BK42" s="248">
        <f t="shared" si="2"/>
        <v>0</v>
      </c>
      <c r="BL42" s="249">
        <f t="shared" si="3"/>
        <v>1</v>
      </c>
      <c r="BM42" s="250"/>
      <c r="BN42" s="256">
        <v>38</v>
      </c>
      <c r="BO42" s="431" t="s">
        <v>280</v>
      </c>
      <c r="BP42" s="432">
        <f t="shared" si="4"/>
        <v>0</v>
      </c>
      <c r="BQ42" s="433">
        <f t="shared" si="5"/>
        <v>0</v>
      </c>
      <c r="BR42" s="434">
        <f t="shared" si="6"/>
        <v>0</v>
      </c>
      <c r="BS42" s="250"/>
    </row>
    <row r="43" spans="1:71" x14ac:dyDescent="0.2">
      <c r="A43" s="256">
        <v>39</v>
      </c>
      <c r="B43" s="242" t="s">
        <v>281</v>
      </c>
      <c r="C43" s="243">
        <v>30</v>
      </c>
      <c r="D43" s="243">
        <v>0</v>
      </c>
      <c r="E43" s="243">
        <v>30</v>
      </c>
      <c r="F43" s="243">
        <v>0</v>
      </c>
      <c r="G43" s="243">
        <v>29</v>
      </c>
      <c r="H43" s="243">
        <v>1</v>
      </c>
      <c r="I43" s="243">
        <v>1</v>
      </c>
      <c r="J43" s="243">
        <v>1</v>
      </c>
      <c r="K43" s="243">
        <v>0</v>
      </c>
      <c r="L43" s="243">
        <v>0</v>
      </c>
      <c r="M43" s="243">
        <v>14</v>
      </c>
      <c r="N43" s="243">
        <v>-4</v>
      </c>
      <c r="O43" s="243">
        <v>0</v>
      </c>
      <c r="P43" s="243">
        <v>4</v>
      </c>
      <c r="Q43" s="243">
        <v>8</v>
      </c>
      <c r="R43" s="243">
        <v>29</v>
      </c>
      <c r="S43" s="243">
        <v>1</v>
      </c>
      <c r="T43" s="243">
        <v>1</v>
      </c>
      <c r="U43" s="243">
        <v>105</v>
      </c>
      <c r="V43" s="243">
        <v>0</v>
      </c>
      <c r="W43" s="243">
        <v>2</v>
      </c>
      <c r="X43" s="243">
        <v>9</v>
      </c>
      <c r="Y43" s="243">
        <v>109</v>
      </c>
      <c r="Z43" s="243">
        <v>5</v>
      </c>
      <c r="AA43" s="243">
        <v>7</v>
      </c>
      <c r="AB43" s="243">
        <v>12</v>
      </c>
      <c r="AC43" s="243">
        <v>77</v>
      </c>
      <c r="AD43" s="243">
        <v>21</v>
      </c>
      <c r="AE43" s="243">
        <v>6</v>
      </c>
      <c r="AF43" s="243">
        <v>64</v>
      </c>
      <c r="AG43" s="243">
        <v>2</v>
      </c>
      <c r="AH43" s="243">
        <v>26</v>
      </c>
      <c r="AI43" s="243">
        <v>105</v>
      </c>
      <c r="AJ43" s="243">
        <v>46</v>
      </c>
      <c r="AK43" s="243">
        <v>5</v>
      </c>
      <c r="AL43" s="243">
        <v>18</v>
      </c>
      <c r="AM43" s="243">
        <v>38</v>
      </c>
      <c r="AN43" s="243">
        <v>0</v>
      </c>
      <c r="AO43" s="243">
        <v>0</v>
      </c>
      <c r="AP43" s="244">
        <v>802</v>
      </c>
      <c r="AQ43" s="243">
        <v>0</v>
      </c>
      <c r="AR43" s="243">
        <v>16</v>
      </c>
      <c r="AS43" s="243">
        <v>0</v>
      </c>
      <c r="AT43" s="243">
        <v>0</v>
      </c>
      <c r="AU43" s="243">
        <v>0</v>
      </c>
      <c r="AV43" s="243">
        <v>0</v>
      </c>
      <c r="AW43" s="244">
        <v>16</v>
      </c>
      <c r="AX43" s="243">
        <v>818</v>
      </c>
      <c r="AY43" s="244">
        <v>2</v>
      </c>
      <c r="AZ43" s="244">
        <v>18</v>
      </c>
      <c r="BA43" s="243">
        <v>820</v>
      </c>
      <c r="BB43" s="244">
        <v>-48</v>
      </c>
      <c r="BC43" s="243">
        <v>-30</v>
      </c>
      <c r="BD43" s="244">
        <v>772</v>
      </c>
      <c r="BE43" s="245"/>
      <c r="BG43" s="256">
        <v>39</v>
      </c>
      <c r="BH43" s="431" t="s">
        <v>281</v>
      </c>
      <c r="BI43" s="246">
        <f t="shared" si="0"/>
        <v>818</v>
      </c>
      <c r="BJ43" s="247">
        <f t="shared" si="1"/>
        <v>48</v>
      </c>
      <c r="BK43" s="248">
        <f t="shared" si="2"/>
        <v>5.8679706601466992E-2</v>
      </c>
      <c r="BL43" s="249">
        <f t="shared" si="3"/>
        <v>0.94132029339853296</v>
      </c>
      <c r="BM43" s="250"/>
      <c r="BN43" s="256">
        <v>39</v>
      </c>
      <c r="BO43" s="431" t="s">
        <v>281</v>
      </c>
      <c r="BP43" s="432">
        <f t="shared" si="4"/>
        <v>2</v>
      </c>
      <c r="BQ43" s="433">
        <f t="shared" si="5"/>
        <v>48</v>
      </c>
      <c r="BR43" s="434">
        <f t="shared" si="6"/>
        <v>-46</v>
      </c>
      <c r="BS43" s="250"/>
    </row>
    <row r="44" spans="1:71" x14ac:dyDescent="0.2">
      <c r="A44" s="257">
        <v>40</v>
      </c>
      <c r="B44" s="258" t="s">
        <v>43</v>
      </c>
      <c r="C44" s="259">
        <v>17024</v>
      </c>
      <c r="D44" s="259">
        <v>36</v>
      </c>
      <c r="E44" s="259">
        <v>5748</v>
      </c>
      <c r="F44" s="259">
        <v>14</v>
      </c>
      <c r="G44" s="259">
        <v>12843</v>
      </c>
      <c r="H44" s="259">
        <v>725</v>
      </c>
      <c r="I44" s="259">
        <v>1214</v>
      </c>
      <c r="J44" s="259">
        <v>2101</v>
      </c>
      <c r="K44" s="259">
        <v>1329</v>
      </c>
      <c r="L44" s="259">
        <v>721</v>
      </c>
      <c r="M44" s="259">
        <v>3291</v>
      </c>
      <c r="N44" s="259">
        <v>890</v>
      </c>
      <c r="O44" s="259">
        <v>268</v>
      </c>
      <c r="P44" s="259">
        <v>2505</v>
      </c>
      <c r="Q44" s="259">
        <v>2217</v>
      </c>
      <c r="R44" s="259">
        <v>9523</v>
      </c>
      <c r="S44" s="259">
        <v>933</v>
      </c>
      <c r="T44" s="259">
        <v>1680</v>
      </c>
      <c r="U44" s="259">
        <v>87929</v>
      </c>
      <c r="V44" s="259">
        <v>541</v>
      </c>
      <c r="W44" s="259">
        <v>3901</v>
      </c>
      <c r="X44" s="259">
        <v>6488</v>
      </c>
      <c r="Y44" s="259">
        <v>15580</v>
      </c>
      <c r="Z44" s="259">
        <v>6634</v>
      </c>
      <c r="AA44" s="259">
        <v>1345</v>
      </c>
      <c r="AB44" s="259">
        <v>621</v>
      </c>
      <c r="AC44" s="259">
        <v>9483</v>
      </c>
      <c r="AD44" s="259">
        <v>3287</v>
      </c>
      <c r="AE44" s="259">
        <v>4944</v>
      </c>
      <c r="AF44" s="259">
        <v>6323</v>
      </c>
      <c r="AG44" s="259">
        <v>883</v>
      </c>
      <c r="AH44" s="259">
        <v>8154</v>
      </c>
      <c r="AI44" s="259">
        <v>8220</v>
      </c>
      <c r="AJ44" s="259">
        <v>18628</v>
      </c>
      <c r="AK44" s="259">
        <v>882</v>
      </c>
      <c r="AL44" s="259">
        <v>5192</v>
      </c>
      <c r="AM44" s="259">
        <v>21381</v>
      </c>
      <c r="AN44" s="259">
        <v>831</v>
      </c>
      <c r="AO44" s="259">
        <v>310</v>
      </c>
      <c r="AP44" s="260">
        <v>274619</v>
      </c>
      <c r="AQ44" s="259">
        <v>18656</v>
      </c>
      <c r="AR44" s="259">
        <v>310766</v>
      </c>
      <c r="AS44" s="259">
        <v>103362</v>
      </c>
      <c r="AT44" s="259">
        <v>42235</v>
      </c>
      <c r="AU44" s="259">
        <v>146995</v>
      </c>
      <c r="AV44" s="259">
        <v>2727</v>
      </c>
      <c r="AW44" s="260">
        <v>624741</v>
      </c>
      <c r="AX44" s="259">
        <v>899360</v>
      </c>
      <c r="AY44" s="260">
        <v>486401</v>
      </c>
      <c r="AZ44" s="260">
        <v>1111142</v>
      </c>
      <c r="BA44" s="259">
        <v>1385761</v>
      </c>
      <c r="BB44" s="260">
        <v>-501924</v>
      </c>
      <c r="BC44" s="259">
        <v>609218</v>
      </c>
      <c r="BD44" s="260">
        <v>883837</v>
      </c>
      <c r="BE44" s="245"/>
      <c r="BG44" s="257">
        <v>40</v>
      </c>
      <c r="BH44" s="261" t="s">
        <v>43</v>
      </c>
      <c r="BI44" s="262">
        <f t="shared" si="0"/>
        <v>899360</v>
      </c>
      <c r="BJ44" s="263">
        <f t="shared" si="1"/>
        <v>501924</v>
      </c>
      <c r="BK44" s="264">
        <f t="shared" si="2"/>
        <v>0.5580901974737591</v>
      </c>
      <c r="BL44" s="265">
        <f t="shared" si="3"/>
        <v>0.4419098025262409</v>
      </c>
      <c r="BM44" s="250"/>
      <c r="BN44" s="257">
        <v>40</v>
      </c>
      <c r="BO44" s="261" t="s">
        <v>43</v>
      </c>
      <c r="BP44" s="436">
        <f t="shared" si="4"/>
        <v>486401</v>
      </c>
      <c r="BQ44" s="437">
        <f t="shared" si="5"/>
        <v>501924</v>
      </c>
      <c r="BR44" s="438">
        <f t="shared" si="6"/>
        <v>-15523</v>
      </c>
    </row>
    <row r="45" spans="1:71" x14ac:dyDescent="0.2">
      <c r="A45" s="266">
        <v>41</v>
      </c>
      <c r="B45" s="267" t="s">
        <v>52</v>
      </c>
      <c r="C45" s="268">
        <v>258</v>
      </c>
      <c r="D45" s="268">
        <v>1</v>
      </c>
      <c r="E45" s="268">
        <v>716</v>
      </c>
      <c r="F45" s="268">
        <v>10</v>
      </c>
      <c r="G45" s="268">
        <v>597</v>
      </c>
      <c r="H45" s="268">
        <v>38</v>
      </c>
      <c r="I45" s="268">
        <v>123</v>
      </c>
      <c r="J45" s="268">
        <v>131</v>
      </c>
      <c r="K45" s="268">
        <v>62</v>
      </c>
      <c r="L45" s="268">
        <v>60</v>
      </c>
      <c r="M45" s="268">
        <v>244</v>
      </c>
      <c r="N45" s="268">
        <v>48</v>
      </c>
      <c r="O45" s="268">
        <v>10</v>
      </c>
      <c r="P45" s="268">
        <v>159</v>
      </c>
      <c r="Q45" s="268">
        <v>149</v>
      </c>
      <c r="R45" s="268">
        <v>494</v>
      </c>
      <c r="S45" s="268">
        <v>64</v>
      </c>
      <c r="T45" s="268">
        <v>87</v>
      </c>
      <c r="U45" s="268">
        <v>6008</v>
      </c>
      <c r="V45" s="268">
        <v>45</v>
      </c>
      <c r="W45" s="268">
        <v>168</v>
      </c>
      <c r="X45" s="268">
        <v>572</v>
      </c>
      <c r="Y45" s="268">
        <v>1456</v>
      </c>
      <c r="Z45" s="268">
        <v>373</v>
      </c>
      <c r="AA45" s="268">
        <v>78</v>
      </c>
      <c r="AB45" s="268">
        <v>83</v>
      </c>
      <c r="AC45" s="268">
        <v>1218</v>
      </c>
      <c r="AD45" s="268">
        <v>506</v>
      </c>
      <c r="AE45" s="268">
        <v>75</v>
      </c>
      <c r="AF45" s="268">
        <v>753</v>
      </c>
      <c r="AG45" s="268">
        <v>70</v>
      </c>
      <c r="AH45" s="268">
        <v>430</v>
      </c>
      <c r="AI45" s="268">
        <v>496</v>
      </c>
      <c r="AJ45" s="268">
        <v>676</v>
      </c>
      <c r="AK45" s="268">
        <v>147</v>
      </c>
      <c r="AL45" s="268">
        <v>374</v>
      </c>
      <c r="AM45" s="268">
        <v>1872</v>
      </c>
      <c r="AN45" s="268">
        <v>0</v>
      </c>
      <c r="AO45" s="268">
        <v>5</v>
      </c>
      <c r="AP45" s="269">
        <v>18656</v>
      </c>
      <c r="AQ45" s="243"/>
      <c r="AR45" s="243"/>
      <c r="AS45" s="243"/>
      <c r="AT45" s="243"/>
      <c r="AU45" s="243"/>
      <c r="AV45" s="243"/>
      <c r="AW45" s="243"/>
      <c r="AX45" s="243"/>
      <c r="AY45" s="243"/>
      <c r="AZ45" s="243"/>
      <c r="BA45" s="243"/>
      <c r="BB45" s="243">
        <f>AY44+BB44</f>
        <v>-15523</v>
      </c>
      <c r="BC45" s="243"/>
      <c r="BD45" s="243"/>
      <c r="BE45" s="245"/>
      <c r="BG45" s="485" t="s">
        <v>626</v>
      </c>
      <c r="BH45" s="362"/>
      <c r="BI45" s="362"/>
      <c r="BJ45" s="247"/>
      <c r="BN45" s="485" t="s">
        <v>626</v>
      </c>
      <c r="BO45" s="362"/>
      <c r="BP45" s="362"/>
    </row>
    <row r="46" spans="1:71" x14ac:dyDescent="0.2">
      <c r="A46" s="255">
        <v>42</v>
      </c>
      <c r="B46" s="252" t="s">
        <v>53</v>
      </c>
      <c r="C46" s="243">
        <v>8740</v>
      </c>
      <c r="D46" s="243">
        <v>53</v>
      </c>
      <c r="E46" s="243">
        <v>4594</v>
      </c>
      <c r="F46" s="243">
        <v>49</v>
      </c>
      <c r="G46" s="243">
        <v>9291</v>
      </c>
      <c r="H46" s="243">
        <v>780</v>
      </c>
      <c r="I46" s="243">
        <v>971</v>
      </c>
      <c r="J46" s="243">
        <v>980</v>
      </c>
      <c r="K46" s="243">
        <v>214</v>
      </c>
      <c r="L46" s="243">
        <v>721</v>
      </c>
      <c r="M46" s="243">
        <v>3080</v>
      </c>
      <c r="N46" s="243">
        <v>285</v>
      </c>
      <c r="O46" s="243">
        <v>157</v>
      </c>
      <c r="P46" s="243">
        <v>3053</v>
      </c>
      <c r="Q46" s="243">
        <v>1865</v>
      </c>
      <c r="R46" s="243">
        <v>8717</v>
      </c>
      <c r="S46" s="243">
        <v>848</v>
      </c>
      <c r="T46" s="243">
        <v>1495</v>
      </c>
      <c r="U46" s="243">
        <v>78765</v>
      </c>
      <c r="V46" s="243">
        <v>432</v>
      </c>
      <c r="W46" s="243">
        <v>2958</v>
      </c>
      <c r="X46" s="243">
        <v>7589</v>
      </c>
      <c r="Y46" s="243">
        <v>23477</v>
      </c>
      <c r="Z46" s="243">
        <v>2768</v>
      </c>
      <c r="AA46" s="243">
        <v>788</v>
      </c>
      <c r="AB46" s="243">
        <v>1599</v>
      </c>
      <c r="AC46" s="243">
        <v>21970</v>
      </c>
      <c r="AD46" s="243">
        <v>5164</v>
      </c>
      <c r="AE46" s="243">
        <v>1113</v>
      </c>
      <c r="AF46" s="243">
        <v>12768</v>
      </c>
      <c r="AG46" s="243">
        <v>815</v>
      </c>
      <c r="AH46" s="243">
        <v>14395</v>
      </c>
      <c r="AI46" s="243">
        <v>23928</v>
      </c>
      <c r="AJ46" s="243">
        <v>36921</v>
      </c>
      <c r="AK46" s="243">
        <v>1945</v>
      </c>
      <c r="AL46" s="243">
        <v>8745</v>
      </c>
      <c r="AM46" s="243">
        <v>25110</v>
      </c>
      <c r="AN46" s="243">
        <v>0</v>
      </c>
      <c r="AO46" s="243">
        <v>14</v>
      </c>
      <c r="AP46" s="244">
        <v>317157</v>
      </c>
      <c r="AQ46" s="243"/>
      <c r="AR46" s="243"/>
      <c r="AS46" s="243"/>
      <c r="AT46" s="243"/>
      <c r="AU46" s="243"/>
      <c r="AV46" s="243"/>
      <c r="AW46" s="243"/>
      <c r="AX46" s="243"/>
      <c r="AY46" s="243"/>
      <c r="AZ46" s="243"/>
      <c r="BA46" s="243"/>
      <c r="BB46" s="243"/>
      <c r="BC46" s="243"/>
      <c r="BD46" s="243"/>
      <c r="BE46" s="245"/>
      <c r="BI46" s="247"/>
      <c r="BJ46" s="247"/>
      <c r="BR46" s="417" t="s">
        <v>705</v>
      </c>
    </row>
    <row r="47" spans="1:71" x14ac:dyDescent="0.2">
      <c r="A47" s="255">
        <v>43</v>
      </c>
      <c r="B47" s="252" t="s">
        <v>54</v>
      </c>
      <c r="C47" s="243">
        <v>14798</v>
      </c>
      <c r="D47" s="243">
        <v>85</v>
      </c>
      <c r="E47" s="243">
        <v>3878</v>
      </c>
      <c r="F47" s="243">
        <v>9</v>
      </c>
      <c r="G47" s="243">
        <v>4963</v>
      </c>
      <c r="H47" s="243">
        <v>-59</v>
      </c>
      <c r="I47" s="243">
        <v>377</v>
      </c>
      <c r="J47" s="243">
        <v>632</v>
      </c>
      <c r="K47" s="243">
        <v>178</v>
      </c>
      <c r="L47" s="243">
        <v>-19</v>
      </c>
      <c r="M47" s="243">
        <v>1419</v>
      </c>
      <c r="N47" s="243">
        <v>549</v>
      </c>
      <c r="O47" s="243">
        <v>131</v>
      </c>
      <c r="P47" s="243">
        <v>333</v>
      </c>
      <c r="Q47" s="243">
        <v>1040</v>
      </c>
      <c r="R47" s="243">
        <v>4613</v>
      </c>
      <c r="S47" s="243">
        <v>108</v>
      </c>
      <c r="T47" s="243">
        <v>-325</v>
      </c>
      <c r="U47" s="243">
        <v>-8476</v>
      </c>
      <c r="V47" s="243">
        <v>-124</v>
      </c>
      <c r="W47" s="243">
        <v>303</v>
      </c>
      <c r="X47" s="243">
        <v>67</v>
      </c>
      <c r="Y47" s="243">
        <v>2144</v>
      </c>
      <c r="Z47" s="243">
        <v>1207</v>
      </c>
      <c r="AA47" s="243">
        <v>742</v>
      </c>
      <c r="AB47" s="243">
        <v>152</v>
      </c>
      <c r="AC47" s="243">
        <v>7256</v>
      </c>
      <c r="AD47" s="243">
        <v>4162</v>
      </c>
      <c r="AE47" s="243">
        <v>22456</v>
      </c>
      <c r="AF47" s="243">
        <v>1917</v>
      </c>
      <c r="AG47" s="243">
        <v>533</v>
      </c>
      <c r="AH47" s="243">
        <v>0</v>
      </c>
      <c r="AI47" s="243">
        <v>1323</v>
      </c>
      <c r="AJ47" s="243">
        <v>3279</v>
      </c>
      <c r="AK47" s="243">
        <v>-17</v>
      </c>
      <c r="AL47" s="243">
        <v>2308</v>
      </c>
      <c r="AM47" s="243">
        <v>5454</v>
      </c>
      <c r="AN47" s="243">
        <v>0</v>
      </c>
      <c r="AO47" s="243">
        <v>377</v>
      </c>
      <c r="AP47" s="244">
        <v>77773</v>
      </c>
      <c r="AQ47" s="243"/>
      <c r="AR47" s="243"/>
      <c r="AS47" s="243"/>
      <c r="AT47" s="243"/>
      <c r="AU47" s="243"/>
      <c r="AV47" s="243"/>
      <c r="AW47" s="243"/>
      <c r="AX47" s="243"/>
      <c r="AY47" s="243"/>
      <c r="AZ47" s="243"/>
      <c r="BA47" s="243"/>
      <c r="BB47" s="243"/>
      <c r="BC47" s="243"/>
      <c r="BD47" s="243"/>
      <c r="BE47" s="245"/>
      <c r="BI47" s="247"/>
      <c r="BJ47" s="247"/>
      <c r="BO47" s="422" t="s">
        <v>389</v>
      </c>
      <c r="BP47" s="422">
        <f>SUM(BP9:BP26)+BP42</f>
        <v>349397</v>
      </c>
      <c r="BQ47" s="422">
        <f>SUM(BQ9:BQ26)+BQ42</f>
        <v>297169</v>
      </c>
      <c r="BR47" s="546">
        <f t="shared" ref="BR47:BR48" si="7">BP47-BQ47</f>
        <v>52228</v>
      </c>
    </row>
    <row r="48" spans="1:71" x14ac:dyDescent="0.2">
      <c r="A48" s="255">
        <v>44</v>
      </c>
      <c r="B48" s="252" t="s">
        <v>55</v>
      </c>
      <c r="C48" s="243">
        <v>11676</v>
      </c>
      <c r="D48" s="243">
        <v>14</v>
      </c>
      <c r="E48" s="243">
        <v>3592</v>
      </c>
      <c r="F48" s="243">
        <v>15</v>
      </c>
      <c r="G48" s="243">
        <v>3288</v>
      </c>
      <c r="H48" s="243">
        <v>361</v>
      </c>
      <c r="I48" s="243">
        <v>302</v>
      </c>
      <c r="J48" s="243">
        <v>1312</v>
      </c>
      <c r="K48" s="243">
        <v>600</v>
      </c>
      <c r="L48" s="243">
        <v>276</v>
      </c>
      <c r="M48" s="243">
        <v>1659</v>
      </c>
      <c r="N48" s="243">
        <v>272</v>
      </c>
      <c r="O48" s="243">
        <v>47</v>
      </c>
      <c r="P48" s="243">
        <v>892</v>
      </c>
      <c r="Q48" s="243">
        <v>1009</v>
      </c>
      <c r="R48" s="243">
        <v>4165</v>
      </c>
      <c r="S48" s="243">
        <v>584</v>
      </c>
      <c r="T48" s="243">
        <v>1425</v>
      </c>
      <c r="U48" s="243">
        <v>62605</v>
      </c>
      <c r="V48" s="243">
        <v>474</v>
      </c>
      <c r="W48" s="243">
        <v>1616</v>
      </c>
      <c r="X48" s="243">
        <v>2819</v>
      </c>
      <c r="Y48" s="243">
        <v>2498</v>
      </c>
      <c r="Z48" s="243">
        <v>5176</v>
      </c>
      <c r="AA48" s="243">
        <v>1210</v>
      </c>
      <c r="AB48" s="243">
        <v>256</v>
      </c>
      <c r="AC48" s="243">
        <v>4912</v>
      </c>
      <c r="AD48" s="243">
        <v>1215</v>
      </c>
      <c r="AE48" s="243">
        <v>17433</v>
      </c>
      <c r="AF48" s="243">
        <v>2986</v>
      </c>
      <c r="AG48" s="243">
        <v>276</v>
      </c>
      <c r="AH48" s="243">
        <v>14232</v>
      </c>
      <c r="AI48" s="243">
        <v>7819</v>
      </c>
      <c r="AJ48" s="243">
        <v>5474</v>
      </c>
      <c r="AK48" s="243">
        <v>244</v>
      </c>
      <c r="AL48" s="243">
        <v>3138</v>
      </c>
      <c r="AM48" s="243">
        <v>8354</v>
      </c>
      <c r="AN48" s="243">
        <v>0</v>
      </c>
      <c r="AO48" s="243">
        <v>52</v>
      </c>
      <c r="AP48" s="244">
        <v>174278</v>
      </c>
      <c r="AQ48" s="243"/>
      <c r="AR48" s="243"/>
      <c r="AS48" s="243"/>
      <c r="AT48" s="243"/>
      <c r="AU48" s="243"/>
      <c r="AV48" s="243"/>
      <c r="AW48" s="243"/>
      <c r="AX48" s="243"/>
      <c r="AY48" s="243"/>
      <c r="AZ48" s="243"/>
      <c r="BA48" s="243"/>
      <c r="BB48" s="243"/>
      <c r="BC48" s="243"/>
      <c r="BD48" s="243"/>
      <c r="BE48" s="245"/>
      <c r="BI48" s="247"/>
      <c r="BJ48" s="247"/>
      <c r="BO48" s="428" t="s">
        <v>390</v>
      </c>
      <c r="BP48" s="428">
        <f>BP44-BP47</f>
        <v>137004</v>
      </c>
      <c r="BQ48" s="428">
        <f>BQ44-BQ47</f>
        <v>204755</v>
      </c>
      <c r="BR48" s="551">
        <f t="shared" si="7"/>
        <v>-67751</v>
      </c>
    </row>
    <row r="49" spans="1:57" x14ac:dyDescent="0.2">
      <c r="A49" s="255">
        <v>45</v>
      </c>
      <c r="B49" s="252" t="s">
        <v>56</v>
      </c>
      <c r="C49" s="243">
        <v>2901</v>
      </c>
      <c r="D49" s="243">
        <v>5</v>
      </c>
      <c r="E49" s="243">
        <v>1329</v>
      </c>
      <c r="F49" s="243">
        <v>10</v>
      </c>
      <c r="G49" s="243">
        <v>2397</v>
      </c>
      <c r="H49" s="243">
        <v>141</v>
      </c>
      <c r="I49" s="243">
        <v>142</v>
      </c>
      <c r="J49" s="243">
        <v>201</v>
      </c>
      <c r="K49" s="243">
        <v>872</v>
      </c>
      <c r="L49" s="243">
        <v>123</v>
      </c>
      <c r="M49" s="243">
        <v>442</v>
      </c>
      <c r="N49" s="243">
        <v>87</v>
      </c>
      <c r="O49" s="243">
        <v>11</v>
      </c>
      <c r="P49" s="243">
        <v>295</v>
      </c>
      <c r="Q49" s="243">
        <v>62</v>
      </c>
      <c r="R49" s="243">
        <v>394</v>
      </c>
      <c r="S49" s="243">
        <v>64</v>
      </c>
      <c r="T49" s="243">
        <v>60</v>
      </c>
      <c r="U49" s="243">
        <v>1589</v>
      </c>
      <c r="V49" s="243">
        <v>30</v>
      </c>
      <c r="W49" s="243">
        <v>188</v>
      </c>
      <c r="X49" s="243">
        <v>653</v>
      </c>
      <c r="Y49" s="243">
        <v>2512</v>
      </c>
      <c r="Z49" s="243">
        <v>715</v>
      </c>
      <c r="AA49" s="243">
        <v>257</v>
      </c>
      <c r="AB49" s="243">
        <v>62</v>
      </c>
      <c r="AC49" s="243">
        <v>2248</v>
      </c>
      <c r="AD49" s="243">
        <v>339</v>
      </c>
      <c r="AE49" s="243">
        <v>2205</v>
      </c>
      <c r="AF49" s="243">
        <v>1911</v>
      </c>
      <c r="AG49" s="243">
        <v>122</v>
      </c>
      <c r="AH49" s="243">
        <v>65</v>
      </c>
      <c r="AI49" s="243">
        <v>623</v>
      </c>
      <c r="AJ49" s="243">
        <v>1257</v>
      </c>
      <c r="AK49" s="243">
        <v>138</v>
      </c>
      <c r="AL49" s="243">
        <v>1182</v>
      </c>
      <c r="AM49" s="243">
        <v>3482</v>
      </c>
      <c r="AN49" s="243">
        <v>0</v>
      </c>
      <c r="AO49" s="243">
        <v>19</v>
      </c>
      <c r="AP49" s="244">
        <v>29133</v>
      </c>
      <c r="AQ49" s="243"/>
      <c r="AR49" s="243"/>
      <c r="AS49" s="243"/>
      <c r="AT49" s="243"/>
      <c r="AU49" s="243"/>
      <c r="AV49" s="243"/>
      <c r="AW49" s="243"/>
      <c r="AX49" s="243"/>
      <c r="AY49" s="243"/>
      <c r="AZ49" s="243"/>
      <c r="BA49" s="243"/>
      <c r="BB49" s="243"/>
      <c r="BC49" s="243"/>
      <c r="BD49" s="243"/>
      <c r="BE49" s="245"/>
    </row>
    <row r="50" spans="1:57" x14ac:dyDescent="0.2">
      <c r="A50" s="255">
        <v>46</v>
      </c>
      <c r="B50" s="252" t="s">
        <v>202</v>
      </c>
      <c r="C50" s="243">
        <v>-5073</v>
      </c>
      <c r="D50" s="243">
        <v>-9</v>
      </c>
      <c r="E50" s="243">
        <v>-22</v>
      </c>
      <c r="F50" s="243">
        <v>0</v>
      </c>
      <c r="G50" s="243">
        <v>-285</v>
      </c>
      <c r="H50" s="243">
        <v>0</v>
      </c>
      <c r="I50" s="243">
        <v>0</v>
      </c>
      <c r="J50" s="243">
        <v>0</v>
      </c>
      <c r="K50" s="243">
        <v>-14</v>
      </c>
      <c r="L50" s="243">
        <v>0</v>
      </c>
      <c r="M50" s="243">
        <v>0</v>
      </c>
      <c r="N50" s="243">
        <v>0</v>
      </c>
      <c r="O50" s="243">
        <v>0</v>
      </c>
      <c r="P50" s="243">
        <v>0</v>
      </c>
      <c r="Q50" s="243">
        <v>0</v>
      </c>
      <c r="R50" s="243">
        <v>0</v>
      </c>
      <c r="S50" s="243">
        <v>0</v>
      </c>
      <c r="T50" s="243">
        <v>0</v>
      </c>
      <c r="U50" s="243">
        <v>-1</v>
      </c>
      <c r="V50" s="243">
        <v>0</v>
      </c>
      <c r="W50" s="243">
        <v>0</v>
      </c>
      <c r="X50" s="243">
        <v>0</v>
      </c>
      <c r="Y50" s="243">
        <v>-289</v>
      </c>
      <c r="Z50" s="243">
        <v>-51</v>
      </c>
      <c r="AA50" s="243">
        <v>-273</v>
      </c>
      <c r="AB50" s="243">
        <v>0</v>
      </c>
      <c r="AC50" s="243">
        <v>-26</v>
      </c>
      <c r="AD50" s="243">
        <v>-248</v>
      </c>
      <c r="AE50" s="243">
        <v>-7</v>
      </c>
      <c r="AF50" s="243">
        <v>-93</v>
      </c>
      <c r="AG50" s="243">
        <v>0</v>
      </c>
      <c r="AH50" s="243">
        <v>0</v>
      </c>
      <c r="AI50" s="243">
        <v>-161</v>
      </c>
      <c r="AJ50" s="243">
        <v>-1150</v>
      </c>
      <c r="AK50" s="243">
        <v>-70</v>
      </c>
      <c r="AL50" s="243">
        <v>-1</v>
      </c>
      <c r="AM50" s="243">
        <v>-1</v>
      </c>
      <c r="AN50" s="243">
        <v>0</v>
      </c>
      <c r="AO50" s="243">
        <v>-5</v>
      </c>
      <c r="AP50" s="244">
        <v>-7779</v>
      </c>
      <c r="AQ50" s="243"/>
      <c r="AR50" s="243"/>
      <c r="AS50" s="243"/>
      <c r="AT50" s="243"/>
      <c r="AU50" s="243"/>
      <c r="AV50" s="243"/>
      <c r="AW50" s="243"/>
      <c r="AX50" s="243"/>
      <c r="AY50" s="243"/>
      <c r="AZ50" s="243"/>
      <c r="BA50" s="243"/>
      <c r="BB50" s="243"/>
      <c r="BC50" s="243"/>
      <c r="BD50" s="243"/>
      <c r="BE50" s="245"/>
    </row>
    <row r="51" spans="1:57" x14ac:dyDescent="0.2">
      <c r="A51" s="257">
        <v>47</v>
      </c>
      <c r="B51" s="258" t="s">
        <v>58</v>
      </c>
      <c r="C51" s="259">
        <v>33300</v>
      </c>
      <c r="D51" s="259">
        <v>149</v>
      </c>
      <c r="E51" s="259">
        <v>14087</v>
      </c>
      <c r="F51" s="259">
        <v>93</v>
      </c>
      <c r="G51" s="259">
        <v>20251</v>
      </c>
      <c r="H51" s="259">
        <v>1261</v>
      </c>
      <c r="I51" s="259">
        <v>1915</v>
      </c>
      <c r="J51" s="259">
        <v>3256</v>
      </c>
      <c r="K51" s="259">
        <v>1912</v>
      </c>
      <c r="L51" s="259">
        <v>1161</v>
      </c>
      <c r="M51" s="259">
        <v>6844</v>
      </c>
      <c r="N51" s="259">
        <v>1241</v>
      </c>
      <c r="O51" s="259">
        <v>356</v>
      </c>
      <c r="P51" s="259">
        <v>4732</v>
      </c>
      <c r="Q51" s="259">
        <v>4125</v>
      </c>
      <c r="R51" s="259">
        <v>18383</v>
      </c>
      <c r="S51" s="259">
        <v>1668</v>
      </c>
      <c r="T51" s="259">
        <v>2742</v>
      </c>
      <c r="U51" s="259">
        <v>140490</v>
      </c>
      <c r="V51" s="259">
        <v>857</v>
      </c>
      <c r="W51" s="259">
        <v>5233</v>
      </c>
      <c r="X51" s="259">
        <v>11700</v>
      </c>
      <c r="Y51" s="259">
        <v>31798</v>
      </c>
      <c r="Z51" s="259">
        <v>10188</v>
      </c>
      <c r="AA51" s="259">
        <v>2802</v>
      </c>
      <c r="AB51" s="259">
        <v>2152</v>
      </c>
      <c r="AC51" s="259">
        <v>37578</v>
      </c>
      <c r="AD51" s="259">
        <v>11138</v>
      </c>
      <c r="AE51" s="259">
        <v>43275</v>
      </c>
      <c r="AF51" s="259">
        <v>20242</v>
      </c>
      <c r="AG51" s="259">
        <v>1816</v>
      </c>
      <c r="AH51" s="259">
        <v>29122</v>
      </c>
      <c r="AI51" s="259">
        <v>34028</v>
      </c>
      <c r="AJ51" s="259">
        <v>46457</v>
      </c>
      <c r="AK51" s="259">
        <v>2387</v>
      </c>
      <c r="AL51" s="259">
        <v>15746</v>
      </c>
      <c r="AM51" s="259">
        <v>44271</v>
      </c>
      <c r="AN51" s="259">
        <v>0</v>
      </c>
      <c r="AO51" s="259">
        <v>462</v>
      </c>
      <c r="AP51" s="260">
        <v>609218</v>
      </c>
      <c r="AQ51" s="243"/>
      <c r="AR51" s="243"/>
      <c r="AS51" s="243"/>
      <c r="AT51" s="243"/>
      <c r="AU51" s="243"/>
      <c r="AV51" s="243"/>
      <c r="AW51" s="243"/>
      <c r="AX51" s="243"/>
      <c r="AY51" s="243"/>
      <c r="AZ51" s="243"/>
      <c r="BA51" s="243"/>
      <c r="BB51" s="243"/>
      <c r="BC51" s="243"/>
      <c r="BD51" s="243"/>
      <c r="BE51" s="245"/>
    </row>
    <row r="52" spans="1:57" x14ac:dyDescent="0.2">
      <c r="A52" s="270">
        <v>48</v>
      </c>
      <c r="B52" s="271" t="s">
        <v>434</v>
      </c>
      <c r="C52" s="272">
        <v>50324</v>
      </c>
      <c r="D52" s="272">
        <v>185</v>
      </c>
      <c r="E52" s="272">
        <v>19835</v>
      </c>
      <c r="F52" s="272">
        <v>107</v>
      </c>
      <c r="G52" s="272">
        <v>33094</v>
      </c>
      <c r="H52" s="272">
        <v>1986</v>
      </c>
      <c r="I52" s="272">
        <v>3129</v>
      </c>
      <c r="J52" s="272">
        <v>5357</v>
      </c>
      <c r="K52" s="272">
        <v>3241</v>
      </c>
      <c r="L52" s="272">
        <v>1882</v>
      </c>
      <c r="M52" s="272">
        <v>10135</v>
      </c>
      <c r="N52" s="272">
        <v>2131</v>
      </c>
      <c r="O52" s="272">
        <v>624</v>
      </c>
      <c r="P52" s="272">
        <v>7237</v>
      </c>
      <c r="Q52" s="272">
        <v>6342</v>
      </c>
      <c r="R52" s="272">
        <v>27906</v>
      </c>
      <c r="S52" s="272">
        <v>2601</v>
      </c>
      <c r="T52" s="272">
        <v>4422</v>
      </c>
      <c r="U52" s="272">
        <v>228419</v>
      </c>
      <c r="V52" s="272">
        <v>1398</v>
      </c>
      <c r="W52" s="272">
        <v>9134</v>
      </c>
      <c r="X52" s="272">
        <v>18188</v>
      </c>
      <c r="Y52" s="272">
        <v>47378</v>
      </c>
      <c r="Z52" s="272">
        <v>16822</v>
      </c>
      <c r="AA52" s="272">
        <v>4147</v>
      </c>
      <c r="AB52" s="272">
        <v>2773</v>
      </c>
      <c r="AC52" s="272">
        <v>47061</v>
      </c>
      <c r="AD52" s="272">
        <v>14425</v>
      </c>
      <c r="AE52" s="272">
        <v>48219</v>
      </c>
      <c r="AF52" s="272">
        <v>26565</v>
      </c>
      <c r="AG52" s="272">
        <v>2699</v>
      </c>
      <c r="AH52" s="272">
        <v>37276</v>
      </c>
      <c r="AI52" s="272">
        <v>42248</v>
      </c>
      <c r="AJ52" s="272">
        <v>65085</v>
      </c>
      <c r="AK52" s="272">
        <v>3269</v>
      </c>
      <c r="AL52" s="272">
        <v>20938</v>
      </c>
      <c r="AM52" s="272">
        <v>65652</v>
      </c>
      <c r="AN52" s="272">
        <v>831</v>
      </c>
      <c r="AO52" s="272">
        <v>772</v>
      </c>
      <c r="AP52" s="273">
        <v>883837</v>
      </c>
      <c r="AQ52" s="243"/>
      <c r="AR52" s="243"/>
      <c r="AS52" s="243"/>
      <c r="AT52" s="243"/>
      <c r="AU52" s="243"/>
      <c r="AV52" s="243"/>
      <c r="AW52" s="243"/>
      <c r="AX52" s="243"/>
      <c r="AY52" s="243"/>
      <c r="AZ52" s="243"/>
      <c r="BA52" s="243"/>
      <c r="BB52" s="243"/>
      <c r="BC52" s="243"/>
      <c r="BD52" s="243"/>
      <c r="BE52" s="245"/>
    </row>
    <row r="53" spans="1:57" x14ac:dyDescent="0.2">
      <c r="A53" s="485" t="s">
        <v>626</v>
      </c>
      <c r="B53" s="362"/>
      <c r="C53" s="362"/>
    </row>
    <row r="56" spans="1:57" x14ac:dyDescent="0.2">
      <c r="E56" s="439"/>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5" activePane="bottomRight" state="frozen"/>
      <selection activeCell="F63" sqref="F63"/>
      <selection pane="topRight" activeCell="F63" sqref="F63"/>
      <selection pane="bottomLeft" activeCell="F63" sqref="F63"/>
      <selection pane="bottomRight" activeCell="L14" sqref="L14"/>
    </sheetView>
  </sheetViews>
  <sheetFormatPr defaultRowHeight="13" x14ac:dyDescent="0.2"/>
  <cols>
    <col min="1" max="1" width="3" style="275" customWidth="1"/>
    <col min="2" max="2" width="21" style="275" customWidth="1"/>
    <col min="3" max="53" width="9" style="275"/>
    <col min="54" max="54" width="10.36328125" style="275" customWidth="1"/>
    <col min="55" max="256" width="9" style="275"/>
    <col min="257" max="257" width="3" style="275" customWidth="1"/>
    <col min="258" max="258" width="21" style="275" customWidth="1"/>
    <col min="259" max="309" width="9" style="275"/>
    <col min="310" max="310" width="10.36328125" style="275" customWidth="1"/>
    <col min="311" max="512" width="9" style="275"/>
    <col min="513" max="513" width="3" style="275" customWidth="1"/>
    <col min="514" max="514" width="21" style="275" customWidth="1"/>
    <col min="515" max="565" width="9" style="275"/>
    <col min="566" max="566" width="10.36328125" style="275" customWidth="1"/>
    <col min="567" max="768" width="9" style="275"/>
    <col min="769" max="769" width="3" style="275" customWidth="1"/>
    <col min="770" max="770" width="21" style="275" customWidth="1"/>
    <col min="771" max="821" width="9" style="275"/>
    <col min="822" max="822" width="10.36328125" style="275" customWidth="1"/>
    <col min="823" max="1024" width="9" style="275"/>
    <col min="1025" max="1025" width="3" style="275" customWidth="1"/>
    <col min="1026" max="1026" width="21" style="275" customWidth="1"/>
    <col min="1027" max="1077" width="9" style="275"/>
    <col min="1078" max="1078" width="10.36328125" style="275" customWidth="1"/>
    <col min="1079" max="1280" width="9" style="275"/>
    <col min="1281" max="1281" width="3" style="275" customWidth="1"/>
    <col min="1282" max="1282" width="21" style="275" customWidth="1"/>
    <col min="1283" max="1333" width="9" style="275"/>
    <col min="1334" max="1334" width="10.36328125" style="275" customWidth="1"/>
    <col min="1335" max="1536" width="9" style="275"/>
    <col min="1537" max="1537" width="3" style="275" customWidth="1"/>
    <col min="1538" max="1538" width="21" style="275" customWidth="1"/>
    <col min="1539" max="1589" width="9" style="275"/>
    <col min="1590" max="1590" width="10.36328125" style="275" customWidth="1"/>
    <col min="1591" max="1792" width="9" style="275"/>
    <col min="1793" max="1793" width="3" style="275" customWidth="1"/>
    <col min="1794" max="1794" width="21" style="275" customWidth="1"/>
    <col min="1795" max="1845" width="9" style="275"/>
    <col min="1846" max="1846" width="10.36328125" style="275" customWidth="1"/>
    <col min="1847" max="2048" width="9" style="275"/>
    <col min="2049" max="2049" width="3" style="275" customWidth="1"/>
    <col min="2050" max="2050" width="21" style="275" customWidth="1"/>
    <col min="2051" max="2101" width="9" style="275"/>
    <col min="2102" max="2102" width="10.36328125" style="275" customWidth="1"/>
    <col min="2103" max="2304" width="9" style="275"/>
    <col min="2305" max="2305" width="3" style="275" customWidth="1"/>
    <col min="2306" max="2306" width="21" style="275" customWidth="1"/>
    <col min="2307" max="2357" width="9" style="275"/>
    <col min="2358" max="2358" width="10.36328125" style="275" customWidth="1"/>
    <col min="2359" max="2560" width="9" style="275"/>
    <col min="2561" max="2561" width="3" style="275" customWidth="1"/>
    <col min="2562" max="2562" width="21" style="275" customWidth="1"/>
    <col min="2563" max="2613" width="9" style="275"/>
    <col min="2614" max="2614" width="10.36328125" style="275" customWidth="1"/>
    <col min="2615" max="2816" width="9" style="275"/>
    <col min="2817" max="2817" width="3" style="275" customWidth="1"/>
    <col min="2818" max="2818" width="21" style="275" customWidth="1"/>
    <col min="2819" max="2869" width="9" style="275"/>
    <col min="2870" max="2870" width="10.36328125" style="275" customWidth="1"/>
    <col min="2871" max="3072" width="9" style="275"/>
    <col min="3073" max="3073" width="3" style="275" customWidth="1"/>
    <col min="3074" max="3074" width="21" style="275" customWidth="1"/>
    <col min="3075" max="3125" width="9" style="275"/>
    <col min="3126" max="3126" width="10.36328125" style="275" customWidth="1"/>
    <col min="3127" max="3328" width="9" style="275"/>
    <col min="3329" max="3329" width="3" style="275" customWidth="1"/>
    <col min="3330" max="3330" width="21" style="275" customWidth="1"/>
    <col min="3331" max="3381" width="9" style="275"/>
    <col min="3382" max="3382" width="10.36328125" style="275" customWidth="1"/>
    <col min="3383" max="3584" width="9" style="275"/>
    <col min="3585" max="3585" width="3" style="275" customWidth="1"/>
    <col min="3586" max="3586" width="21" style="275" customWidth="1"/>
    <col min="3587" max="3637" width="9" style="275"/>
    <col min="3638" max="3638" width="10.36328125" style="275" customWidth="1"/>
    <col min="3639" max="3840" width="9" style="275"/>
    <col min="3841" max="3841" width="3" style="275" customWidth="1"/>
    <col min="3842" max="3842" width="21" style="275" customWidth="1"/>
    <col min="3843" max="3893" width="9" style="275"/>
    <col min="3894" max="3894" width="10.36328125" style="275" customWidth="1"/>
    <col min="3895" max="4096" width="9" style="275"/>
    <col min="4097" max="4097" width="3" style="275" customWidth="1"/>
    <col min="4098" max="4098" width="21" style="275" customWidth="1"/>
    <col min="4099" max="4149" width="9" style="275"/>
    <col min="4150" max="4150" width="10.36328125" style="275" customWidth="1"/>
    <col min="4151" max="4352" width="9" style="275"/>
    <col min="4353" max="4353" width="3" style="275" customWidth="1"/>
    <col min="4354" max="4354" width="21" style="275" customWidth="1"/>
    <col min="4355" max="4405" width="9" style="275"/>
    <col min="4406" max="4406" width="10.36328125" style="275" customWidth="1"/>
    <col min="4407" max="4608" width="9" style="275"/>
    <col min="4609" max="4609" width="3" style="275" customWidth="1"/>
    <col min="4610" max="4610" width="21" style="275" customWidth="1"/>
    <col min="4611" max="4661" width="9" style="275"/>
    <col min="4662" max="4662" width="10.36328125" style="275" customWidth="1"/>
    <col min="4663" max="4864" width="9" style="275"/>
    <col min="4865" max="4865" width="3" style="275" customWidth="1"/>
    <col min="4866" max="4866" width="21" style="275" customWidth="1"/>
    <col min="4867" max="4917" width="9" style="275"/>
    <col min="4918" max="4918" width="10.36328125" style="275" customWidth="1"/>
    <col min="4919" max="5120" width="9" style="275"/>
    <col min="5121" max="5121" width="3" style="275" customWidth="1"/>
    <col min="5122" max="5122" width="21" style="275" customWidth="1"/>
    <col min="5123" max="5173" width="9" style="275"/>
    <col min="5174" max="5174" width="10.36328125" style="275" customWidth="1"/>
    <col min="5175" max="5376" width="9" style="275"/>
    <col min="5377" max="5377" width="3" style="275" customWidth="1"/>
    <col min="5378" max="5378" width="21" style="275" customWidth="1"/>
    <col min="5379" max="5429" width="9" style="275"/>
    <col min="5430" max="5430" width="10.36328125" style="275" customWidth="1"/>
    <col min="5431" max="5632" width="9" style="275"/>
    <col min="5633" max="5633" width="3" style="275" customWidth="1"/>
    <col min="5634" max="5634" width="21" style="275" customWidth="1"/>
    <col min="5635" max="5685" width="9" style="275"/>
    <col min="5686" max="5686" width="10.36328125" style="275" customWidth="1"/>
    <col min="5687" max="5888" width="9" style="275"/>
    <col min="5889" max="5889" width="3" style="275" customWidth="1"/>
    <col min="5890" max="5890" width="21" style="275" customWidth="1"/>
    <col min="5891" max="5941" width="9" style="275"/>
    <col min="5942" max="5942" width="10.36328125" style="275" customWidth="1"/>
    <col min="5943" max="6144" width="9" style="275"/>
    <col min="6145" max="6145" width="3" style="275" customWidth="1"/>
    <col min="6146" max="6146" width="21" style="275" customWidth="1"/>
    <col min="6147" max="6197" width="9" style="275"/>
    <col min="6198" max="6198" width="10.36328125" style="275" customWidth="1"/>
    <col min="6199" max="6400" width="9" style="275"/>
    <col min="6401" max="6401" width="3" style="275" customWidth="1"/>
    <col min="6402" max="6402" width="21" style="275" customWidth="1"/>
    <col min="6403" max="6453" width="9" style="275"/>
    <col min="6454" max="6454" width="10.36328125" style="275" customWidth="1"/>
    <col min="6455" max="6656" width="9" style="275"/>
    <col min="6657" max="6657" width="3" style="275" customWidth="1"/>
    <col min="6658" max="6658" width="21" style="275" customWidth="1"/>
    <col min="6659" max="6709" width="9" style="275"/>
    <col min="6710" max="6710" width="10.36328125" style="275" customWidth="1"/>
    <col min="6711" max="6912" width="9" style="275"/>
    <col min="6913" max="6913" width="3" style="275" customWidth="1"/>
    <col min="6914" max="6914" width="21" style="275" customWidth="1"/>
    <col min="6915" max="6965" width="9" style="275"/>
    <col min="6966" max="6966" width="10.36328125" style="275" customWidth="1"/>
    <col min="6967" max="7168" width="9" style="275"/>
    <col min="7169" max="7169" width="3" style="275" customWidth="1"/>
    <col min="7170" max="7170" width="21" style="275" customWidth="1"/>
    <col min="7171" max="7221" width="9" style="275"/>
    <col min="7222" max="7222" width="10.36328125" style="275" customWidth="1"/>
    <col min="7223" max="7424" width="9" style="275"/>
    <col min="7425" max="7425" width="3" style="275" customWidth="1"/>
    <col min="7426" max="7426" width="21" style="275" customWidth="1"/>
    <col min="7427" max="7477" width="9" style="275"/>
    <col min="7478" max="7478" width="10.36328125" style="275" customWidth="1"/>
    <col min="7479" max="7680" width="9" style="275"/>
    <col min="7681" max="7681" width="3" style="275" customWidth="1"/>
    <col min="7682" max="7682" width="21" style="275" customWidth="1"/>
    <col min="7683" max="7733" width="9" style="275"/>
    <col min="7734" max="7734" width="10.36328125" style="275" customWidth="1"/>
    <col min="7735" max="7936" width="9" style="275"/>
    <col min="7937" max="7937" width="3" style="275" customWidth="1"/>
    <col min="7938" max="7938" width="21" style="275" customWidth="1"/>
    <col min="7939" max="7989" width="9" style="275"/>
    <col min="7990" max="7990" width="10.36328125" style="275" customWidth="1"/>
    <col min="7991" max="8192" width="9" style="275"/>
    <col min="8193" max="8193" width="3" style="275" customWidth="1"/>
    <col min="8194" max="8194" width="21" style="275" customWidth="1"/>
    <col min="8195" max="8245" width="9" style="275"/>
    <col min="8246" max="8246" width="10.36328125" style="275" customWidth="1"/>
    <col min="8247" max="8448" width="9" style="275"/>
    <col min="8449" max="8449" width="3" style="275" customWidth="1"/>
    <col min="8450" max="8450" width="21" style="275" customWidth="1"/>
    <col min="8451" max="8501" width="9" style="275"/>
    <col min="8502" max="8502" width="10.36328125" style="275" customWidth="1"/>
    <col min="8503" max="8704" width="9" style="275"/>
    <col min="8705" max="8705" width="3" style="275" customWidth="1"/>
    <col min="8706" max="8706" width="21" style="275" customWidth="1"/>
    <col min="8707" max="8757" width="9" style="275"/>
    <col min="8758" max="8758" width="10.36328125" style="275" customWidth="1"/>
    <col min="8759" max="8960" width="9" style="275"/>
    <col min="8961" max="8961" width="3" style="275" customWidth="1"/>
    <col min="8962" max="8962" width="21" style="275" customWidth="1"/>
    <col min="8963" max="9013" width="9" style="275"/>
    <col min="9014" max="9014" width="10.36328125" style="275" customWidth="1"/>
    <col min="9015" max="9216" width="9" style="275"/>
    <col min="9217" max="9217" width="3" style="275" customWidth="1"/>
    <col min="9218" max="9218" width="21" style="275" customWidth="1"/>
    <col min="9219" max="9269" width="9" style="275"/>
    <col min="9270" max="9270" width="10.36328125" style="275" customWidth="1"/>
    <col min="9271" max="9472" width="9" style="275"/>
    <col min="9473" max="9473" width="3" style="275" customWidth="1"/>
    <col min="9474" max="9474" width="21" style="275" customWidth="1"/>
    <col min="9475" max="9525" width="9" style="275"/>
    <col min="9526" max="9526" width="10.36328125" style="275" customWidth="1"/>
    <col min="9527" max="9728" width="9" style="275"/>
    <col min="9729" max="9729" width="3" style="275" customWidth="1"/>
    <col min="9730" max="9730" width="21" style="275" customWidth="1"/>
    <col min="9731" max="9781" width="9" style="275"/>
    <col min="9782" max="9782" width="10.36328125" style="275" customWidth="1"/>
    <col min="9783" max="9984" width="9" style="275"/>
    <col min="9985" max="9985" width="3" style="275" customWidth="1"/>
    <col min="9986" max="9986" width="21" style="275" customWidth="1"/>
    <col min="9987" max="10037" width="9" style="275"/>
    <col min="10038" max="10038" width="10.36328125" style="275" customWidth="1"/>
    <col min="10039" max="10240" width="9" style="275"/>
    <col min="10241" max="10241" width="3" style="275" customWidth="1"/>
    <col min="10242" max="10242" width="21" style="275" customWidth="1"/>
    <col min="10243" max="10293" width="9" style="275"/>
    <col min="10294" max="10294" width="10.36328125" style="275" customWidth="1"/>
    <col min="10295" max="10496" width="9" style="275"/>
    <col min="10497" max="10497" width="3" style="275" customWidth="1"/>
    <col min="10498" max="10498" width="21" style="275" customWidth="1"/>
    <col min="10499" max="10549" width="9" style="275"/>
    <col min="10550" max="10550" width="10.36328125" style="275" customWidth="1"/>
    <col min="10551" max="10752" width="9" style="275"/>
    <col min="10753" max="10753" width="3" style="275" customWidth="1"/>
    <col min="10754" max="10754" width="21" style="275" customWidth="1"/>
    <col min="10755" max="10805" width="9" style="275"/>
    <col min="10806" max="10806" width="10.36328125" style="275" customWidth="1"/>
    <col min="10807" max="11008" width="9" style="275"/>
    <col min="11009" max="11009" width="3" style="275" customWidth="1"/>
    <col min="11010" max="11010" width="21" style="275" customWidth="1"/>
    <col min="11011" max="11061" width="9" style="275"/>
    <col min="11062" max="11062" width="10.36328125" style="275" customWidth="1"/>
    <col min="11063" max="11264" width="9" style="275"/>
    <col min="11265" max="11265" width="3" style="275" customWidth="1"/>
    <col min="11266" max="11266" width="21" style="275" customWidth="1"/>
    <col min="11267" max="11317" width="9" style="275"/>
    <col min="11318" max="11318" width="10.36328125" style="275" customWidth="1"/>
    <col min="11319" max="11520" width="9" style="275"/>
    <col min="11521" max="11521" width="3" style="275" customWidth="1"/>
    <col min="11522" max="11522" width="21" style="275" customWidth="1"/>
    <col min="11523" max="11573" width="9" style="275"/>
    <col min="11574" max="11574" width="10.36328125" style="275" customWidth="1"/>
    <col min="11575" max="11776" width="9" style="275"/>
    <col min="11777" max="11777" width="3" style="275" customWidth="1"/>
    <col min="11778" max="11778" width="21" style="275" customWidth="1"/>
    <col min="11779" max="11829" width="9" style="275"/>
    <col min="11830" max="11830" width="10.36328125" style="275" customWidth="1"/>
    <col min="11831" max="12032" width="9" style="275"/>
    <col min="12033" max="12033" width="3" style="275" customWidth="1"/>
    <col min="12034" max="12034" width="21" style="275" customWidth="1"/>
    <col min="12035" max="12085" width="9" style="275"/>
    <col min="12086" max="12086" width="10.36328125" style="275" customWidth="1"/>
    <col min="12087" max="12288" width="9" style="275"/>
    <col min="12289" max="12289" width="3" style="275" customWidth="1"/>
    <col min="12290" max="12290" width="21" style="275" customWidth="1"/>
    <col min="12291" max="12341" width="9" style="275"/>
    <col min="12342" max="12342" width="10.36328125" style="275" customWidth="1"/>
    <col min="12343" max="12544" width="9" style="275"/>
    <col min="12545" max="12545" width="3" style="275" customWidth="1"/>
    <col min="12546" max="12546" width="21" style="275" customWidth="1"/>
    <col min="12547" max="12597" width="9" style="275"/>
    <col min="12598" max="12598" width="10.36328125" style="275" customWidth="1"/>
    <col min="12599" max="12800" width="9" style="275"/>
    <col min="12801" max="12801" width="3" style="275" customWidth="1"/>
    <col min="12802" max="12802" width="21" style="275" customWidth="1"/>
    <col min="12803" max="12853" width="9" style="275"/>
    <col min="12854" max="12854" width="10.36328125" style="275" customWidth="1"/>
    <col min="12855" max="13056" width="9" style="275"/>
    <col min="13057" max="13057" width="3" style="275" customWidth="1"/>
    <col min="13058" max="13058" width="21" style="275" customWidth="1"/>
    <col min="13059" max="13109" width="9" style="275"/>
    <col min="13110" max="13110" width="10.36328125" style="275" customWidth="1"/>
    <col min="13111" max="13312" width="9" style="275"/>
    <col min="13313" max="13313" width="3" style="275" customWidth="1"/>
    <col min="13314" max="13314" width="21" style="275" customWidth="1"/>
    <col min="13315" max="13365" width="9" style="275"/>
    <col min="13366" max="13366" width="10.36328125" style="275" customWidth="1"/>
    <col min="13367" max="13568" width="9" style="275"/>
    <col min="13569" max="13569" width="3" style="275" customWidth="1"/>
    <col min="13570" max="13570" width="21" style="275" customWidth="1"/>
    <col min="13571" max="13621" width="9" style="275"/>
    <col min="13622" max="13622" width="10.36328125" style="275" customWidth="1"/>
    <col min="13623" max="13824" width="9" style="275"/>
    <col min="13825" max="13825" width="3" style="275" customWidth="1"/>
    <col min="13826" max="13826" width="21" style="275" customWidth="1"/>
    <col min="13827" max="13877" width="9" style="275"/>
    <col min="13878" max="13878" width="10.36328125" style="275" customWidth="1"/>
    <col min="13879" max="14080" width="9" style="275"/>
    <col min="14081" max="14081" width="3" style="275" customWidth="1"/>
    <col min="14082" max="14082" width="21" style="275" customWidth="1"/>
    <col min="14083" max="14133" width="9" style="275"/>
    <col min="14134" max="14134" width="10.36328125" style="275" customWidth="1"/>
    <col min="14135" max="14336" width="9" style="275"/>
    <col min="14337" max="14337" width="3" style="275" customWidth="1"/>
    <col min="14338" max="14338" width="21" style="275" customWidth="1"/>
    <col min="14339" max="14389" width="9" style="275"/>
    <col min="14390" max="14390" width="10.36328125" style="275" customWidth="1"/>
    <col min="14391" max="14592" width="9" style="275"/>
    <col min="14593" max="14593" width="3" style="275" customWidth="1"/>
    <col min="14594" max="14594" width="21" style="275" customWidth="1"/>
    <col min="14595" max="14645" width="9" style="275"/>
    <col min="14646" max="14646" width="10.36328125" style="275" customWidth="1"/>
    <col min="14647" max="14848" width="9" style="275"/>
    <col min="14849" max="14849" width="3" style="275" customWidth="1"/>
    <col min="14850" max="14850" width="21" style="275" customWidth="1"/>
    <col min="14851" max="14901" width="9" style="275"/>
    <col min="14902" max="14902" width="10.36328125" style="275" customWidth="1"/>
    <col min="14903" max="15104" width="9" style="275"/>
    <col min="15105" max="15105" width="3" style="275" customWidth="1"/>
    <col min="15106" max="15106" width="21" style="275" customWidth="1"/>
    <col min="15107" max="15157" width="9" style="275"/>
    <col min="15158" max="15158" width="10.36328125" style="275" customWidth="1"/>
    <col min="15159" max="15360" width="9" style="275"/>
    <col min="15361" max="15361" width="3" style="275" customWidth="1"/>
    <col min="15362" max="15362" width="21" style="275" customWidth="1"/>
    <col min="15363" max="15413" width="9" style="275"/>
    <col min="15414" max="15414" width="10.36328125" style="275" customWidth="1"/>
    <col min="15415" max="15616" width="9" style="275"/>
    <col min="15617" max="15617" width="3" style="275" customWidth="1"/>
    <col min="15618" max="15618" width="21" style="275" customWidth="1"/>
    <col min="15619" max="15669" width="9" style="275"/>
    <col min="15670" max="15670" width="10.36328125" style="275" customWidth="1"/>
    <col min="15671" max="15872" width="9" style="275"/>
    <col min="15873" max="15873" width="3" style="275" customWidth="1"/>
    <col min="15874" max="15874" width="21" style="275" customWidth="1"/>
    <col min="15875" max="15925" width="9" style="275"/>
    <col min="15926" max="15926" width="10.36328125" style="275" customWidth="1"/>
    <col min="15927" max="16128" width="9" style="275"/>
    <col min="16129" max="16129" width="3" style="275" customWidth="1"/>
    <col min="16130" max="16130" width="21" style="275" customWidth="1"/>
    <col min="16131" max="16181" width="9" style="275"/>
    <col min="16182" max="16182" width="10.36328125" style="275" customWidth="1"/>
    <col min="16183" max="16384" width="9" style="275"/>
  </cols>
  <sheetData>
    <row r="1" spans="1:56" x14ac:dyDescent="0.2">
      <c r="A1" s="416" t="s">
        <v>627</v>
      </c>
      <c r="B1" s="274"/>
      <c r="C1" s="274"/>
      <c r="D1" s="274"/>
      <c r="E1" s="274" t="s">
        <v>601</v>
      </c>
      <c r="F1" s="274"/>
      <c r="G1" s="440" t="s">
        <v>175</v>
      </c>
      <c r="H1" s="274"/>
      <c r="I1" s="274"/>
      <c r="J1" s="274"/>
      <c r="K1" s="274"/>
      <c r="L1" s="274"/>
      <c r="M1" s="274"/>
      <c r="N1" s="274"/>
      <c r="O1" s="274"/>
      <c r="P1" s="274"/>
      <c r="Q1" s="274"/>
      <c r="R1" s="274"/>
      <c r="S1" s="274"/>
      <c r="T1" s="274"/>
      <c r="U1" s="274"/>
      <c r="V1" s="274"/>
      <c r="W1" s="274"/>
      <c r="X1" s="274"/>
      <c r="Y1" s="274"/>
      <c r="Z1" s="274"/>
      <c r="AA1" s="274"/>
      <c r="AB1" s="274"/>
      <c r="AC1" s="274"/>
      <c r="AD1" s="274"/>
      <c r="AE1" s="274"/>
      <c r="AF1" s="274"/>
      <c r="AG1" s="274"/>
      <c r="AH1" s="274"/>
      <c r="AI1" s="274"/>
      <c r="AJ1" s="274"/>
      <c r="AK1" s="274"/>
      <c r="AL1" s="274"/>
      <c r="AM1" s="274"/>
      <c r="AN1" s="274"/>
      <c r="AO1" s="274"/>
      <c r="AP1" s="274"/>
      <c r="AQ1" s="274"/>
      <c r="AR1" s="274"/>
      <c r="AS1" s="274"/>
      <c r="AT1" s="274"/>
      <c r="AU1" s="274"/>
      <c r="AV1" s="274"/>
      <c r="AW1" s="274"/>
      <c r="AX1" s="274"/>
      <c r="AY1" s="274"/>
      <c r="AZ1" s="274"/>
      <c r="BA1" s="274"/>
      <c r="BB1" s="274"/>
      <c r="BC1" s="274"/>
      <c r="BD1" s="274"/>
    </row>
    <row r="2" spans="1:56" x14ac:dyDescent="0.2">
      <c r="A2" s="276" t="s">
        <v>345</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row>
    <row r="3" spans="1:56" x14ac:dyDescent="0.2">
      <c r="A3" s="200" t="s">
        <v>1</v>
      </c>
      <c r="B3" s="222"/>
      <c r="C3" s="229" t="s">
        <v>398</v>
      </c>
      <c r="D3" s="229" t="s">
        <v>399</v>
      </c>
      <c r="E3" s="229" t="s">
        <v>400</v>
      </c>
      <c r="F3" s="229" t="s">
        <v>401</v>
      </c>
      <c r="G3" s="229" t="s">
        <v>402</v>
      </c>
      <c r="H3" s="230" t="s">
        <v>403</v>
      </c>
      <c r="I3" s="230" t="s">
        <v>404</v>
      </c>
      <c r="J3" s="230" t="s">
        <v>405</v>
      </c>
      <c r="K3" s="230" t="s">
        <v>406</v>
      </c>
      <c r="L3" s="230" t="s">
        <v>2</v>
      </c>
      <c r="M3" s="230" t="s">
        <v>3</v>
      </c>
      <c r="N3" s="230" t="s">
        <v>4</v>
      </c>
      <c r="O3" s="230" t="s">
        <v>5</v>
      </c>
      <c r="P3" s="230" t="s">
        <v>6</v>
      </c>
      <c r="Q3" s="230" t="s">
        <v>7</v>
      </c>
      <c r="R3" s="230" t="s">
        <v>8</v>
      </c>
      <c r="S3" s="230" t="s">
        <v>9</v>
      </c>
      <c r="T3" s="230" t="s">
        <v>10</v>
      </c>
      <c r="U3" s="230" t="s">
        <v>11</v>
      </c>
      <c r="V3" s="230" t="s">
        <v>12</v>
      </c>
      <c r="W3" s="230" t="s">
        <v>13</v>
      </c>
      <c r="X3" s="230" t="s">
        <v>14</v>
      </c>
      <c r="Y3" s="230" t="s">
        <v>15</v>
      </c>
      <c r="Z3" s="230" t="s">
        <v>16</v>
      </c>
      <c r="AA3" s="230" t="s">
        <v>17</v>
      </c>
      <c r="AB3" s="230" t="s">
        <v>18</v>
      </c>
      <c r="AC3" s="230" t="s">
        <v>19</v>
      </c>
      <c r="AD3" s="230" t="s">
        <v>20</v>
      </c>
      <c r="AE3" s="230" t="s">
        <v>21</v>
      </c>
      <c r="AF3" s="230" t="s">
        <v>22</v>
      </c>
      <c r="AG3" s="230" t="s">
        <v>23</v>
      </c>
      <c r="AH3" s="230" t="s">
        <v>24</v>
      </c>
      <c r="AI3" s="230" t="s">
        <v>25</v>
      </c>
      <c r="AJ3" s="230" t="s">
        <v>26</v>
      </c>
      <c r="AK3" s="230">
        <v>35</v>
      </c>
      <c r="AL3" s="229">
        <v>36</v>
      </c>
      <c r="AM3" s="229">
        <v>37</v>
      </c>
      <c r="AN3" s="229">
        <v>38</v>
      </c>
      <c r="AO3" s="229">
        <v>39</v>
      </c>
      <c r="AP3" s="201">
        <v>40</v>
      </c>
      <c r="AQ3" s="232">
        <v>41</v>
      </c>
      <c r="AR3" s="232">
        <v>42</v>
      </c>
      <c r="AS3" s="232">
        <v>43</v>
      </c>
      <c r="AT3" s="232">
        <v>44</v>
      </c>
      <c r="AU3" s="232">
        <v>45</v>
      </c>
      <c r="AV3" s="232">
        <v>46</v>
      </c>
      <c r="AW3" s="231">
        <v>47</v>
      </c>
      <c r="AX3" s="232">
        <v>48</v>
      </c>
      <c r="AY3" s="233">
        <v>49</v>
      </c>
      <c r="AZ3" s="231">
        <v>50</v>
      </c>
      <c r="BA3" s="232">
        <v>51</v>
      </c>
      <c r="BB3" s="233">
        <v>52</v>
      </c>
      <c r="BC3" s="232">
        <v>53</v>
      </c>
      <c r="BD3" s="231">
        <v>54</v>
      </c>
    </row>
    <row r="4" spans="1:56" ht="50" x14ac:dyDescent="0.2">
      <c r="A4" s="223"/>
      <c r="B4" s="224" t="s">
        <v>411</v>
      </c>
      <c r="C4" s="236" t="s">
        <v>412</v>
      </c>
      <c r="D4" s="236" t="s">
        <v>413</v>
      </c>
      <c r="E4" s="236" t="s">
        <v>414</v>
      </c>
      <c r="F4" s="236" t="s">
        <v>27</v>
      </c>
      <c r="G4" s="236" t="s">
        <v>415</v>
      </c>
      <c r="H4" s="237" t="s">
        <v>28</v>
      </c>
      <c r="I4" s="237" t="s">
        <v>265</v>
      </c>
      <c r="J4" s="237" t="s">
        <v>29</v>
      </c>
      <c r="K4" s="237" t="s">
        <v>30</v>
      </c>
      <c r="L4" s="237" t="s">
        <v>416</v>
      </c>
      <c r="M4" s="237" t="s">
        <v>31</v>
      </c>
      <c r="N4" s="237" t="s">
        <v>32</v>
      </c>
      <c r="O4" s="237" t="s">
        <v>33</v>
      </c>
      <c r="P4" s="237" t="s">
        <v>34</v>
      </c>
      <c r="Q4" s="237" t="s">
        <v>266</v>
      </c>
      <c r="R4" s="237" t="s">
        <v>267</v>
      </c>
      <c r="S4" s="237" t="s">
        <v>268</v>
      </c>
      <c r="T4" s="237" t="s">
        <v>417</v>
      </c>
      <c r="U4" s="237" t="s">
        <v>35</v>
      </c>
      <c r="V4" s="237" t="s">
        <v>361</v>
      </c>
      <c r="W4" s="237" t="s">
        <v>418</v>
      </c>
      <c r="X4" s="237" t="s">
        <v>50</v>
      </c>
      <c r="Y4" s="237" t="s">
        <v>36</v>
      </c>
      <c r="Z4" s="237" t="s">
        <v>419</v>
      </c>
      <c r="AA4" s="237" t="s">
        <v>420</v>
      </c>
      <c r="AB4" s="237" t="s">
        <v>421</v>
      </c>
      <c r="AC4" s="237" t="s">
        <v>422</v>
      </c>
      <c r="AD4" s="237" t="s">
        <v>37</v>
      </c>
      <c r="AE4" s="237" t="s">
        <v>38</v>
      </c>
      <c r="AF4" s="237" t="s">
        <v>423</v>
      </c>
      <c r="AG4" s="237" t="s">
        <v>191</v>
      </c>
      <c r="AH4" s="237" t="s">
        <v>39</v>
      </c>
      <c r="AI4" s="237" t="s">
        <v>40</v>
      </c>
      <c r="AJ4" s="237" t="s">
        <v>424</v>
      </c>
      <c r="AK4" s="237" t="s">
        <v>425</v>
      </c>
      <c r="AL4" s="236" t="s">
        <v>41</v>
      </c>
      <c r="AM4" s="236" t="s">
        <v>42</v>
      </c>
      <c r="AN4" s="236" t="s">
        <v>426</v>
      </c>
      <c r="AO4" s="236" t="s">
        <v>427</v>
      </c>
      <c r="AP4" s="277" t="s">
        <v>43</v>
      </c>
      <c r="AQ4" s="239" t="s">
        <v>52</v>
      </c>
      <c r="AR4" s="239" t="s">
        <v>44</v>
      </c>
      <c r="AS4" s="239" t="s">
        <v>45</v>
      </c>
      <c r="AT4" s="239" t="s">
        <v>428</v>
      </c>
      <c r="AU4" s="239" t="s">
        <v>429</v>
      </c>
      <c r="AV4" s="239" t="s">
        <v>46</v>
      </c>
      <c r="AW4" s="238" t="s">
        <v>430</v>
      </c>
      <c r="AX4" s="239" t="s">
        <v>431</v>
      </c>
      <c r="AY4" s="240" t="s">
        <v>432</v>
      </c>
      <c r="AZ4" s="238" t="s">
        <v>47</v>
      </c>
      <c r="BA4" s="239" t="s">
        <v>48</v>
      </c>
      <c r="BB4" s="240" t="s">
        <v>433</v>
      </c>
      <c r="BC4" s="239" t="s">
        <v>49</v>
      </c>
      <c r="BD4" s="238" t="s">
        <v>434</v>
      </c>
    </row>
    <row r="5" spans="1:56" x14ac:dyDescent="0.2">
      <c r="A5" s="241" t="s">
        <v>437</v>
      </c>
      <c r="B5" s="431" t="s">
        <v>438</v>
      </c>
      <c r="C5" s="400">
        <v>8.7969954693585567E-2</v>
      </c>
      <c r="D5" s="400">
        <v>0</v>
      </c>
      <c r="E5" s="400">
        <v>0</v>
      </c>
      <c r="F5" s="400">
        <v>0</v>
      </c>
      <c r="G5" s="400">
        <v>0.11292077113676195</v>
      </c>
      <c r="H5" s="400">
        <v>5.0352467270896274E-3</v>
      </c>
      <c r="I5" s="400">
        <v>3.1959092361776926E-4</v>
      </c>
      <c r="J5" s="400">
        <v>7.4668657830875493E-4</v>
      </c>
      <c r="K5" s="400">
        <v>0</v>
      </c>
      <c r="L5" s="400">
        <v>1.594048884165781E-3</v>
      </c>
      <c r="M5" s="400">
        <v>9.8667982239763195E-5</v>
      </c>
      <c r="N5" s="400">
        <v>0</v>
      </c>
      <c r="O5" s="400">
        <v>0</v>
      </c>
      <c r="P5" s="400">
        <v>0</v>
      </c>
      <c r="Q5" s="400">
        <v>0</v>
      </c>
      <c r="R5" s="400">
        <v>0</v>
      </c>
      <c r="S5" s="400">
        <v>0</v>
      </c>
      <c r="T5" s="400">
        <v>0</v>
      </c>
      <c r="U5" s="400">
        <v>0</v>
      </c>
      <c r="V5" s="400">
        <v>0</v>
      </c>
      <c r="W5" s="400">
        <v>0</v>
      </c>
      <c r="X5" s="400">
        <v>1.7044204970310096E-3</v>
      </c>
      <c r="Y5" s="400">
        <v>6.754189708303432E-4</v>
      </c>
      <c r="Z5" s="400">
        <v>0</v>
      </c>
      <c r="AA5" s="400">
        <v>0</v>
      </c>
      <c r="AB5" s="400">
        <v>0</v>
      </c>
      <c r="AC5" s="400">
        <v>8.4996068931811902E-5</v>
      </c>
      <c r="AD5" s="400">
        <v>0</v>
      </c>
      <c r="AE5" s="400">
        <v>0</v>
      </c>
      <c r="AF5" s="400">
        <v>0</v>
      </c>
      <c r="AG5" s="400">
        <v>0</v>
      </c>
      <c r="AH5" s="400">
        <v>2.6826912758879709E-5</v>
      </c>
      <c r="AI5" s="400">
        <v>1.6332134065517895E-3</v>
      </c>
      <c r="AJ5" s="400">
        <v>1.1062456787278175E-3</v>
      </c>
      <c r="AK5" s="400">
        <v>1.5295197308045274E-3</v>
      </c>
      <c r="AL5" s="400">
        <v>0</v>
      </c>
      <c r="AM5" s="400">
        <v>1.2581490282093462E-2</v>
      </c>
      <c r="AN5" s="400">
        <v>0</v>
      </c>
      <c r="AO5" s="400">
        <v>0</v>
      </c>
      <c r="AP5" s="401">
        <v>1.0435182052799329E-2</v>
      </c>
      <c r="AQ5" s="400">
        <v>3.3233276157804458E-3</v>
      </c>
      <c r="AR5" s="400">
        <v>9.6857442577373328E-3</v>
      </c>
      <c r="AS5" s="400">
        <v>0</v>
      </c>
      <c r="AT5" s="400">
        <v>0</v>
      </c>
      <c r="AU5" s="400">
        <v>1.1156842069458145E-3</v>
      </c>
      <c r="AV5" s="400">
        <v>-3.667033370003667E-4</v>
      </c>
      <c r="AW5" s="401">
        <v>5.1781458236293118E-3</v>
      </c>
      <c r="AX5" s="400">
        <v>1.3852072584949297E-2</v>
      </c>
      <c r="AY5" s="401">
        <v>8.7423751184722065E-2</v>
      </c>
      <c r="AZ5" s="401">
        <v>4.1181055166666369E-2</v>
      </c>
      <c r="BA5" s="400">
        <v>3.9675672789175047E-2</v>
      </c>
      <c r="BB5" s="401">
        <v>9.2782971127102903E-3</v>
      </c>
      <c r="BC5" s="400">
        <v>6.7465176669106952E-2</v>
      </c>
      <c r="BD5" s="401">
        <v>5.6938100577368901E-2</v>
      </c>
    </row>
    <row r="6" spans="1:56" x14ac:dyDescent="0.2">
      <c r="A6" s="241" t="s">
        <v>439</v>
      </c>
      <c r="B6" s="431" t="s">
        <v>440</v>
      </c>
      <c r="C6" s="400">
        <v>9.9356172005404971E-5</v>
      </c>
      <c r="D6" s="400">
        <v>0.10270270270270271</v>
      </c>
      <c r="E6" s="400">
        <v>1.5124779430299975E-4</v>
      </c>
      <c r="F6" s="400">
        <v>0</v>
      </c>
      <c r="G6" s="400">
        <v>2.7195261981023753E-4</v>
      </c>
      <c r="H6" s="400">
        <v>0</v>
      </c>
      <c r="I6" s="400">
        <v>7.6701821668264617E-3</v>
      </c>
      <c r="J6" s="400">
        <v>0</v>
      </c>
      <c r="K6" s="400">
        <v>0</v>
      </c>
      <c r="L6" s="400">
        <v>0</v>
      </c>
      <c r="M6" s="400">
        <v>0</v>
      </c>
      <c r="N6" s="400">
        <v>0</v>
      </c>
      <c r="O6" s="400">
        <v>0</v>
      </c>
      <c r="P6" s="400">
        <v>0</v>
      </c>
      <c r="Q6" s="400">
        <v>0</v>
      </c>
      <c r="R6" s="400">
        <v>0</v>
      </c>
      <c r="S6" s="400">
        <v>0</v>
      </c>
      <c r="T6" s="400">
        <v>0</v>
      </c>
      <c r="U6" s="400">
        <v>0</v>
      </c>
      <c r="V6" s="400">
        <v>0</v>
      </c>
      <c r="W6" s="400">
        <v>0</v>
      </c>
      <c r="X6" s="400">
        <v>1.6494391906751705E-4</v>
      </c>
      <c r="Y6" s="400">
        <v>2.1106842838448225E-5</v>
      </c>
      <c r="Z6" s="400">
        <v>0</v>
      </c>
      <c r="AA6" s="400">
        <v>0</v>
      </c>
      <c r="AB6" s="400">
        <v>0</v>
      </c>
      <c r="AC6" s="400">
        <v>0</v>
      </c>
      <c r="AD6" s="400">
        <v>0</v>
      </c>
      <c r="AE6" s="400">
        <v>0</v>
      </c>
      <c r="AF6" s="400">
        <v>0</v>
      </c>
      <c r="AG6" s="400">
        <v>0</v>
      </c>
      <c r="AH6" s="400">
        <v>0</v>
      </c>
      <c r="AI6" s="400">
        <v>4.7339519030486649E-5</v>
      </c>
      <c r="AJ6" s="400">
        <v>0</v>
      </c>
      <c r="AK6" s="400">
        <v>0</v>
      </c>
      <c r="AL6" s="400">
        <v>0</v>
      </c>
      <c r="AM6" s="400">
        <v>8.2251873514896726E-4</v>
      </c>
      <c r="AN6" s="400">
        <v>0</v>
      </c>
      <c r="AO6" s="400">
        <v>0</v>
      </c>
      <c r="AP6" s="401">
        <v>1.3577164115102672E-4</v>
      </c>
      <c r="AQ6" s="400">
        <v>2.144082332761578E-4</v>
      </c>
      <c r="AR6" s="400">
        <v>4.9876756144494577E-4</v>
      </c>
      <c r="AS6" s="400">
        <v>0</v>
      </c>
      <c r="AT6" s="400">
        <v>0</v>
      </c>
      <c r="AU6" s="400">
        <v>0</v>
      </c>
      <c r="AV6" s="400">
        <v>3.2269893656032271E-2</v>
      </c>
      <c r="AW6" s="401">
        <v>3.9536383877478826E-4</v>
      </c>
      <c r="AX6" s="400">
        <v>4.0806795943782245E-4</v>
      </c>
      <c r="AY6" s="401">
        <v>4.5230170168235675E-5</v>
      </c>
      <c r="AZ6" s="401">
        <v>2.4209326980709935E-4</v>
      </c>
      <c r="BA6" s="400">
        <v>2.8071218630052369E-4</v>
      </c>
      <c r="BB6" s="401">
        <v>4.0643603414062689E-4</v>
      </c>
      <c r="BC6" s="400">
        <v>1.0669415545830884E-4</v>
      </c>
      <c r="BD6" s="401">
        <v>2.0931461344116619E-4</v>
      </c>
    </row>
    <row r="7" spans="1:56" x14ac:dyDescent="0.2">
      <c r="A7" s="241" t="s">
        <v>441</v>
      </c>
      <c r="B7" s="431" t="s">
        <v>247</v>
      </c>
      <c r="C7" s="400">
        <v>0</v>
      </c>
      <c r="D7" s="400">
        <v>0</v>
      </c>
      <c r="E7" s="400">
        <v>2.8333753466095287E-2</v>
      </c>
      <c r="F7" s="400">
        <v>0</v>
      </c>
      <c r="G7" s="400">
        <v>2.0547531274551278E-2</v>
      </c>
      <c r="H7" s="400">
        <v>0</v>
      </c>
      <c r="I7" s="400">
        <v>0</v>
      </c>
      <c r="J7" s="400">
        <v>0</v>
      </c>
      <c r="K7" s="400">
        <v>0</v>
      </c>
      <c r="L7" s="400">
        <v>0</v>
      </c>
      <c r="M7" s="400">
        <v>0</v>
      </c>
      <c r="N7" s="400">
        <v>0</v>
      </c>
      <c r="O7" s="400">
        <v>0</v>
      </c>
      <c r="P7" s="400">
        <v>0</v>
      </c>
      <c r="Q7" s="400">
        <v>0</v>
      </c>
      <c r="R7" s="400">
        <v>0</v>
      </c>
      <c r="S7" s="400">
        <v>0</v>
      </c>
      <c r="T7" s="400">
        <v>0</v>
      </c>
      <c r="U7" s="400">
        <v>0</v>
      </c>
      <c r="V7" s="400">
        <v>0</v>
      </c>
      <c r="W7" s="400">
        <v>0</v>
      </c>
      <c r="X7" s="400">
        <v>6.15790631185397E-3</v>
      </c>
      <c r="Y7" s="400">
        <v>0</v>
      </c>
      <c r="Z7" s="400">
        <v>0</v>
      </c>
      <c r="AA7" s="400">
        <v>0</v>
      </c>
      <c r="AB7" s="400">
        <v>0</v>
      </c>
      <c r="AC7" s="400">
        <v>0</v>
      </c>
      <c r="AD7" s="400">
        <v>0</v>
      </c>
      <c r="AE7" s="400">
        <v>0</v>
      </c>
      <c r="AF7" s="400">
        <v>0</v>
      </c>
      <c r="AG7" s="400">
        <v>0</v>
      </c>
      <c r="AH7" s="400">
        <v>0</v>
      </c>
      <c r="AI7" s="400">
        <v>7.1009278545729976E-5</v>
      </c>
      <c r="AJ7" s="400">
        <v>2.4583237305062612E-4</v>
      </c>
      <c r="AK7" s="400">
        <v>0</v>
      </c>
      <c r="AL7" s="400">
        <v>0</v>
      </c>
      <c r="AM7" s="400">
        <v>2.9854383720221774E-3</v>
      </c>
      <c r="AN7" s="400">
        <v>0</v>
      </c>
      <c r="AO7" s="400">
        <v>0</v>
      </c>
      <c r="AP7" s="401">
        <v>1.7752142080496743E-3</v>
      </c>
      <c r="AQ7" s="400">
        <v>1.0720411663807891E-3</v>
      </c>
      <c r="AR7" s="400">
        <v>1.1359028980004247E-3</v>
      </c>
      <c r="AS7" s="400">
        <v>0</v>
      </c>
      <c r="AT7" s="400">
        <v>0</v>
      </c>
      <c r="AU7" s="400">
        <v>0</v>
      </c>
      <c r="AV7" s="400">
        <v>4.3637697103043639E-2</v>
      </c>
      <c r="AW7" s="401">
        <v>7.8752635091982118E-4</v>
      </c>
      <c r="AX7" s="400">
        <v>2.2916296032734389E-3</v>
      </c>
      <c r="AY7" s="401">
        <v>3.8240052960417437E-2</v>
      </c>
      <c r="AZ7" s="401">
        <v>1.7182322331439185E-2</v>
      </c>
      <c r="BA7" s="400">
        <v>1.4909497380861491E-2</v>
      </c>
      <c r="BB7" s="401">
        <v>1.6456674715694009E-3</v>
      </c>
      <c r="BC7" s="400">
        <v>2.9982699132330298E-2</v>
      </c>
      <c r="BD7" s="401">
        <v>2.2441920851921791E-2</v>
      </c>
    </row>
    <row r="8" spans="1:56" x14ac:dyDescent="0.2">
      <c r="A8" s="241" t="s">
        <v>442</v>
      </c>
      <c r="B8" s="431" t="s">
        <v>27</v>
      </c>
      <c r="C8" s="400">
        <v>0</v>
      </c>
      <c r="D8" s="400">
        <v>0</v>
      </c>
      <c r="E8" s="400">
        <v>0</v>
      </c>
      <c r="F8" s="400">
        <v>0</v>
      </c>
      <c r="G8" s="400">
        <v>2.1151870429685139E-4</v>
      </c>
      <c r="H8" s="400">
        <v>0</v>
      </c>
      <c r="I8" s="400">
        <v>3.515500159795462E-3</v>
      </c>
      <c r="J8" s="400">
        <v>2.9867463132350197E-3</v>
      </c>
      <c r="K8" s="400">
        <v>0.34433816723233568</v>
      </c>
      <c r="L8" s="400">
        <v>0</v>
      </c>
      <c r="M8" s="400">
        <v>4.3216576221016281E-2</v>
      </c>
      <c r="N8" s="400">
        <v>2.8625058657907085E-2</v>
      </c>
      <c r="O8" s="400">
        <v>8.3333333333333329E-2</v>
      </c>
      <c r="P8" s="400">
        <v>1.381788033715628E-4</v>
      </c>
      <c r="Q8" s="400">
        <v>0</v>
      </c>
      <c r="R8" s="400">
        <v>3.5834587543897367E-5</v>
      </c>
      <c r="S8" s="400">
        <v>0</v>
      </c>
      <c r="T8" s="400">
        <v>2.2614201718679331E-4</v>
      </c>
      <c r="U8" s="400">
        <v>2.6267517150499739E-5</v>
      </c>
      <c r="V8" s="400">
        <v>0</v>
      </c>
      <c r="W8" s="400">
        <v>0</v>
      </c>
      <c r="X8" s="400">
        <v>5.4981306355839012E-4</v>
      </c>
      <c r="Y8" s="400">
        <v>4.1580480391743002E-3</v>
      </c>
      <c r="Z8" s="400">
        <v>0.24687908690999882</v>
      </c>
      <c r="AA8" s="400">
        <v>0</v>
      </c>
      <c r="AB8" s="400">
        <v>0</v>
      </c>
      <c r="AC8" s="400">
        <v>0</v>
      </c>
      <c r="AD8" s="400">
        <v>0</v>
      </c>
      <c r="AE8" s="400">
        <v>0</v>
      </c>
      <c r="AF8" s="400">
        <v>0</v>
      </c>
      <c r="AG8" s="400">
        <v>0</v>
      </c>
      <c r="AH8" s="400">
        <v>0</v>
      </c>
      <c r="AI8" s="400">
        <v>4.7339519030486649E-5</v>
      </c>
      <c r="AJ8" s="400">
        <v>0</v>
      </c>
      <c r="AK8" s="400">
        <v>0</v>
      </c>
      <c r="AL8" s="400">
        <v>0</v>
      </c>
      <c r="AM8" s="400">
        <v>0</v>
      </c>
      <c r="AN8" s="400">
        <v>0</v>
      </c>
      <c r="AO8" s="400">
        <v>0</v>
      </c>
      <c r="AP8" s="401">
        <v>6.8700450422419521E-3</v>
      </c>
      <c r="AQ8" s="400">
        <v>-3.7521440823327614E-4</v>
      </c>
      <c r="AR8" s="400">
        <v>-1.9307131410772092E-5</v>
      </c>
      <c r="AS8" s="400">
        <v>0</v>
      </c>
      <c r="AT8" s="400">
        <v>0</v>
      </c>
      <c r="AU8" s="400">
        <v>-2.721180992550767E-5</v>
      </c>
      <c r="AV8" s="400">
        <v>-1.4668133480014668E-3</v>
      </c>
      <c r="AW8" s="401">
        <v>-3.361392961243139E-5</v>
      </c>
      <c r="AX8" s="400">
        <v>6.728117772638321E-3</v>
      </c>
      <c r="AY8" s="401">
        <v>8.0180756207326882E-5</v>
      </c>
      <c r="AZ8" s="401">
        <v>1.6199549652519661E-5</v>
      </c>
      <c r="BA8" s="400">
        <v>4.3946972096920028E-3</v>
      </c>
      <c r="BB8" s="401">
        <v>1.1920131334624365E-2</v>
      </c>
      <c r="BC8" s="400">
        <v>-9.7912405739817281E-3</v>
      </c>
      <c r="BD8" s="401">
        <v>1.2106304669299882E-4</v>
      </c>
    </row>
    <row r="9" spans="1:56" x14ac:dyDescent="0.2">
      <c r="A9" s="241" t="s">
        <v>443</v>
      </c>
      <c r="B9" s="431" t="s">
        <v>188</v>
      </c>
      <c r="C9" s="400">
        <v>8.226691042047532E-2</v>
      </c>
      <c r="D9" s="400">
        <v>1.6216216216216217E-2</v>
      </c>
      <c r="E9" s="400">
        <v>6.8364003024955891E-2</v>
      </c>
      <c r="F9" s="400">
        <v>0</v>
      </c>
      <c r="G9" s="400">
        <v>0.11802743699764308</v>
      </c>
      <c r="H9" s="400">
        <v>1.5105740181268882E-3</v>
      </c>
      <c r="I9" s="400">
        <v>9.5877277085330771E-4</v>
      </c>
      <c r="J9" s="400">
        <v>4.2934478252753408E-3</v>
      </c>
      <c r="K9" s="400">
        <v>0</v>
      </c>
      <c r="L9" s="400">
        <v>0</v>
      </c>
      <c r="M9" s="400">
        <v>3.9467192895905278E-4</v>
      </c>
      <c r="N9" s="400">
        <v>0</v>
      </c>
      <c r="O9" s="400">
        <v>0</v>
      </c>
      <c r="P9" s="400">
        <v>0</v>
      </c>
      <c r="Q9" s="400">
        <v>0</v>
      </c>
      <c r="R9" s="400">
        <v>0</v>
      </c>
      <c r="S9" s="400">
        <v>0</v>
      </c>
      <c r="T9" s="400">
        <v>0</v>
      </c>
      <c r="U9" s="400">
        <v>0</v>
      </c>
      <c r="V9" s="400">
        <v>0</v>
      </c>
      <c r="W9" s="400">
        <v>0</v>
      </c>
      <c r="X9" s="400">
        <v>1.3745326588959755E-3</v>
      </c>
      <c r="Y9" s="400">
        <v>2.1106842838448225E-5</v>
      </c>
      <c r="Z9" s="400">
        <v>0</v>
      </c>
      <c r="AA9" s="400">
        <v>0</v>
      </c>
      <c r="AB9" s="400">
        <v>0</v>
      </c>
      <c r="AC9" s="400">
        <v>1.0624508616476488E-4</v>
      </c>
      <c r="AD9" s="400">
        <v>0</v>
      </c>
      <c r="AE9" s="400">
        <v>0</v>
      </c>
      <c r="AF9" s="400">
        <v>7.5287031808770935E-5</v>
      </c>
      <c r="AG9" s="400">
        <v>0</v>
      </c>
      <c r="AH9" s="400">
        <v>2.4144221482991736E-4</v>
      </c>
      <c r="AI9" s="400">
        <v>4.4735845483809883E-3</v>
      </c>
      <c r="AJ9" s="400">
        <v>4.1176922485979869E-3</v>
      </c>
      <c r="AK9" s="400">
        <v>9.177118384827164E-4</v>
      </c>
      <c r="AL9" s="400">
        <v>0</v>
      </c>
      <c r="AM9" s="400">
        <v>9.4269786145128862E-2</v>
      </c>
      <c r="AN9" s="400">
        <v>0</v>
      </c>
      <c r="AO9" s="400">
        <v>1.2953367875647669E-3</v>
      </c>
      <c r="AP9" s="401">
        <v>1.8249971431383842E-2</v>
      </c>
      <c r="AQ9" s="400">
        <v>5.9605488850771868E-2</v>
      </c>
      <c r="AR9" s="400">
        <v>8.6946448453176992E-2</v>
      </c>
      <c r="AS9" s="400">
        <v>0</v>
      </c>
      <c r="AT9" s="400">
        <v>0</v>
      </c>
      <c r="AU9" s="400">
        <v>0</v>
      </c>
      <c r="AV9" s="400">
        <v>8.4341767510084341E-3</v>
      </c>
      <c r="AW9" s="401">
        <v>4.5066675630381227E-2</v>
      </c>
      <c r="AX9" s="400">
        <v>4.9240571072762855E-2</v>
      </c>
      <c r="AY9" s="401">
        <v>5.0538547412525878E-2</v>
      </c>
      <c r="AZ9" s="401">
        <v>4.7461980556940515E-2</v>
      </c>
      <c r="BA9" s="400">
        <v>4.9696159727398881E-2</v>
      </c>
      <c r="BB9" s="401">
        <v>7.127174632016002E-2</v>
      </c>
      <c r="BC9" s="400">
        <v>2.7845533126073099E-2</v>
      </c>
      <c r="BD9" s="401">
        <v>3.7443555768767317E-2</v>
      </c>
    </row>
    <row r="10" spans="1:56" x14ac:dyDescent="0.2">
      <c r="A10" s="251" t="s">
        <v>444</v>
      </c>
      <c r="B10" s="435" t="s">
        <v>28</v>
      </c>
      <c r="C10" s="400">
        <v>2.6230029409426915E-3</v>
      </c>
      <c r="D10" s="400">
        <v>0</v>
      </c>
      <c r="E10" s="400">
        <v>1.4217292664481976E-2</v>
      </c>
      <c r="F10" s="400">
        <v>0</v>
      </c>
      <c r="G10" s="400">
        <v>6.6477307064724729E-4</v>
      </c>
      <c r="H10" s="400">
        <v>0.14954682779456194</v>
      </c>
      <c r="I10" s="400">
        <v>4.1546820070310006E-3</v>
      </c>
      <c r="J10" s="400">
        <v>5.600149337315662E-4</v>
      </c>
      <c r="K10" s="400">
        <v>0</v>
      </c>
      <c r="L10" s="400">
        <v>1.0626992561105207E-3</v>
      </c>
      <c r="M10" s="400">
        <v>2.0720276270350269E-3</v>
      </c>
      <c r="N10" s="400">
        <v>0</v>
      </c>
      <c r="O10" s="400">
        <v>0</v>
      </c>
      <c r="P10" s="400">
        <v>8.2907282022937686E-4</v>
      </c>
      <c r="Q10" s="400">
        <v>7.8839482812992747E-4</v>
      </c>
      <c r="R10" s="400">
        <v>8.9586468859743429E-4</v>
      </c>
      <c r="S10" s="400">
        <v>3.8446751249519417E-4</v>
      </c>
      <c r="T10" s="400">
        <v>2.2614201718679332E-3</v>
      </c>
      <c r="U10" s="400">
        <v>1.523515994728985E-3</v>
      </c>
      <c r="V10" s="400">
        <v>7.1530758226037196E-4</v>
      </c>
      <c r="W10" s="400">
        <v>8.7584847821326915E-4</v>
      </c>
      <c r="X10" s="400">
        <v>3.90367275126457E-3</v>
      </c>
      <c r="Y10" s="400">
        <v>2.0895774410063742E-3</v>
      </c>
      <c r="Z10" s="400">
        <v>1.7833789085721079E-4</v>
      </c>
      <c r="AA10" s="400">
        <v>7.2341451651796482E-4</v>
      </c>
      <c r="AB10" s="400">
        <v>1.44248106743599E-3</v>
      </c>
      <c r="AC10" s="400">
        <v>3.3360957055736172E-3</v>
      </c>
      <c r="AD10" s="400">
        <v>1.1091854419410746E-3</v>
      </c>
      <c r="AE10" s="400">
        <v>0</v>
      </c>
      <c r="AF10" s="400">
        <v>1.3551665725578769E-3</v>
      </c>
      <c r="AG10" s="400">
        <v>7.4101519081141163E-4</v>
      </c>
      <c r="AH10" s="400">
        <v>2.575383624852452E-3</v>
      </c>
      <c r="AI10" s="400">
        <v>4.4972543078962315E-4</v>
      </c>
      <c r="AJ10" s="400">
        <v>1.7822847046170393E-3</v>
      </c>
      <c r="AK10" s="400">
        <v>1.8354236769654329E-2</v>
      </c>
      <c r="AL10" s="400">
        <v>1.5760817652115771E-3</v>
      </c>
      <c r="AM10" s="400">
        <v>3.2748431121671843E-3</v>
      </c>
      <c r="AN10" s="400">
        <v>3.1287605294825514E-2</v>
      </c>
      <c r="AO10" s="400">
        <v>2.5906735751295338E-3</v>
      </c>
      <c r="AP10" s="401">
        <v>2.4144723518024253E-3</v>
      </c>
      <c r="AQ10" s="400">
        <v>7.2898799313893658E-3</v>
      </c>
      <c r="AR10" s="400">
        <v>1.4850401910118868E-2</v>
      </c>
      <c r="AS10" s="400">
        <v>0</v>
      </c>
      <c r="AT10" s="400">
        <v>2.3677045104770925E-5</v>
      </c>
      <c r="AU10" s="400">
        <v>1.1837137317595836E-3</v>
      </c>
      <c r="AV10" s="400">
        <v>6.1239457279061237E-2</v>
      </c>
      <c r="AW10" s="401">
        <v>8.152178262672052E-3</v>
      </c>
      <c r="AX10" s="400">
        <v>8.0357142857142849E-3</v>
      </c>
      <c r="AY10" s="401">
        <v>3.2545163352871395E-3</v>
      </c>
      <c r="AZ10" s="401">
        <v>6.0082329711234027E-3</v>
      </c>
      <c r="BA10" s="400">
        <v>6.3575176383229145E-3</v>
      </c>
      <c r="BB10" s="401">
        <v>1.3595683808704106E-2</v>
      </c>
      <c r="BC10" s="400">
        <v>-2.429343847358417E-4</v>
      </c>
      <c r="BD10" s="401">
        <v>2.2470206610494922E-3</v>
      </c>
    </row>
    <row r="11" spans="1:56" x14ac:dyDescent="0.2">
      <c r="A11" s="251" t="s">
        <v>445</v>
      </c>
      <c r="B11" s="435" t="s">
        <v>282</v>
      </c>
      <c r="C11" s="400">
        <v>1.6830935537715603E-2</v>
      </c>
      <c r="D11" s="400">
        <v>0</v>
      </c>
      <c r="E11" s="400">
        <v>2.3191328459793293E-3</v>
      </c>
      <c r="F11" s="400">
        <v>0</v>
      </c>
      <c r="G11" s="400">
        <v>9.669426482141778E-3</v>
      </c>
      <c r="H11" s="400">
        <v>3.5246727089627392E-3</v>
      </c>
      <c r="I11" s="400">
        <v>0.1933525087887504</v>
      </c>
      <c r="J11" s="400">
        <v>8.0268807168191146E-3</v>
      </c>
      <c r="K11" s="400">
        <v>0</v>
      </c>
      <c r="L11" s="400">
        <v>4.2507970244420826E-3</v>
      </c>
      <c r="M11" s="400">
        <v>1.2925505673408978E-2</v>
      </c>
      <c r="N11" s="400">
        <v>0</v>
      </c>
      <c r="O11" s="400">
        <v>1.6025641025641025E-3</v>
      </c>
      <c r="P11" s="400">
        <v>2.2108608539450048E-3</v>
      </c>
      <c r="Q11" s="400">
        <v>1.1037527593818985E-3</v>
      </c>
      <c r="R11" s="400">
        <v>7.8836092596574212E-4</v>
      </c>
      <c r="S11" s="400">
        <v>3.0757400999615533E-3</v>
      </c>
      <c r="T11" s="400">
        <v>3.8444142921754861E-3</v>
      </c>
      <c r="U11" s="400">
        <v>4.3954312031836227E-3</v>
      </c>
      <c r="V11" s="400">
        <v>3.5765379113018598E-3</v>
      </c>
      <c r="W11" s="400">
        <v>7.6636741843661045E-4</v>
      </c>
      <c r="X11" s="400">
        <v>3.0294699802067296E-2</v>
      </c>
      <c r="Y11" s="400">
        <v>3.1259234243741822E-2</v>
      </c>
      <c r="Z11" s="400">
        <v>4.1612174533349185E-4</v>
      </c>
      <c r="AA11" s="400">
        <v>1.9291053773812395E-3</v>
      </c>
      <c r="AB11" s="400">
        <v>2.8849621348719799E-3</v>
      </c>
      <c r="AC11" s="400">
        <v>6.3322071354199871E-3</v>
      </c>
      <c r="AD11" s="400">
        <v>3.3275563258232236E-3</v>
      </c>
      <c r="AE11" s="400">
        <v>2.281258425102138E-4</v>
      </c>
      <c r="AF11" s="400">
        <v>2.1080368906455861E-3</v>
      </c>
      <c r="AG11" s="400">
        <v>4.8165987402741754E-3</v>
      </c>
      <c r="AH11" s="400">
        <v>9.6576885931966944E-4</v>
      </c>
      <c r="AI11" s="400">
        <v>5.3020261314145048E-3</v>
      </c>
      <c r="AJ11" s="400">
        <v>2.5351463470845818E-3</v>
      </c>
      <c r="AK11" s="400">
        <v>1.3459773631079841E-2</v>
      </c>
      <c r="AL11" s="400">
        <v>2.5312828350367751E-3</v>
      </c>
      <c r="AM11" s="400">
        <v>3.655638822884299E-3</v>
      </c>
      <c r="AN11" s="400">
        <v>0.26353790613718414</v>
      </c>
      <c r="AO11" s="400">
        <v>6.2176165803108807E-2</v>
      </c>
      <c r="AP11" s="401">
        <v>7.4719659846781703E-3</v>
      </c>
      <c r="AQ11" s="400">
        <v>5.1457975986277877E-3</v>
      </c>
      <c r="AR11" s="400">
        <v>9.8788155718450548E-4</v>
      </c>
      <c r="AS11" s="400">
        <v>0</v>
      </c>
      <c r="AT11" s="400">
        <v>4.2618681188587662E-4</v>
      </c>
      <c r="AU11" s="400">
        <v>1.89802374230416E-3</v>
      </c>
      <c r="AV11" s="400">
        <v>-1.7235056839017236E-2</v>
      </c>
      <c r="AW11" s="401">
        <v>1.0452331446151285E-3</v>
      </c>
      <c r="AX11" s="400">
        <v>8.0690713396192847E-3</v>
      </c>
      <c r="AY11" s="401">
        <v>5.2487556563411671E-3</v>
      </c>
      <c r="AZ11" s="401">
        <v>2.8853197881098906E-3</v>
      </c>
      <c r="BA11" s="400">
        <v>7.0791427959078085E-3</v>
      </c>
      <c r="BB11" s="401">
        <v>1.331078011810553E-2</v>
      </c>
      <c r="BC11" s="400">
        <v>-5.7040336956557421E-3</v>
      </c>
      <c r="BD11" s="401">
        <v>3.5402455430130217E-3</v>
      </c>
    </row>
    <row r="12" spans="1:56" x14ac:dyDescent="0.2">
      <c r="A12" s="251" t="s">
        <v>446</v>
      </c>
      <c r="B12" s="435" t="s">
        <v>29</v>
      </c>
      <c r="C12" s="400">
        <v>4.2325729274302518E-2</v>
      </c>
      <c r="D12" s="400">
        <v>0</v>
      </c>
      <c r="E12" s="400">
        <v>7.4615578522813208E-3</v>
      </c>
      <c r="F12" s="400">
        <v>9.3457943925233638E-3</v>
      </c>
      <c r="G12" s="400">
        <v>6.1038254668519974E-3</v>
      </c>
      <c r="H12" s="400">
        <v>6.9486404833836862E-2</v>
      </c>
      <c r="I12" s="400">
        <v>2.1412591882390541E-2</v>
      </c>
      <c r="J12" s="400">
        <v>0.20832555534814262</v>
      </c>
      <c r="K12" s="400">
        <v>1.2341869793273681E-3</v>
      </c>
      <c r="L12" s="400">
        <v>0.12327311370882041</v>
      </c>
      <c r="M12" s="400">
        <v>2.2002960039467192E-2</v>
      </c>
      <c r="N12" s="400">
        <v>2.346316283435007E-3</v>
      </c>
      <c r="O12" s="400">
        <v>6.41025641025641E-3</v>
      </c>
      <c r="P12" s="400">
        <v>5.6653309382340752E-3</v>
      </c>
      <c r="Q12" s="400">
        <v>2.8382213812677389E-3</v>
      </c>
      <c r="R12" s="400">
        <v>2.6159248907045079E-3</v>
      </c>
      <c r="S12" s="400">
        <v>1.0765090349865437E-2</v>
      </c>
      <c r="T12" s="400">
        <v>1.0854816824966078E-2</v>
      </c>
      <c r="U12" s="400">
        <v>8.1691978338054184E-3</v>
      </c>
      <c r="V12" s="400">
        <v>5.7224606580829757E-3</v>
      </c>
      <c r="W12" s="400">
        <v>5.4740529888329323E-3</v>
      </c>
      <c r="X12" s="400">
        <v>2.342203650758742E-2</v>
      </c>
      <c r="Y12" s="400">
        <v>3.5881632825361981E-3</v>
      </c>
      <c r="Z12" s="400">
        <v>1.5455950540958269E-3</v>
      </c>
      <c r="AA12" s="400">
        <v>5.7873161321437185E-3</v>
      </c>
      <c r="AB12" s="400">
        <v>1.0818608005769925E-2</v>
      </c>
      <c r="AC12" s="400">
        <v>0</v>
      </c>
      <c r="AD12" s="400">
        <v>0</v>
      </c>
      <c r="AE12" s="400">
        <v>6.2216138866421944E-5</v>
      </c>
      <c r="AF12" s="400">
        <v>3.3879164313946921E-4</v>
      </c>
      <c r="AG12" s="400">
        <v>3.7050759540570581E-4</v>
      </c>
      <c r="AH12" s="400">
        <v>7.2432664448975211E-4</v>
      </c>
      <c r="AI12" s="400">
        <v>6.4145048286309413E-3</v>
      </c>
      <c r="AJ12" s="400">
        <v>0.11807636168087884</v>
      </c>
      <c r="AK12" s="400">
        <v>1.5295197308045274E-3</v>
      </c>
      <c r="AL12" s="400">
        <v>3.0566434234406341E-3</v>
      </c>
      <c r="AM12" s="400">
        <v>3.2291476268811307E-3</v>
      </c>
      <c r="AN12" s="400">
        <v>2.4067388688327317E-3</v>
      </c>
      <c r="AO12" s="400">
        <v>5.1813471502590676E-3</v>
      </c>
      <c r="AP12" s="401">
        <v>1.7379901497674346E-2</v>
      </c>
      <c r="AQ12" s="400">
        <v>1.1095626072041167E-2</v>
      </c>
      <c r="AR12" s="400">
        <v>7.0245779782859129E-3</v>
      </c>
      <c r="AS12" s="400">
        <v>0</v>
      </c>
      <c r="AT12" s="400">
        <v>0</v>
      </c>
      <c r="AU12" s="400">
        <v>0</v>
      </c>
      <c r="AV12" s="400">
        <v>7.0773744041070771E-2</v>
      </c>
      <c r="AW12" s="401">
        <v>4.1345133423290612E-3</v>
      </c>
      <c r="AX12" s="400">
        <v>1.9951965842376802E-2</v>
      </c>
      <c r="AY12" s="401">
        <v>1.1013546435965386E-2</v>
      </c>
      <c r="AZ12" s="401">
        <v>7.1458013467225615E-3</v>
      </c>
      <c r="BA12" s="400">
        <v>1.6814587796885608E-2</v>
      </c>
      <c r="BB12" s="401">
        <v>3.5750432336369653E-2</v>
      </c>
      <c r="BC12" s="400">
        <v>-1.6421051249306488E-2</v>
      </c>
      <c r="BD12" s="401">
        <v>6.0610723470504177E-3</v>
      </c>
    </row>
    <row r="13" spans="1:56" x14ac:dyDescent="0.2">
      <c r="A13" s="251" t="s">
        <v>447</v>
      </c>
      <c r="B13" s="435" t="s">
        <v>30</v>
      </c>
      <c r="C13" s="400">
        <v>4.4312852714410616E-3</v>
      </c>
      <c r="D13" s="400">
        <v>5.4054054054054057E-3</v>
      </c>
      <c r="E13" s="400">
        <v>3.534156793546761E-2</v>
      </c>
      <c r="F13" s="400">
        <v>9.3457943925233638E-3</v>
      </c>
      <c r="G13" s="400">
        <v>2.5986583670756028E-3</v>
      </c>
      <c r="H13" s="400">
        <v>4.0281973816717019E-3</v>
      </c>
      <c r="I13" s="400">
        <v>2.556727388942154E-3</v>
      </c>
      <c r="J13" s="400">
        <v>4.7041254433451557E-2</v>
      </c>
      <c r="K13" s="400">
        <v>3.640851589015736E-2</v>
      </c>
      <c r="L13" s="400">
        <v>5.3134962805526033E-4</v>
      </c>
      <c r="M13" s="400">
        <v>1.4306857424765663E-2</v>
      </c>
      <c r="N13" s="400">
        <v>1.2670107930549039E-2</v>
      </c>
      <c r="O13" s="400">
        <v>1.6025641025641025E-3</v>
      </c>
      <c r="P13" s="400">
        <v>1.9345032472018792E-3</v>
      </c>
      <c r="Q13" s="400">
        <v>7.8839482812992747E-4</v>
      </c>
      <c r="R13" s="400">
        <v>6.8085716333405005E-4</v>
      </c>
      <c r="S13" s="400">
        <v>3.8446751249519417E-4</v>
      </c>
      <c r="T13" s="400">
        <v>6.7842605156037987E-4</v>
      </c>
      <c r="U13" s="400">
        <v>6.3042041161199376E-4</v>
      </c>
      <c r="V13" s="400">
        <v>0</v>
      </c>
      <c r="W13" s="400">
        <v>1.0948105977665863E-3</v>
      </c>
      <c r="X13" s="400">
        <v>1.3195513525401364E-3</v>
      </c>
      <c r="Y13" s="400">
        <v>8.020600278610325E-3</v>
      </c>
      <c r="Z13" s="400">
        <v>1.9022708358102484E-2</v>
      </c>
      <c r="AA13" s="400">
        <v>7.716421509524958E-3</v>
      </c>
      <c r="AB13" s="400">
        <v>8.6548864046159402E-3</v>
      </c>
      <c r="AC13" s="400">
        <v>1.2111939822783196E-3</v>
      </c>
      <c r="AD13" s="400">
        <v>3.466204506065858E-4</v>
      </c>
      <c r="AE13" s="400">
        <v>1.2443227773284389E-4</v>
      </c>
      <c r="AF13" s="400">
        <v>3.9111613024656502E-2</v>
      </c>
      <c r="AG13" s="400">
        <v>3.7050759540570581E-4</v>
      </c>
      <c r="AH13" s="400">
        <v>8.396823693529348E-3</v>
      </c>
      <c r="AI13" s="400">
        <v>2.7456921037682259E-3</v>
      </c>
      <c r="AJ13" s="400">
        <v>1.4749942383037566E-3</v>
      </c>
      <c r="AK13" s="400">
        <v>2.4472315692872439E-3</v>
      </c>
      <c r="AL13" s="400">
        <v>1.5760817652115771E-3</v>
      </c>
      <c r="AM13" s="400">
        <v>2.7264972887345398E-3</v>
      </c>
      <c r="AN13" s="400">
        <v>0</v>
      </c>
      <c r="AO13" s="400">
        <v>9.0673575129533671E-3</v>
      </c>
      <c r="AP13" s="401">
        <v>4.9873449516143814E-3</v>
      </c>
      <c r="AQ13" s="400">
        <v>1.0720411663807891E-3</v>
      </c>
      <c r="AR13" s="400">
        <v>1.5056344645167103E-2</v>
      </c>
      <c r="AS13" s="400">
        <v>0</v>
      </c>
      <c r="AT13" s="400">
        <v>0</v>
      </c>
      <c r="AU13" s="400">
        <v>0</v>
      </c>
      <c r="AV13" s="400">
        <v>-7.334066740007334E-4</v>
      </c>
      <c r="AW13" s="401">
        <v>7.5183155899804883E-3</v>
      </c>
      <c r="AX13" s="400">
        <v>1.012386586016723E-2</v>
      </c>
      <c r="AY13" s="401">
        <v>1.9798479032732252E-3</v>
      </c>
      <c r="AZ13" s="401">
        <v>5.0938583907367378E-3</v>
      </c>
      <c r="BA13" s="400">
        <v>7.2653220865647105E-3</v>
      </c>
      <c r="BB13" s="401">
        <v>1.3601660809206174E-2</v>
      </c>
      <c r="BC13" s="400">
        <v>-1.9155704526130218E-3</v>
      </c>
      <c r="BD13" s="401">
        <v>3.6669657414206466E-3</v>
      </c>
    </row>
    <row r="14" spans="1:56" x14ac:dyDescent="0.2">
      <c r="A14" s="251" t="s">
        <v>448</v>
      </c>
      <c r="B14" s="435" t="s">
        <v>449</v>
      </c>
      <c r="C14" s="400">
        <v>5.0274223034734921E-3</v>
      </c>
      <c r="D14" s="400">
        <v>1.0810810810810811E-2</v>
      </c>
      <c r="E14" s="400">
        <v>1.1141920846987648E-2</v>
      </c>
      <c r="F14" s="400">
        <v>0</v>
      </c>
      <c r="G14" s="400">
        <v>1.0636369130355957E-2</v>
      </c>
      <c r="H14" s="400">
        <v>6.545820745216516E-3</v>
      </c>
      <c r="I14" s="400">
        <v>1.310322786832854E-2</v>
      </c>
      <c r="J14" s="400">
        <v>1.0826955385476946E-2</v>
      </c>
      <c r="K14" s="400">
        <v>0</v>
      </c>
      <c r="L14" s="400">
        <v>0.14984059511158343</v>
      </c>
      <c r="M14" s="400">
        <v>4.9333991119881598E-3</v>
      </c>
      <c r="N14" s="400">
        <v>4.6926325668700139E-4</v>
      </c>
      <c r="O14" s="400">
        <v>1.6025641025641025E-3</v>
      </c>
      <c r="P14" s="400">
        <v>3.0399336741743816E-3</v>
      </c>
      <c r="Q14" s="400">
        <v>8.3569851781772307E-3</v>
      </c>
      <c r="R14" s="400">
        <v>1.3402135741417616E-2</v>
      </c>
      <c r="S14" s="400">
        <v>2.5374855824682813E-2</v>
      </c>
      <c r="T14" s="400">
        <v>1.1985526910900044E-2</v>
      </c>
      <c r="U14" s="400">
        <v>2.397786523888118E-2</v>
      </c>
      <c r="V14" s="400">
        <v>2.503576537911302E-2</v>
      </c>
      <c r="W14" s="400">
        <v>2.0910882417341799E-2</v>
      </c>
      <c r="X14" s="400">
        <v>3.947657796349241E-2</v>
      </c>
      <c r="Y14" s="400">
        <v>8.9915150491789442E-3</v>
      </c>
      <c r="Z14" s="400">
        <v>0</v>
      </c>
      <c r="AA14" s="400">
        <v>2.5560646250301421E-2</v>
      </c>
      <c r="AB14" s="400">
        <v>1.009736747205193E-2</v>
      </c>
      <c r="AC14" s="400">
        <v>4.0373132742610651E-3</v>
      </c>
      <c r="AD14" s="400">
        <v>2.2183708838821492E-3</v>
      </c>
      <c r="AE14" s="400">
        <v>3.9403554615400569E-4</v>
      </c>
      <c r="AF14" s="400">
        <v>1.4680971202710334E-3</v>
      </c>
      <c r="AG14" s="400">
        <v>2.9640607632456465E-3</v>
      </c>
      <c r="AH14" s="400">
        <v>1.475480201738384E-3</v>
      </c>
      <c r="AI14" s="400">
        <v>3.0770687369816325E-3</v>
      </c>
      <c r="AJ14" s="400">
        <v>1.5364523315664132E-3</v>
      </c>
      <c r="AK14" s="400">
        <v>5.5062710308962986E-3</v>
      </c>
      <c r="AL14" s="400">
        <v>8.1669691470054439E-3</v>
      </c>
      <c r="AM14" s="400">
        <v>1.7211966124413575E-3</v>
      </c>
      <c r="AN14" s="400">
        <v>9.6269554753309269E-3</v>
      </c>
      <c r="AO14" s="400">
        <v>7.7720207253886009E-3</v>
      </c>
      <c r="AP14" s="401">
        <v>1.0988451490489761E-2</v>
      </c>
      <c r="AQ14" s="400">
        <v>1.7152658662092624E-3</v>
      </c>
      <c r="AR14" s="400">
        <v>6.2973426951468308E-3</v>
      </c>
      <c r="AS14" s="400">
        <v>2.902420618796076E-5</v>
      </c>
      <c r="AT14" s="400">
        <v>0</v>
      </c>
      <c r="AU14" s="400">
        <v>0</v>
      </c>
      <c r="AV14" s="400">
        <v>2.2002200220022001E-3</v>
      </c>
      <c r="AW14" s="401">
        <v>3.1981253031256153E-3</v>
      </c>
      <c r="AX14" s="400">
        <v>1.3020370040917986E-2</v>
      </c>
      <c r="AY14" s="401">
        <v>3.5464565245548426E-3</v>
      </c>
      <c r="AZ14" s="401">
        <v>3.3506068531294832E-3</v>
      </c>
      <c r="BA14" s="400">
        <v>9.6950339921530477E-3</v>
      </c>
      <c r="BB14" s="401">
        <v>2.3017428933464031E-2</v>
      </c>
      <c r="BC14" s="400">
        <v>-1.2852542111362435E-2</v>
      </c>
      <c r="BD14" s="401">
        <v>2.1293519053852692E-3</v>
      </c>
    </row>
    <row r="15" spans="1:56" x14ac:dyDescent="0.2">
      <c r="A15" s="251" t="s">
        <v>450</v>
      </c>
      <c r="B15" s="435" t="s">
        <v>31</v>
      </c>
      <c r="C15" s="400">
        <v>1.6691836896908037E-3</v>
      </c>
      <c r="D15" s="400">
        <v>0</v>
      </c>
      <c r="E15" s="400">
        <v>5.0415931434333251E-5</v>
      </c>
      <c r="F15" s="400">
        <v>0</v>
      </c>
      <c r="G15" s="400">
        <v>1.0878104792409501E-3</v>
      </c>
      <c r="H15" s="400">
        <v>5.0352467270896274E-4</v>
      </c>
      <c r="I15" s="400">
        <v>1.278363694471077E-3</v>
      </c>
      <c r="J15" s="400">
        <v>3.9201045361209634E-3</v>
      </c>
      <c r="K15" s="400">
        <v>3.0854674483184202E-4</v>
      </c>
      <c r="L15" s="400">
        <v>2.1253985122210413E-3</v>
      </c>
      <c r="M15" s="400">
        <v>5.4859398125308337E-2</v>
      </c>
      <c r="N15" s="400">
        <v>2.8155795401220087E-3</v>
      </c>
      <c r="O15" s="400">
        <v>6.41025641025641E-3</v>
      </c>
      <c r="P15" s="400">
        <v>2.3490396573165677E-3</v>
      </c>
      <c r="Q15" s="400">
        <v>4.0996531062756228E-3</v>
      </c>
      <c r="R15" s="400">
        <v>2.8667670035117895E-3</v>
      </c>
      <c r="S15" s="400">
        <v>1.1918492887351018E-2</v>
      </c>
      <c r="T15" s="400">
        <v>2.1483491632745363E-2</v>
      </c>
      <c r="U15" s="400">
        <v>5.4855331649293626E-3</v>
      </c>
      <c r="V15" s="400">
        <v>1.4306151645207439E-3</v>
      </c>
      <c r="W15" s="400">
        <v>3.2844317932997592E-3</v>
      </c>
      <c r="X15" s="400">
        <v>5.7730371673630964E-3</v>
      </c>
      <c r="Y15" s="400">
        <v>3.5628350711300605E-2</v>
      </c>
      <c r="Z15" s="400">
        <v>5.9445963619070264E-5</v>
      </c>
      <c r="AA15" s="400">
        <v>2.8936580660718593E-3</v>
      </c>
      <c r="AB15" s="400">
        <v>3.6062026685899749E-4</v>
      </c>
      <c r="AC15" s="400">
        <v>1.4874312063067083E-4</v>
      </c>
      <c r="AD15" s="400">
        <v>0</v>
      </c>
      <c r="AE15" s="400">
        <v>8.295485182189593E-5</v>
      </c>
      <c r="AF15" s="400">
        <v>0</v>
      </c>
      <c r="AG15" s="400">
        <v>0</v>
      </c>
      <c r="AH15" s="400">
        <v>1.6096147655327825E-4</v>
      </c>
      <c r="AI15" s="400">
        <v>1.4675250899450862E-3</v>
      </c>
      <c r="AJ15" s="400">
        <v>5.0702926941691639E-4</v>
      </c>
      <c r="AK15" s="400">
        <v>3.0590394616090549E-4</v>
      </c>
      <c r="AL15" s="400">
        <v>6.2088069538637888E-4</v>
      </c>
      <c r="AM15" s="400">
        <v>1.0509961615792359E-3</v>
      </c>
      <c r="AN15" s="400">
        <v>1.2033694344163659E-2</v>
      </c>
      <c r="AO15" s="400">
        <v>2.5906735751295338E-3</v>
      </c>
      <c r="AP15" s="401">
        <v>4.8266818429189996E-3</v>
      </c>
      <c r="AQ15" s="400">
        <v>7.5042881646655228E-4</v>
      </c>
      <c r="AR15" s="400">
        <v>4.7302471956391627E-4</v>
      </c>
      <c r="AS15" s="400">
        <v>0</v>
      </c>
      <c r="AT15" s="400">
        <v>0</v>
      </c>
      <c r="AU15" s="400">
        <v>0</v>
      </c>
      <c r="AV15" s="400">
        <v>-7.3340667400073334E-2</v>
      </c>
      <c r="AW15" s="401">
        <v>-6.2425869280229721E-5</v>
      </c>
      <c r="AX15" s="400">
        <v>4.7000088952143743E-3</v>
      </c>
      <c r="AY15" s="401">
        <v>1.6490508859973562E-2</v>
      </c>
      <c r="AZ15" s="401">
        <v>7.1836002959117734E-3</v>
      </c>
      <c r="BA15" s="400">
        <v>8.8384649300997792E-3</v>
      </c>
      <c r="BB15" s="401">
        <v>4.2098006869565911E-3</v>
      </c>
      <c r="BC15" s="400">
        <v>9.6336615136125327E-3</v>
      </c>
      <c r="BD15" s="401">
        <v>1.1467046525547132E-2</v>
      </c>
    </row>
    <row r="16" spans="1:56" x14ac:dyDescent="0.2">
      <c r="A16" s="251" t="s">
        <v>451</v>
      </c>
      <c r="B16" s="435" t="s">
        <v>32</v>
      </c>
      <c r="C16" s="400">
        <v>1.9871234401080993E-5</v>
      </c>
      <c r="D16" s="400">
        <v>0</v>
      </c>
      <c r="E16" s="400">
        <v>1.5124779430299975E-4</v>
      </c>
      <c r="F16" s="400">
        <v>0</v>
      </c>
      <c r="G16" s="400">
        <v>0</v>
      </c>
      <c r="H16" s="400">
        <v>0</v>
      </c>
      <c r="I16" s="400">
        <v>3.1959092361776927E-3</v>
      </c>
      <c r="J16" s="400">
        <v>0</v>
      </c>
      <c r="K16" s="400">
        <v>0</v>
      </c>
      <c r="L16" s="400">
        <v>5.3134962805526033E-4</v>
      </c>
      <c r="M16" s="400">
        <v>5.2294030587074491E-3</v>
      </c>
      <c r="N16" s="400">
        <v>0.30267480056311591</v>
      </c>
      <c r="O16" s="400">
        <v>1.6025641025641025E-3</v>
      </c>
      <c r="P16" s="400">
        <v>0.14729860439408596</v>
      </c>
      <c r="Q16" s="400">
        <v>7.3793755912961209E-2</v>
      </c>
      <c r="R16" s="400">
        <v>6.0202107073747582E-2</v>
      </c>
      <c r="S16" s="400">
        <v>1.4225297962322183E-2</v>
      </c>
      <c r="T16" s="400">
        <v>3.6182722749886929E-3</v>
      </c>
      <c r="U16" s="400">
        <v>2.7300706158419397E-2</v>
      </c>
      <c r="V16" s="400">
        <v>5.0071530758226037E-3</v>
      </c>
      <c r="W16" s="400">
        <v>3.0326253558134442E-2</v>
      </c>
      <c r="X16" s="400">
        <v>4.1785792830437655E-3</v>
      </c>
      <c r="Y16" s="400">
        <v>1.5513529486259446E-2</v>
      </c>
      <c r="Z16" s="400">
        <v>0</v>
      </c>
      <c r="AA16" s="400">
        <v>0</v>
      </c>
      <c r="AB16" s="400">
        <v>0</v>
      </c>
      <c r="AC16" s="400">
        <v>0</v>
      </c>
      <c r="AD16" s="400">
        <v>0</v>
      </c>
      <c r="AE16" s="400">
        <v>0</v>
      </c>
      <c r="AF16" s="400">
        <v>1.1293054771315641E-4</v>
      </c>
      <c r="AG16" s="400">
        <v>0</v>
      </c>
      <c r="AH16" s="400">
        <v>2.6826912758879709E-5</v>
      </c>
      <c r="AI16" s="400">
        <v>0</v>
      </c>
      <c r="AJ16" s="400">
        <v>0</v>
      </c>
      <c r="AK16" s="400">
        <v>0</v>
      </c>
      <c r="AL16" s="400">
        <v>4.7760053491259907E-5</v>
      </c>
      <c r="AM16" s="400">
        <v>0</v>
      </c>
      <c r="AN16" s="400">
        <v>0</v>
      </c>
      <c r="AO16" s="400">
        <v>2.5906735751295338E-3</v>
      </c>
      <c r="AP16" s="401">
        <v>1.2806660051570594E-2</v>
      </c>
      <c r="AQ16" s="400">
        <v>0</v>
      </c>
      <c r="AR16" s="400">
        <v>-1.0940707799437519E-4</v>
      </c>
      <c r="AS16" s="400">
        <v>0</v>
      </c>
      <c r="AT16" s="400">
        <v>-9.4708180419083698E-4</v>
      </c>
      <c r="AU16" s="400">
        <v>-6.8029524813769174E-4</v>
      </c>
      <c r="AV16" s="400">
        <v>-4.7671433810047674E-3</v>
      </c>
      <c r="AW16" s="401">
        <v>-2.9932403988212718E-4</v>
      </c>
      <c r="AX16" s="400">
        <v>1.2377690802348337E-2</v>
      </c>
      <c r="AY16" s="401">
        <v>3.8178375455642567E-3</v>
      </c>
      <c r="AZ16" s="401">
        <v>1.5029582177615462E-3</v>
      </c>
      <c r="BA16" s="400">
        <v>9.3731891718701853E-3</v>
      </c>
      <c r="BB16" s="401">
        <v>2.1632757150484933E-2</v>
      </c>
      <c r="BC16" s="400">
        <v>-1.5081629236168334E-2</v>
      </c>
      <c r="BD16" s="401">
        <v>2.4110780607736492E-3</v>
      </c>
    </row>
    <row r="17" spans="1:56" x14ac:dyDescent="0.2">
      <c r="A17" s="251" t="s">
        <v>452</v>
      </c>
      <c r="B17" s="435" t="s">
        <v>33</v>
      </c>
      <c r="C17" s="400">
        <v>0</v>
      </c>
      <c r="D17" s="400">
        <v>0</v>
      </c>
      <c r="E17" s="400">
        <v>0</v>
      </c>
      <c r="F17" s="400">
        <v>0</v>
      </c>
      <c r="G17" s="400">
        <v>9.0650873270079174E-4</v>
      </c>
      <c r="H17" s="400">
        <v>0</v>
      </c>
      <c r="I17" s="400">
        <v>9.5877277085330771E-4</v>
      </c>
      <c r="J17" s="400">
        <v>2.9867463132350197E-3</v>
      </c>
      <c r="K17" s="400">
        <v>0</v>
      </c>
      <c r="L17" s="400">
        <v>1.594048884165781E-3</v>
      </c>
      <c r="M17" s="400">
        <v>6.5120868278243709E-3</v>
      </c>
      <c r="N17" s="400">
        <v>4.692632566870014E-3</v>
      </c>
      <c r="O17" s="400">
        <v>0.23397435897435898</v>
      </c>
      <c r="P17" s="400">
        <v>4.2559071438441343E-2</v>
      </c>
      <c r="Q17" s="400">
        <v>2.4282560706401765E-2</v>
      </c>
      <c r="R17" s="400">
        <v>1.2721278578083566E-2</v>
      </c>
      <c r="S17" s="400">
        <v>2.3452518262206845E-2</v>
      </c>
      <c r="T17" s="400">
        <v>2.8493894165535955E-2</v>
      </c>
      <c r="U17" s="400">
        <v>3.9681462575354938E-2</v>
      </c>
      <c r="V17" s="400">
        <v>2.503576537911302E-2</v>
      </c>
      <c r="W17" s="400">
        <v>1.3575651412305672E-2</v>
      </c>
      <c r="X17" s="400">
        <v>1.4734990103364856E-2</v>
      </c>
      <c r="Y17" s="400">
        <v>5.9943433661192955E-3</v>
      </c>
      <c r="Z17" s="400">
        <v>0</v>
      </c>
      <c r="AA17" s="400">
        <v>2.4113817217265494E-4</v>
      </c>
      <c r="AB17" s="400">
        <v>0</v>
      </c>
      <c r="AC17" s="400">
        <v>0</v>
      </c>
      <c r="AD17" s="400">
        <v>0</v>
      </c>
      <c r="AE17" s="400">
        <v>0</v>
      </c>
      <c r="AF17" s="400">
        <v>0</v>
      </c>
      <c r="AG17" s="400">
        <v>0</v>
      </c>
      <c r="AH17" s="400">
        <v>1.6096147655327825E-4</v>
      </c>
      <c r="AI17" s="400">
        <v>7.1009278545729976E-5</v>
      </c>
      <c r="AJ17" s="400">
        <v>1.0908811554121533E-3</v>
      </c>
      <c r="AK17" s="400">
        <v>0</v>
      </c>
      <c r="AL17" s="400">
        <v>2.8656032094755948E-4</v>
      </c>
      <c r="AM17" s="400">
        <v>2.7417291171632244E-4</v>
      </c>
      <c r="AN17" s="400">
        <v>0</v>
      </c>
      <c r="AO17" s="400">
        <v>1.2953367875647669E-3</v>
      </c>
      <c r="AP17" s="401">
        <v>1.2625631196702559E-2</v>
      </c>
      <c r="AQ17" s="400">
        <v>1.072041166380789E-4</v>
      </c>
      <c r="AR17" s="400">
        <v>5.3416396903136116E-4</v>
      </c>
      <c r="AS17" s="400">
        <v>0</v>
      </c>
      <c r="AT17" s="400">
        <v>0</v>
      </c>
      <c r="AU17" s="400">
        <v>-8.2996020272798395E-4</v>
      </c>
      <c r="AV17" s="400">
        <v>-6.2339567290062336E-3</v>
      </c>
      <c r="AW17" s="401">
        <v>4.6419236131452876E-5</v>
      </c>
      <c r="AX17" s="400">
        <v>1.2439957302971002E-2</v>
      </c>
      <c r="AY17" s="401">
        <v>1.165704840244983E-3</v>
      </c>
      <c r="AZ17" s="401">
        <v>5.3638508849453983E-4</v>
      </c>
      <c r="BA17" s="400">
        <v>8.4827037274104265E-3</v>
      </c>
      <c r="BB17" s="401">
        <v>2.2176664196173125E-2</v>
      </c>
      <c r="BC17" s="400">
        <v>-1.7292660426973597E-2</v>
      </c>
      <c r="BD17" s="401">
        <v>7.0601253398533891E-4</v>
      </c>
    </row>
    <row r="18" spans="1:56" x14ac:dyDescent="0.2">
      <c r="A18" s="251" t="s">
        <v>453</v>
      </c>
      <c r="B18" s="435" t="s">
        <v>34</v>
      </c>
      <c r="C18" s="400">
        <v>8.7433431364756381E-4</v>
      </c>
      <c r="D18" s="400">
        <v>0</v>
      </c>
      <c r="E18" s="400">
        <v>1.0587345601209982E-3</v>
      </c>
      <c r="F18" s="400">
        <v>9.3457943925233638E-3</v>
      </c>
      <c r="G18" s="400">
        <v>4.774279325557503E-3</v>
      </c>
      <c r="H18" s="400">
        <v>1.5105740181268882E-3</v>
      </c>
      <c r="I18" s="400">
        <v>4.1546820070310006E-3</v>
      </c>
      <c r="J18" s="400">
        <v>5.2268060481612845E-3</v>
      </c>
      <c r="K18" s="400">
        <v>3.0854674483184202E-4</v>
      </c>
      <c r="L18" s="400">
        <v>2.1253985122210413E-3</v>
      </c>
      <c r="M18" s="400">
        <v>6.9067587567834239E-3</v>
      </c>
      <c r="N18" s="400">
        <v>4.6926325668700139E-4</v>
      </c>
      <c r="O18" s="400">
        <v>1.6025641025641025E-3</v>
      </c>
      <c r="P18" s="400">
        <v>4.5875362719358853E-2</v>
      </c>
      <c r="Q18" s="400">
        <v>2.3021128981393881E-2</v>
      </c>
      <c r="R18" s="400">
        <v>2.124991041353114E-2</v>
      </c>
      <c r="S18" s="400">
        <v>2.4605920799692427E-2</v>
      </c>
      <c r="T18" s="400">
        <v>1.2890094979647219E-2</v>
      </c>
      <c r="U18" s="400">
        <v>1.6736786344393417E-2</v>
      </c>
      <c r="V18" s="400">
        <v>1.6452074391988557E-2</v>
      </c>
      <c r="W18" s="400">
        <v>5.6930151083862488E-3</v>
      </c>
      <c r="X18" s="400">
        <v>1.3525401363536398E-2</v>
      </c>
      <c r="Y18" s="400">
        <v>6.3658238000759843E-2</v>
      </c>
      <c r="Z18" s="400">
        <v>7.1335156342884317E-4</v>
      </c>
      <c r="AA18" s="400">
        <v>4.8227634434530988E-4</v>
      </c>
      <c r="AB18" s="400">
        <v>0</v>
      </c>
      <c r="AC18" s="400">
        <v>2.3161428783918742E-3</v>
      </c>
      <c r="AD18" s="400">
        <v>6.9324090121317163E-5</v>
      </c>
      <c r="AE18" s="400">
        <v>3.1108069433210975E-4</v>
      </c>
      <c r="AF18" s="400">
        <v>1.0916619612271786E-3</v>
      </c>
      <c r="AG18" s="400">
        <v>0</v>
      </c>
      <c r="AH18" s="400">
        <v>3.4606717458954823E-3</v>
      </c>
      <c r="AI18" s="400">
        <v>1.4201855709145995E-4</v>
      </c>
      <c r="AJ18" s="400">
        <v>1.8437427978796957E-4</v>
      </c>
      <c r="AK18" s="400">
        <v>1.5295197308045274E-3</v>
      </c>
      <c r="AL18" s="400">
        <v>9.5520106982519817E-4</v>
      </c>
      <c r="AM18" s="400">
        <v>1.2947054164381892E-3</v>
      </c>
      <c r="AN18" s="400">
        <v>0</v>
      </c>
      <c r="AO18" s="400">
        <v>2.5906735751295338E-3</v>
      </c>
      <c r="AP18" s="401">
        <v>1.0323170448849731E-2</v>
      </c>
      <c r="AQ18" s="400">
        <v>1.9832761578044596E-3</v>
      </c>
      <c r="AR18" s="400">
        <v>9.0743517630628831E-4</v>
      </c>
      <c r="AS18" s="400">
        <v>0</v>
      </c>
      <c r="AT18" s="400">
        <v>1.0086421214632414E-2</v>
      </c>
      <c r="AU18" s="400">
        <v>3.8266607707745162E-2</v>
      </c>
      <c r="AV18" s="400">
        <v>-1.4301430143014302E-2</v>
      </c>
      <c r="AW18" s="401">
        <v>1.0133799446490626E-2</v>
      </c>
      <c r="AX18" s="400">
        <v>1.7184442270058709E-2</v>
      </c>
      <c r="AY18" s="401">
        <v>1.2430073128961494E-2</v>
      </c>
      <c r="AZ18" s="401">
        <v>1.1138990336068657E-2</v>
      </c>
      <c r="BA18" s="400">
        <v>1.5515662513232801E-2</v>
      </c>
      <c r="BB18" s="401">
        <v>2.8418645053832851E-2</v>
      </c>
      <c r="BC18" s="400">
        <v>-3.0974134053819817E-3</v>
      </c>
      <c r="BD18" s="401">
        <v>8.1881613917498368E-3</v>
      </c>
    </row>
    <row r="19" spans="1:56" x14ac:dyDescent="0.2">
      <c r="A19" s="251" t="s">
        <v>454</v>
      </c>
      <c r="B19" s="254" t="s">
        <v>266</v>
      </c>
      <c r="C19" s="400">
        <v>0</v>
      </c>
      <c r="D19" s="400">
        <v>0</v>
      </c>
      <c r="E19" s="400">
        <v>0</v>
      </c>
      <c r="F19" s="400">
        <v>0</v>
      </c>
      <c r="G19" s="400">
        <v>0</v>
      </c>
      <c r="H19" s="400">
        <v>0</v>
      </c>
      <c r="I19" s="400">
        <v>3.1959092361776926E-4</v>
      </c>
      <c r="J19" s="400">
        <v>0</v>
      </c>
      <c r="K19" s="400">
        <v>0</v>
      </c>
      <c r="L19" s="400">
        <v>0</v>
      </c>
      <c r="M19" s="400">
        <v>1.4800197335964479E-3</v>
      </c>
      <c r="N19" s="400">
        <v>0</v>
      </c>
      <c r="O19" s="400">
        <v>0</v>
      </c>
      <c r="P19" s="400">
        <v>6.9089401685781403E-4</v>
      </c>
      <c r="Q19" s="400">
        <v>0.10122989593188268</v>
      </c>
      <c r="R19" s="400">
        <v>2.5872572206693902E-2</v>
      </c>
      <c r="S19" s="400">
        <v>9.6116878123798533E-3</v>
      </c>
      <c r="T19" s="400">
        <v>1.3568521031207597E-3</v>
      </c>
      <c r="U19" s="400">
        <v>8.1122848799793368E-3</v>
      </c>
      <c r="V19" s="400">
        <v>1.4306151645207439E-3</v>
      </c>
      <c r="W19" s="400">
        <v>4.3792423910663453E-3</v>
      </c>
      <c r="X19" s="400">
        <v>6.0479436991422921E-4</v>
      </c>
      <c r="Y19" s="400">
        <v>4.2846890962049897E-3</v>
      </c>
      <c r="Z19" s="400">
        <v>0</v>
      </c>
      <c r="AA19" s="400">
        <v>6.993006993006993E-3</v>
      </c>
      <c r="AB19" s="400">
        <v>0</v>
      </c>
      <c r="AC19" s="400">
        <v>0</v>
      </c>
      <c r="AD19" s="400">
        <v>0</v>
      </c>
      <c r="AE19" s="400">
        <v>0</v>
      </c>
      <c r="AF19" s="400">
        <v>0</v>
      </c>
      <c r="AG19" s="400">
        <v>0</v>
      </c>
      <c r="AH19" s="400">
        <v>2.4144221482991736E-4</v>
      </c>
      <c r="AI19" s="400">
        <v>0</v>
      </c>
      <c r="AJ19" s="400">
        <v>0</v>
      </c>
      <c r="AK19" s="400">
        <v>0</v>
      </c>
      <c r="AL19" s="400">
        <v>6.4953672748113474E-3</v>
      </c>
      <c r="AM19" s="400">
        <v>0</v>
      </c>
      <c r="AN19" s="400">
        <v>0</v>
      </c>
      <c r="AO19" s="400">
        <v>0</v>
      </c>
      <c r="AP19" s="401">
        <v>4.1851608384803982E-3</v>
      </c>
      <c r="AQ19" s="400">
        <v>0</v>
      </c>
      <c r="AR19" s="400">
        <v>4.1832118056672865E-5</v>
      </c>
      <c r="AS19" s="400">
        <v>0</v>
      </c>
      <c r="AT19" s="400">
        <v>1.6053036581034685E-2</v>
      </c>
      <c r="AU19" s="400">
        <v>7.4002517092418105E-2</v>
      </c>
      <c r="AV19" s="400">
        <v>4.1437477081041438E-2</v>
      </c>
      <c r="AW19" s="401">
        <v>1.8698948844401118E-2</v>
      </c>
      <c r="AX19" s="400">
        <v>1.7102161537093045E-2</v>
      </c>
      <c r="AY19" s="401">
        <v>1.3038624509406847E-2</v>
      </c>
      <c r="AZ19" s="401">
        <v>1.6221149052056353E-2</v>
      </c>
      <c r="BA19" s="400">
        <v>1.5675863298216648E-2</v>
      </c>
      <c r="BB19" s="401">
        <v>3.0644081574102852E-2</v>
      </c>
      <c r="BC19" s="400">
        <v>4.3383485057893892E-3</v>
      </c>
      <c r="BD19" s="401">
        <v>7.1755312348317623E-3</v>
      </c>
    </row>
    <row r="20" spans="1:56" x14ac:dyDescent="0.2">
      <c r="A20" s="251" t="s">
        <v>455</v>
      </c>
      <c r="B20" s="254" t="s">
        <v>267</v>
      </c>
      <c r="C20" s="400">
        <v>0</v>
      </c>
      <c r="D20" s="400">
        <v>0</v>
      </c>
      <c r="E20" s="400">
        <v>0</v>
      </c>
      <c r="F20" s="400">
        <v>0</v>
      </c>
      <c r="G20" s="400">
        <v>0</v>
      </c>
      <c r="H20" s="400">
        <v>0</v>
      </c>
      <c r="I20" s="400">
        <v>0</v>
      </c>
      <c r="J20" s="400">
        <v>0</v>
      </c>
      <c r="K20" s="400">
        <v>0</v>
      </c>
      <c r="L20" s="400">
        <v>2.1253985122210413E-3</v>
      </c>
      <c r="M20" s="400">
        <v>8.8801184015786881E-4</v>
      </c>
      <c r="N20" s="400">
        <v>0</v>
      </c>
      <c r="O20" s="400">
        <v>0</v>
      </c>
      <c r="P20" s="400">
        <v>2.763576067431256E-4</v>
      </c>
      <c r="Q20" s="400">
        <v>3.3112582781456954E-3</v>
      </c>
      <c r="R20" s="400">
        <v>9.6108363792732743E-2</v>
      </c>
      <c r="S20" s="400">
        <v>7.6893502499038834E-4</v>
      </c>
      <c r="T20" s="400">
        <v>1.8091361374943465E-3</v>
      </c>
      <c r="U20" s="400">
        <v>1.4403355237524024E-3</v>
      </c>
      <c r="V20" s="400">
        <v>7.1530758226037196E-4</v>
      </c>
      <c r="W20" s="400">
        <v>5.4740529888329316E-4</v>
      </c>
      <c r="X20" s="400">
        <v>1.6494391906751705E-4</v>
      </c>
      <c r="Y20" s="400">
        <v>6.3320528515344672E-5</v>
      </c>
      <c r="Z20" s="400">
        <v>0</v>
      </c>
      <c r="AA20" s="400">
        <v>2.4113817217265494E-4</v>
      </c>
      <c r="AB20" s="400">
        <v>0</v>
      </c>
      <c r="AC20" s="400">
        <v>0</v>
      </c>
      <c r="AD20" s="400">
        <v>0</v>
      </c>
      <c r="AE20" s="400">
        <v>0</v>
      </c>
      <c r="AF20" s="400">
        <v>0</v>
      </c>
      <c r="AG20" s="400">
        <v>0</v>
      </c>
      <c r="AH20" s="400">
        <v>0</v>
      </c>
      <c r="AI20" s="400">
        <v>0</v>
      </c>
      <c r="AJ20" s="400">
        <v>0</v>
      </c>
      <c r="AK20" s="400">
        <v>0</v>
      </c>
      <c r="AL20" s="400">
        <v>9.5997707517432411E-3</v>
      </c>
      <c r="AM20" s="400">
        <v>0</v>
      </c>
      <c r="AN20" s="400">
        <v>0</v>
      </c>
      <c r="AO20" s="400">
        <v>0</v>
      </c>
      <c r="AP20" s="401">
        <v>3.7009086517084031E-3</v>
      </c>
      <c r="AQ20" s="400">
        <v>0</v>
      </c>
      <c r="AR20" s="400">
        <v>2.2524986645900773E-5</v>
      </c>
      <c r="AS20" s="400">
        <v>0</v>
      </c>
      <c r="AT20" s="400">
        <v>7.4345921628980703E-3</v>
      </c>
      <c r="AU20" s="400">
        <v>9.9282288513214731E-2</v>
      </c>
      <c r="AV20" s="400">
        <v>1.3934726806013934E-2</v>
      </c>
      <c r="AW20" s="401">
        <v>2.3934718547366028E-2</v>
      </c>
      <c r="AX20" s="400">
        <v>2.0263298345490125E-2</v>
      </c>
      <c r="AY20" s="401">
        <v>5.7372414941581122E-2</v>
      </c>
      <c r="AZ20" s="401">
        <v>3.8572027697630004E-2</v>
      </c>
      <c r="BA20" s="400">
        <v>3.3288568519391153E-2</v>
      </c>
      <c r="BB20" s="401">
        <v>3.6308285716562666E-2</v>
      </c>
      <c r="BC20" s="400">
        <v>4.0437084918699052E-2</v>
      </c>
      <c r="BD20" s="401">
        <v>3.157369514967126E-2</v>
      </c>
    </row>
    <row r="21" spans="1:56" x14ac:dyDescent="0.2">
      <c r="A21" s="251" t="s">
        <v>456</v>
      </c>
      <c r="B21" s="254" t="s">
        <v>268</v>
      </c>
      <c r="C21" s="400">
        <v>2.3845481281297194E-4</v>
      </c>
      <c r="D21" s="400">
        <v>0</v>
      </c>
      <c r="E21" s="400">
        <v>0</v>
      </c>
      <c r="F21" s="400">
        <v>0</v>
      </c>
      <c r="G21" s="400">
        <v>0</v>
      </c>
      <c r="H21" s="400">
        <v>0</v>
      </c>
      <c r="I21" s="400">
        <v>0</v>
      </c>
      <c r="J21" s="400">
        <v>0</v>
      </c>
      <c r="K21" s="400">
        <v>0</v>
      </c>
      <c r="L21" s="400">
        <v>0</v>
      </c>
      <c r="M21" s="400">
        <v>0</v>
      </c>
      <c r="N21" s="400">
        <v>0</v>
      </c>
      <c r="O21" s="400">
        <v>0</v>
      </c>
      <c r="P21" s="400">
        <v>0</v>
      </c>
      <c r="Q21" s="400">
        <v>1.7344686218858404E-3</v>
      </c>
      <c r="R21" s="400">
        <v>3.6551279294775316E-3</v>
      </c>
      <c r="S21" s="400">
        <v>5.459438677431757E-2</v>
      </c>
      <c r="T21" s="400">
        <v>2.2614201718679331E-4</v>
      </c>
      <c r="U21" s="400">
        <v>5.7350745778591097E-4</v>
      </c>
      <c r="V21" s="400">
        <v>7.1530758226037196E-4</v>
      </c>
      <c r="W21" s="400">
        <v>2.1896211955331729E-4</v>
      </c>
      <c r="X21" s="400">
        <v>2.1992522542335605E-4</v>
      </c>
      <c r="Y21" s="400">
        <v>1.2664105703068934E-4</v>
      </c>
      <c r="Z21" s="400">
        <v>0</v>
      </c>
      <c r="AA21" s="400">
        <v>0</v>
      </c>
      <c r="AB21" s="400">
        <v>0</v>
      </c>
      <c r="AC21" s="400">
        <v>8.7120970655107206E-4</v>
      </c>
      <c r="AD21" s="400">
        <v>0</v>
      </c>
      <c r="AE21" s="400">
        <v>0</v>
      </c>
      <c r="AF21" s="400">
        <v>0</v>
      </c>
      <c r="AG21" s="400">
        <v>0</v>
      </c>
      <c r="AH21" s="400">
        <v>2.494902886575813E-3</v>
      </c>
      <c r="AI21" s="400">
        <v>0</v>
      </c>
      <c r="AJ21" s="400">
        <v>9.0650687562418373E-3</v>
      </c>
      <c r="AK21" s="400">
        <v>0</v>
      </c>
      <c r="AL21" s="400">
        <v>3.4387238513707134E-3</v>
      </c>
      <c r="AM21" s="400">
        <v>1.9801376957289952E-4</v>
      </c>
      <c r="AN21" s="400">
        <v>1.8050541516245487E-2</v>
      </c>
      <c r="AO21" s="400">
        <v>3.8860103626943004E-3</v>
      </c>
      <c r="AP21" s="401">
        <v>1.4018421948843508E-3</v>
      </c>
      <c r="AQ21" s="400">
        <v>1.3936535162950257E-3</v>
      </c>
      <c r="AR21" s="400">
        <v>9.8788155718450548E-4</v>
      </c>
      <c r="AS21" s="400">
        <v>0</v>
      </c>
      <c r="AT21" s="400">
        <v>1.5011246596424766E-2</v>
      </c>
      <c r="AU21" s="400">
        <v>2.5926051906527432E-2</v>
      </c>
      <c r="AV21" s="400">
        <v>3.7037037037037035E-2</v>
      </c>
      <c r="AW21" s="401">
        <v>7.809636313288227E-3</v>
      </c>
      <c r="AX21" s="400">
        <v>6.8026151930261521E-3</v>
      </c>
      <c r="AY21" s="401">
        <v>2.4013108525681487E-3</v>
      </c>
      <c r="AZ21" s="401">
        <v>5.4421487082659103E-3</v>
      </c>
      <c r="BA21" s="400">
        <v>5.2577608981635359E-3</v>
      </c>
      <c r="BB21" s="401">
        <v>9.334082450729593E-3</v>
      </c>
      <c r="BC21" s="400">
        <v>2.2356529189879485E-3</v>
      </c>
      <c r="BD21" s="401">
        <v>2.9428503219485042E-3</v>
      </c>
    </row>
    <row r="22" spans="1:56" x14ac:dyDescent="0.2">
      <c r="A22" s="251" t="s">
        <v>457</v>
      </c>
      <c r="B22" s="254" t="s">
        <v>278</v>
      </c>
      <c r="C22" s="400">
        <v>0</v>
      </c>
      <c r="D22" s="400">
        <v>0</v>
      </c>
      <c r="E22" s="400">
        <v>0</v>
      </c>
      <c r="F22" s="400">
        <v>0</v>
      </c>
      <c r="G22" s="400">
        <v>0</v>
      </c>
      <c r="H22" s="400">
        <v>0</v>
      </c>
      <c r="I22" s="400">
        <v>0</v>
      </c>
      <c r="J22" s="400">
        <v>0</v>
      </c>
      <c r="K22" s="400">
        <v>0</v>
      </c>
      <c r="L22" s="400">
        <v>0</v>
      </c>
      <c r="M22" s="400">
        <v>0</v>
      </c>
      <c r="N22" s="400">
        <v>0</v>
      </c>
      <c r="O22" s="400">
        <v>0</v>
      </c>
      <c r="P22" s="400">
        <v>1.6581456404587537E-3</v>
      </c>
      <c r="Q22" s="400">
        <v>4.8880479344055507E-3</v>
      </c>
      <c r="R22" s="400">
        <v>6.2352182326381421E-3</v>
      </c>
      <c r="S22" s="400">
        <v>8.6120722798923494E-2</v>
      </c>
      <c r="T22" s="400">
        <v>0.17254635911352328</v>
      </c>
      <c r="U22" s="400">
        <v>8.9278912875023528E-2</v>
      </c>
      <c r="V22" s="400">
        <v>0.19170243204577969</v>
      </c>
      <c r="W22" s="400">
        <v>6.1309393474928836E-3</v>
      </c>
      <c r="X22" s="400">
        <v>8.5221024851550465E-3</v>
      </c>
      <c r="Y22" s="400">
        <v>2.1106842838448226E-4</v>
      </c>
      <c r="Z22" s="400">
        <v>0</v>
      </c>
      <c r="AA22" s="400">
        <v>0</v>
      </c>
      <c r="AB22" s="400">
        <v>0</v>
      </c>
      <c r="AC22" s="400">
        <v>0</v>
      </c>
      <c r="AD22" s="400">
        <v>0</v>
      </c>
      <c r="AE22" s="400">
        <v>0</v>
      </c>
      <c r="AF22" s="400">
        <v>0</v>
      </c>
      <c r="AG22" s="400">
        <v>1.1115227862171174E-3</v>
      </c>
      <c r="AH22" s="400">
        <v>1.7169224165683014E-3</v>
      </c>
      <c r="AI22" s="400">
        <v>1.2071577352774096E-3</v>
      </c>
      <c r="AJ22" s="400">
        <v>0</v>
      </c>
      <c r="AK22" s="400">
        <v>0</v>
      </c>
      <c r="AL22" s="400">
        <v>9.6952908587257611E-3</v>
      </c>
      <c r="AM22" s="400">
        <v>0</v>
      </c>
      <c r="AN22" s="400">
        <v>3.2490974729241874E-2</v>
      </c>
      <c r="AO22" s="400">
        <v>5.1813471502590676E-3</v>
      </c>
      <c r="AP22" s="401">
        <v>2.5387034034556145E-2</v>
      </c>
      <c r="AQ22" s="400">
        <v>5.360205831903945E-5</v>
      </c>
      <c r="AR22" s="400">
        <v>3.5718193109928369E-3</v>
      </c>
      <c r="AS22" s="400">
        <v>0</v>
      </c>
      <c r="AT22" s="400">
        <v>0</v>
      </c>
      <c r="AU22" s="400">
        <v>0</v>
      </c>
      <c r="AV22" s="400">
        <v>-8.2874954162082876E-2</v>
      </c>
      <c r="AW22" s="401">
        <v>1.4165870336667514E-3</v>
      </c>
      <c r="AX22" s="400">
        <v>2.593288560754314E-2</v>
      </c>
      <c r="AY22" s="401">
        <v>9.0912642038153708E-3</v>
      </c>
      <c r="AZ22" s="401">
        <v>4.7761672225512131E-3</v>
      </c>
      <c r="BA22" s="400">
        <v>2.0021489997192877E-2</v>
      </c>
      <c r="BB22" s="401">
        <v>4.646719423657765E-2</v>
      </c>
      <c r="BC22" s="400">
        <v>-2.9572336995952186E-2</v>
      </c>
      <c r="BD22" s="401">
        <v>5.0031849764153348E-3</v>
      </c>
    </row>
    <row r="23" spans="1:56" x14ac:dyDescent="0.2">
      <c r="A23" s="251" t="s">
        <v>458</v>
      </c>
      <c r="B23" s="435" t="s">
        <v>35</v>
      </c>
      <c r="C23" s="400">
        <v>1.9871234401080993E-5</v>
      </c>
      <c r="D23" s="400">
        <v>0</v>
      </c>
      <c r="E23" s="400">
        <v>1.0587345601209982E-3</v>
      </c>
      <c r="F23" s="400">
        <v>0</v>
      </c>
      <c r="G23" s="400">
        <v>0</v>
      </c>
      <c r="H23" s="400">
        <v>0</v>
      </c>
      <c r="I23" s="400">
        <v>0</v>
      </c>
      <c r="J23" s="400">
        <v>0</v>
      </c>
      <c r="K23" s="400">
        <v>0</v>
      </c>
      <c r="L23" s="400">
        <v>0</v>
      </c>
      <c r="M23" s="400">
        <v>0</v>
      </c>
      <c r="N23" s="400">
        <v>0</v>
      </c>
      <c r="O23" s="400">
        <v>0</v>
      </c>
      <c r="P23" s="400">
        <v>5.527152134862512E-4</v>
      </c>
      <c r="Q23" s="400">
        <v>1.5137180700094607E-2</v>
      </c>
      <c r="R23" s="400">
        <v>1.4943023005805203E-2</v>
      </c>
      <c r="S23" s="400">
        <v>1.2302960399846213E-2</v>
      </c>
      <c r="T23" s="400">
        <v>1.2663952962460425E-2</v>
      </c>
      <c r="U23" s="400">
        <v>7.072528992772055E-2</v>
      </c>
      <c r="V23" s="400">
        <v>1.1444921316165951E-2</v>
      </c>
      <c r="W23" s="400">
        <v>1.8064374863148675E-2</v>
      </c>
      <c r="X23" s="400">
        <v>1.6494391906751705E-3</v>
      </c>
      <c r="Y23" s="400">
        <v>5.2978175524505044E-3</v>
      </c>
      <c r="Z23" s="400">
        <v>0</v>
      </c>
      <c r="AA23" s="400">
        <v>0</v>
      </c>
      <c r="AB23" s="400">
        <v>0</v>
      </c>
      <c r="AC23" s="400">
        <v>1.4874312063067083E-4</v>
      </c>
      <c r="AD23" s="400">
        <v>0</v>
      </c>
      <c r="AE23" s="400">
        <v>0</v>
      </c>
      <c r="AF23" s="400">
        <v>7.5287031808770935E-5</v>
      </c>
      <c r="AG23" s="400">
        <v>3.7050759540570581E-4</v>
      </c>
      <c r="AH23" s="400">
        <v>1.4486532889795042E-3</v>
      </c>
      <c r="AI23" s="400">
        <v>3.3137663321340655E-4</v>
      </c>
      <c r="AJ23" s="400">
        <v>6.1458093262656529E-5</v>
      </c>
      <c r="AK23" s="400">
        <v>0</v>
      </c>
      <c r="AL23" s="400">
        <v>5.5401662049861496E-3</v>
      </c>
      <c r="AM23" s="400">
        <v>7.6159142143422901E-5</v>
      </c>
      <c r="AN23" s="400">
        <v>0</v>
      </c>
      <c r="AO23" s="400">
        <v>0</v>
      </c>
      <c r="AP23" s="401">
        <v>1.9740065193016361E-2</v>
      </c>
      <c r="AQ23" s="400">
        <v>5.2530017152658658E-3</v>
      </c>
      <c r="AR23" s="400">
        <v>9.437969404632424E-3</v>
      </c>
      <c r="AS23" s="400">
        <v>0</v>
      </c>
      <c r="AT23" s="400">
        <v>0.1175091748549781</v>
      </c>
      <c r="AU23" s="400">
        <v>0.31569100989829585</v>
      </c>
      <c r="AV23" s="400">
        <v>0.78951228456178946</v>
      </c>
      <c r="AW23" s="401">
        <v>9.0520711782962865E-2</v>
      </c>
      <c r="AX23" s="400">
        <v>8.2279621063867645E-2</v>
      </c>
      <c r="AY23" s="401">
        <v>0.46961046543901019</v>
      </c>
      <c r="AZ23" s="401">
        <v>0.25646677022378778</v>
      </c>
      <c r="BA23" s="400">
        <v>0.2182324369065084</v>
      </c>
      <c r="BB23" s="401">
        <v>0.14743068671751103</v>
      </c>
      <c r="BC23" s="400">
        <v>0.34629968254385129</v>
      </c>
      <c r="BD23" s="401">
        <v>0.25844018750063641</v>
      </c>
    </row>
    <row r="24" spans="1:56" x14ac:dyDescent="0.2">
      <c r="A24" s="251" t="s">
        <v>459</v>
      </c>
      <c r="B24" s="435" t="s">
        <v>460</v>
      </c>
      <c r="C24" s="400">
        <v>0</v>
      </c>
      <c r="D24" s="400">
        <v>0</v>
      </c>
      <c r="E24" s="400">
        <v>5.0415931434333251E-5</v>
      </c>
      <c r="F24" s="400">
        <v>0</v>
      </c>
      <c r="G24" s="400">
        <v>0</v>
      </c>
      <c r="H24" s="400">
        <v>0</v>
      </c>
      <c r="I24" s="400">
        <v>0</v>
      </c>
      <c r="J24" s="400">
        <v>0</v>
      </c>
      <c r="K24" s="400">
        <v>0</v>
      </c>
      <c r="L24" s="400">
        <v>0</v>
      </c>
      <c r="M24" s="400">
        <v>0</v>
      </c>
      <c r="N24" s="400">
        <v>0</v>
      </c>
      <c r="O24" s="400">
        <v>0</v>
      </c>
      <c r="P24" s="400">
        <v>0</v>
      </c>
      <c r="Q24" s="400">
        <v>4.7303689687795648E-4</v>
      </c>
      <c r="R24" s="400">
        <v>1.4333835017558947E-4</v>
      </c>
      <c r="S24" s="400">
        <v>0</v>
      </c>
      <c r="T24" s="400">
        <v>0</v>
      </c>
      <c r="U24" s="400">
        <v>2.1889597625416449E-5</v>
      </c>
      <c r="V24" s="400">
        <v>1.5736766809728183E-2</v>
      </c>
      <c r="W24" s="400">
        <v>3.5033939128530766E-3</v>
      </c>
      <c r="X24" s="400">
        <v>5.4981306355839013E-5</v>
      </c>
      <c r="Y24" s="400">
        <v>1.0764489847608595E-3</v>
      </c>
      <c r="Z24" s="400">
        <v>0</v>
      </c>
      <c r="AA24" s="400">
        <v>0</v>
      </c>
      <c r="AB24" s="400">
        <v>0</v>
      </c>
      <c r="AC24" s="400">
        <v>2.1249017232952976E-4</v>
      </c>
      <c r="AD24" s="400">
        <v>6.9324090121317163E-5</v>
      </c>
      <c r="AE24" s="400">
        <v>0</v>
      </c>
      <c r="AF24" s="400">
        <v>1.1293054771315641E-4</v>
      </c>
      <c r="AG24" s="400">
        <v>0</v>
      </c>
      <c r="AH24" s="400">
        <v>1.3145187251851057E-3</v>
      </c>
      <c r="AI24" s="400">
        <v>7.1009278545729976E-5</v>
      </c>
      <c r="AJ24" s="400">
        <v>0</v>
      </c>
      <c r="AK24" s="400">
        <v>0</v>
      </c>
      <c r="AL24" s="400">
        <v>1.1462412837902379E-3</v>
      </c>
      <c r="AM24" s="400">
        <v>6.0927313714738318E-5</v>
      </c>
      <c r="AN24" s="400">
        <v>0</v>
      </c>
      <c r="AO24" s="400">
        <v>0</v>
      </c>
      <c r="AP24" s="401">
        <v>2.4099466304307242E-4</v>
      </c>
      <c r="AQ24" s="400">
        <v>6.4322469982847346E-4</v>
      </c>
      <c r="AR24" s="400">
        <v>8.81370548901746E-3</v>
      </c>
      <c r="AS24" s="400">
        <v>0</v>
      </c>
      <c r="AT24" s="400">
        <v>3.0898543861726056E-2</v>
      </c>
      <c r="AU24" s="400">
        <v>1.2571856185584544E-2</v>
      </c>
      <c r="AV24" s="400">
        <v>-5.1338467180051337E-3</v>
      </c>
      <c r="AW24" s="401">
        <v>9.4279069246295671E-3</v>
      </c>
      <c r="AX24" s="400">
        <v>6.7859366660736522E-3</v>
      </c>
      <c r="AY24" s="401">
        <v>2.8741717225087941E-3</v>
      </c>
      <c r="AZ24" s="401">
        <v>6.5590176593090712E-3</v>
      </c>
      <c r="BA24" s="400">
        <v>5.4129103070442884E-3</v>
      </c>
      <c r="BB24" s="401">
        <v>1.2159211354707088E-2</v>
      </c>
      <c r="BC24" s="400">
        <v>1.9451165264322459E-3</v>
      </c>
      <c r="BD24" s="401">
        <v>1.5817396194094612E-3</v>
      </c>
    </row>
    <row r="25" spans="1:56" x14ac:dyDescent="0.2">
      <c r="A25" s="251" t="s">
        <v>461</v>
      </c>
      <c r="B25" s="435" t="s">
        <v>189</v>
      </c>
      <c r="C25" s="400">
        <v>0</v>
      </c>
      <c r="D25" s="400">
        <v>0</v>
      </c>
      <c r="E25" s="400">
        <v>3.1913284597932946E-2</v>
      </c>
      <c r="F25" s="400">
        <v>0</v>
      </c>
      <c r="G25" s="400">
        <v>0</v>
      </c>
      <c r="H25" s="400">
        <v>0</v>
      </c>
      <c r="I25" s="400">
        <v>0</v>
      </c>
      <c r="J25" s="400">
        <v>0</v>
      </c>
      <c r="K25" s="400">
        <v>0</v>
      </c>
      <c r="L25" s="400">
        <v>0</v>
      </c>
      <c r="M25" s="400">
        <v>0</v>
      </c>
      <c r="N25" s="400">
        <v>0</v>
      </c>
      <c r="O25" s="400">
        <v>0</v>
      </c>
      <c r="P25" s="400">
        <v>0</v>
      </c>
      <c r="Q25" s="400">
        <v>0</v>
      </c>
      <c r="R25" s="400">
        <v>3.2251128789507631E-4</v>
      </c>
      <c r="S25" s="400">
        <v>0</v>
      </c>
      <c r="T25" s="400">
        <v>0</v>
      </c>
      <c r="U25" s="400">
        <v>0</v>
      </c>
      <c r="V25" s="400">
        <v>0</v>
      </c>
      <c r="W25" s="400">
        <v>0.25684256623604118</v>
      </c>
      <c r="X25" s="400">
        <v>0</v>
      </c>
      <c r="Y25" s="400">
        <v>0</v>
      </c>
      <c r="Z25" s="400">
        <v>0</v>
      </c>
      <c r="AA25" s="400">
        <v>0</v>
      </c>
      <c r="AB25" s="400">
        <v>0</v>
      </c>
      <c r="AC25" s="400">
        <v>0</v>
      </c>
      <c r="AD25" s="400">
        <v>0</v>
      </c>
      <c r="AE25" s="400">
        <v>0</v>
      </c>
      <c r="AF25" s="400">
        <v>1.9198193111236589E-3</v>
      </c>
      <c r="AG25" s="400">
        <v>0</v>
      </c>
      <c r="AH25" s="400">
        <v>4.2386522159029941E-3</v>
      </c>
      <c r="AI25" s="400">
        <v>7.1009278545729976E-5</v>
      </c>
      <c r="AJ25" s="400">
        <v>0</v>
      </c>
      <c r="AK25" s="400">
        <v>0</v>
      </c>
      <c r="AL25" s="400">
        <v>2.3545706371191136E-2</v>
      </c>
      <c r="AM25" s="400">
        <v>0</v>
      </c>
      <c r="AN25" s="400">
        <v>0</v>
      </c>
      <c r="AO25" s="400">
        <v>0</v>
      </c>
      <c r="AP25" s="401">
        <v>4.178372256422847E-3</v>
      </c>
      <c r="AQ25" s="400">
        <v>0</v>
      </c>
      <c r="AR25" s="400">
        <v>1.3009788715625262E-2</v>
      </c>
      <c r="AS25" s="400">
        <v>0</v>
      </c>
      <c r="AT25" s="400">
        <v>7.3564579140523265E-2</v>
      </c>
      <c r="AU25" s="400">
        <v>8.6404299465968226E-2</v>
      </c>
      <c r="AV25" s="400">
        <v>2.3469013568023469E-2</v>
      </c>
      <c r="AW25" s="401">
        <v>3.1877209915789101E-2</v>
      </c>
      <c r="AX25" s="400">
        <v>2.6249777619640632E-2</v>
      </c>
      <c r="AY25" s="401">
        <v>1.8778744287121119E-2</v>
      </c>
      <c r="AZ25" s="401">
        <v>2.6143373214224646E-2</v>
      </c>
      <c r="BA25" s="400">
        <v>2.3627450909644594E-2</v>
      </c>
      <c r="BB25" s="401">
        <v>4.7035009284274114E-2</v>
      </c>
      <c r="BC25" s="400">
        <v>8.9311215361332075E-3</v>
      </c>
      <c r="BD25" s="401">
        <v>1.0334484752278984E-2</v>
      </c>
    </row>
    <row r="26" spans="1:56" x14ac:dyDescent="0.2">
      <c r="A26" s="251" t="s">
        <v>462</v>
      </c>
      <c r="B26" s="435" t="s">
        <v>50</v>
      </c>
      <c r="C26" s="400">
        <v>8.7433431364756381E-4</v>
      </c>
      <c r="D26" s="400">
        <v>0</v>
      </c>
      <c r="E26" s="400">
        <v>4.7390975548273259E-3</v>
      </c>
      <c r="F26" s="400">
        <v>0</v>
      </c>
      <c r="G26" s="400">
        <v>5.5297032694748291E-3</v>
      </c>
      <c r="H26" s="400">
        <v>1.0070493454179255E-2</v>
      </c>
      <c r="I26" s="400">
        <v>8.948545861297539E-3</v>
      </c>
      <c r="J26" s="400">
        <v>1.8667164457718873E-3</v>
      </c>
      <c r="K26" s="400">
        <v>6.1709348966368404E-4</v>
      </c>
      <c r="L26" s="400">
        <v>1.594048884165781E-3</v>
      </c>
      <c r="M26" s="400">
        <v>6.6107548100641338E-3</v>
      </c>
      <c r="N26" s="400">
        <v>4.692632566870014E-3</v>
      </c>
      <c r="O26" s="400">
        <v>1.9230769230769232E-2</v>
      </c>
      <c r="P26" s="400">
        <v>1.9345032472018792E-3</v>
      </c>
      <c r="Q26" s="400">
        <v>7.8839482812992747E-4</v>
      </c>
      <c r="R26" s="400">
        <v>1.9350677273704579E-3</v>
      </c>
      <c r="S26" s="400">
        <v>3.8446751249519417E-3</v>
      </c>
      <c r="T26" s="400">
        <v>3.3921302578018998E-3</v>
      </c>
      <c r="U26" s="400">
        <v>2.4560128535717255E-3</v>
      </c>
      <c r="V26" s="400">
        <v>4.2918454935622317E-3</v>
      </c>
      <c r="W26" s="400">
        <v>8.7584847821326915E-4</v>
      </c>
      <c r="X26" s="400">
        <v>2.9030129755883E-2</v>
      </c>
      <c r="Y26" s="400">
        <v>2.068470598167926E-3</v>
      </c>
      <c r="Z26" s="400">
        <v>7.1335156342884317E-3</v>
      </c>
      <c r="AA26" s="400">
        <v>2.1702435495538942E-3</v>
      </c>
      <c r="AB26" s="400">
        <v>2.8849621348719799E-3</v>
      </c>
      <c r="AC26" s="400">
        <v>4.7810288774144194E-3</v>
      </c>
      <c r="AD26" s="400">
        <v>1.1923743500866552E-2</v>
      </c>
      <c r="AE26" s="400">
        <v>0</v>
      </c>
      <c r="AF26" s="400">
        <v>1.8821757952192735E-3</v>
      </c>
      <c r="AG26" s="400">
        <v>8.521674694331233E-3</v>
      </c>
      <c r="AH26" s="400">
        <v>6.9213434917909647E-3</v>
      </c>
      <c r="AI26" s="400">
        <v>1.3704790759325885E-2</v>
      </c>
      <c r="AJ26" s="400">
        <v>2.1356687408773142E-3</v>
      </c>
      <c r="AK26" s="400">
        <v>3.4567145916182318E-2</v>
      </c>
      <c r="AL26" s="400">
        <v>4.4894450281784317E-3</v>
      </c>
      <c r="AM26" s="400">
        <v>2.7874246024492781E-3</v>
      </c>
      <c r="AN26" s="400">
        <v>0.2430806257521059</v>
      </c>
      <c r="AO26" s="400">
        <v>2.072538860103627E-2</v>
      </c>
      <c r="AP26" s="401">
        <v>4.4838584490126572E-3</v>
      </c>
      <c r="AQ26" s="400">
        <v>1.9993567753001717E-2</v>
      </c>
      <c r="AR26" s="400">
        <v>1.1001847048904964E-2</v>
      </c>
      <c r="AS26" s="400">
        <v>0</v>
      </c>
      <c r="AT26" s="400">
        <v>3.4094944950870129E-3</v>
      </c>
      <c r="AU26" s="400">
        <v>4.5375693050784044E-3</v>
      </c>
      <c r="AV26" s="400">
        <v>5.3538687202053542E-2</v>
      </c>
      <c r="AW26" s="401">
        <v>7.6015500823541273E-3</v>
      </c>
      <c r="AX26" s="400">
        <v>9.6868884540117425E-3</v>
      </c>
      <c r="AY26" s="401">
        <v>3.5678380595434628E-2</v>
      </c>
      <c r="AZ26" s="401">
        <v>1.9892146998313445E-2</v>
      </c>
      <c r="BA26" s="400">
        <v>1.8809881357607843E-2</v>
      </c>
      <c r="BB26" s="401">
        <v>1.569560331843068E-2</v>
      </c>
      <c r="BC26" s="400">
        <v>2.3349605559914513E-2</v>
      </c>
      <c r="BD26" s="401">
        <v>2.0578455077123949E-2</v>
      </c>
    </row>
    <row r="27" spans="1:56" x14ac:dyDescent="0.2">
      <c r="A27" s="251" t="s">
        <v>463</v>
      </c>
      <c r="B27" s="435" t="s">
        <v>36</v>
      </c>
      <c r="C27" s="400">
        <v>1.7486686272951276E-3</v>
      </c>
      <c r="D27" s="400">
        <v>0</v>
      </c>
      <c r="E27" s="400">
        <v>5.5457524577766577E-4</v>
      </c>
      <c r="F27" s="400">
        <v>0</v>
      </c>
      <c r="G27" s="400">
        <v>3.0216957756693056E-4</v>
      </c>
      <c r="H27" s="400">
        <v>1.5105740181268882E-3</v>
      </c>
      <c r="I27" s="400">
        <v>2.556727388942154E-3</v>
      </c>
      <c r="J27" s="400">
        <v>1.8667164457718873E-3</v>
      </c>
      <c r="K27" s="400">
        <v>3.0854674483184202E-4</v>
      </c>
      <c r="L27" s="400">
        <v>2.1253985122210413E-3</v>
      </c>
      <c r="M27" s="400">
        <v>3.5520473606314752E-3</v>
      </c>
      <c r="N27" s="400">
        <v>2.346316283435007E-3</v>
      </c>
      <c r="O27" s="400">
        <v>1.6025641025641025E-3</v>
      </c>
      <c r="P27" s="400">
        <v>2.3490396573165677E-3</v>
      </c>
      <c r="Q27" s="400">
        <v>1.1037527593818985E-3</v>
      </c>
      <c r="R27" s="400">
        <v>1.0392030387730237E-3</v>
      </c>
      <c r="S27" s="400">
        <v>7.6893502499038834E-4</v>
      </c>
      <c r="T27" s="400">
        <v>2.0352781546811396E-3</v>
      </c>
      <c r="U27" s="400">
        <v>1.0375669274447397E-3</v>
      </c>
      <c r="V27" s="400">
        <v>7.1530758226037196E-4</v>
      </c>
      <c r="W27" s="400">
        <v>3.2844317932997593E-4</v>
      </c>
      <c r="X27" s="400">
        <v>7.6973828898174626E-4</v>
      </c>
      <c r="Y27" s="400">
        <v>4.2213685676896452E-4</v>
      </c>
      <c r="Z27" s="400">
        <v>1.3791463559624302E-2</v>
      </c>
      <c r="AA27" s="400">
        <v>1.9773330118157705E-2</v>
      </c>
      <c r="AB27" s="400">
        <v>2.1637216011539851E-3</v>
      </c>
      <c r="AC27" s="400">
        <v>2.3161428783918742E-3</v>
      </c>
      <c r="AD27" s="400">
        <v>1.8717504332755634E-3</v>
      </c>
      <c r="AE27" s="400">
        <v>8.7309981542545469E-3</v>
      </c>
      <c r="AF27" s="400">
        <v>1.6186711838885753E-3</v>
      </c>
      <c r="AG27" s="400">
        <v>3.3345683586513525E-3</v>
      </c>
      <c r="AH27" s="400">
        <v>6.3848052366133707E-3</v>
      </c>
      <c r="AI27" s="400">
        <v>4.1895474341980682E-3</v>
      </c>
      <c r="AJ27" s="400">
        <v>1.4596297149880924E-3</v>
      </c>
      <c r="AK27" s="400">
        <v>1.2236157846436219E-3</v>
      </c>
      <c r="AL27" s="400">
        <v>8.5968096284267834E-4</v>
      </c>
      <c r="AM27" s="400">
        <v>1.2337781027234509E-3</v>
      </c>
      <c r="AN27" s="400">
        <v>0</v>
      </c>
      <c r="AO27" s="400">
        <v>0</v>
      </c>
      <c r="AP27" s="401">
        <v>2.3284836457401082E-3</v>
      </c>
      <c r="AQ27" s="400">
        <v>0</v>
      </c>
      <c r="AR27" s="400">
        <v>0</v>
      </c>
      <c r="AS27" s="400">
        <v>0</v>
      </c>
      <c r="AT27" s="400">
        <v>0.58378122410323197</v>
      </c>
      <c r="AU27" s="400">
        <v>0.14057621007517263</v>
      </c>
      <c r="AV27" s="400">
        <v>0</v>
      </c>
      <c r="AW27" s="401">
        <v>7.2542061430256696E-2</v>
      </c>
      <c r="AX27" s="400">
        <v>5.2679683330368259E-2</v>
      </c>
      <c r="AY27" s="401">
        <v>0</v>
      </c>
      <c r="AZ27" s="401">
        <v>4.0786866125121723E-2</v>
      </c>
      <c r="BA27" s="400">
        <v>3.4189156716057101E-2</v>
      </c>
      <c r="BB27" s="401">
        <v>0</v>
      </c>
      <c r="BC27" s="400">
        <v>7.4390448082623947E-2</v>
      </c>
      <c r="BD27" s="401">
        <v>5.3604906787111196E-2</v>
      </c>
    </row>
    <row r="28" spans="1:56" x14ac:dyDescent="0.2">
      <c r="A28" s="251" t="s">
        <v>464</v>
      </c>
      <c r="B28" s="435" t="s">
        <v>190</v>
      </c>
      <c r="C28" s="400">
        <v>6.1004689611318655E-3</v>
      </c>
      <c r="D28" s="400">
        <v>0</v>
      </c>
      <c r="E28" s="400">
        <v>4.6382656919586587E-3</v>
      </c>
      <c r="F28" s="400">
        <v>2.8037383177570093E-2</v>
      </c>
      <c r="G28" s="400">
        <v>8.2794464253338976E-3</v>
      </c>
      <c r="H28" s="400">
        <v>1.9133937562940583E-2</v>
      </c>
      <c r="I28" s="400">
        <v>3.036113774368808E-2</v>
      </c>
      <c r="J28" s="400">
        <v>1.7360462945678553E-2</v>
      </c>
      <c r="K28" s="400">
        <v>4.3196544276457886E-3</v>
      </c>
      <c r="L28" s="400">
        <v>1.9659936238044632E-2</v>
      </c>
      <c r="M28" s="400">
        <v>3.640848544647262E-2</v>
      </c>
      <c r="N28" s="400">
        <v>2.4870952604411075E-2</v>
      </c>
      <c r="O28" s="400">
        <v>2.0833333333333332E-2</v>
      </c>
      <c r="P28" s="400">
        <v>1.5061489567500346E-2</v>
      </c>
      <c r="Q28" s="400">
        <v>8.6723431094292026E-3</v>
      </c>
      <c r="R28" s="400">
        <v>6.8444062208843975E-3</v>
      </c>
      <c r="S28" s="400">
        <v>5.7670126874279125E-3</v>
      </c>
      <c r="T28" s="400">
        <v>1.6960651289009497E-2</v>
      </c>
      <c r="U28" s="400">
        <v>5.5074227625547785E-3</v>
      </c>
      <c r="V28" s="400">
        <v>3.5765379113018598E-3</v>
      </c>
      <c r="W28" s="400">
        <v>6.7878257061528358E-3</v>
      </c>
      <c r="X28" s="400">
        <v>8.357158566087531E-3</v>
      </c>
      <c r="Y28" s="400">
        <v>2.0051500696525813E-3</v>
      </c>
      <c r="Z28" s="400">
        <v>2.1638330757341576E-2</v>
      </c>
      <c r="AA28" s="400">
        <v>2.8454304316373281E-2</v>
      </c>
      <c r="AB28" s="400">
        <v>5.6256761630003607E-2</v>
      </c>
      <c r="AC28" s="400">
        <v>1.7615435286118017E-2</v>
      </c>
      <c r="AD28" s="400">
        <v>3.6048526863084922E-3</v>
      </c>
      <c r="AE28" s="400">
        <v>9.9545822186275111E-4</v>
      </c>
      <c r="AF28" s="400">
        <v>3.4632034632034632E-3</v>
      </c>
      <c r="AG28" s="400">
        <v>1.8525379770285291E-3</v>
      </c>
      <c r="AH28" s="400">
        <v>9.3625925528490177E-3</v>
      </c>
      <c r="AI28" s="400">
        <v>1.4675250899450862E-2</v>
      </c>
      <c r="AJ28" s="400">
        <v>7.0830452485211642E-3</v>
      </c>
      <c r="AK28" s="400">
        <v>3.0590394616090547E-3</v>
      </c>
      <c r="AL28" s="400">
        <v>3.8208042793007927E-3</v>
      </c>
      <c r="AM28" s="400">
        <v>2.8300737220495947E-2</v>
      </c>
      <c r="AN28" s="400">
        <v>0</v>
      </c>
      <c r="AO28" s="400">
        <v>2.5906735751295338E-3</v>
      </c>
      <c r="AP28" s="401">
        <v>9.5594549673752062E-3</v>
      </c>
      <c r="AQ28" s="400">
        <v>2.6801029159519727E-4</v>
      </c>
      <c r="AR28" s="400">
        <v>3.7433309950251958E-2</v>
      </c>
      <c r="AS28" s="400">
        <v>0</v>
      </c>
      <c r="AT28" s="400">
        <v>0</v>
      </c>
      <c r="AU28" s="400">
        <v>0</v>
      </c>
      <c r="AV28" s="400">
        <v>0</v>
      </c>
      <c r="AW28" s="401">
        <v>1.8628519658546502E-2</v>
      </c>
      <c r="AX28" s="400">
        <v>2.233477139299057E-2</v>
      </c>
      <c r="AY28" s="401">
        <v>6.3013850711655609E-3</v>
      </c>
      <c r="AZ28" s="401">
        <v>1.3232332141166476E-2</v>
      </c>
      <c r="BA28" s="400">
        <v>1.6707065648405461E-2</v>
      </c>
      <c r="BB28" s="401">
        <v>1.2611471059363569E-2</v>
      </c>
      <c r="BC28" s="400">
        <v>1.3743848671575692E-2</v>
      </c>
      <c r="BD28" s="401">
        <v>1.9032921228688094E-2</v>
      </c>
    </row>
    <row r="29" spans="1:56" x14ac:dyDescent="0.2">
      <c r="A29" s="251" t="s">
        <v>465</v>
      </c>
      <c r="B29" s="435" t="s">
        <v>283</v>
      </c>
      <c r="C29" s="400">
        <v>3.775534536205389E-4</v>
      </c>
      <c r="D29" s="400">
        <v>0</v>
      </c>
      <c r="E29" s="400">
        <v>5.0415931434333251E-5</v>
      </c>
      <c r="F29" s="400">
        <v>0</v>
      </c>
      <c r="G29" s="400">
        <v>1.1180274369976431E-3</v>
      </c>
      <c r="H29" s="400">
        <v>1.0070493454179255E-3</v>
      </c>
      <c r="I29" s="400">
        <v>1.278363694471077E-3</v>
      </c>
      <c r="J29" s="400">
        <v>1.4933731566175099E-3</v>
      </c>
      <c r="K29" s="400">
        <v>3.0854674483184202E-4</v>
      </c>
      <c r="L29" s="400">
        <v>5.3134962805526033E-4</v>
      </c>
      <c r="M29" s="400">
        <v>7.8934385791810556E-4</v>
      </c>
      <c r="N29" s="400">
        <v>4.6926325668700139E-4</v>
      </c>
      <c r="O29" s="400">
        <v>0</v>
      </c>
      <c r="P29" s="400">
        <v>4.1453641011468843E-4</v>
      </c>
      <c r="Q29" s="400">
        <v>4.7303689687795648E-4</v>
      </c>
      <c r="R29" s="400">
        <v>3.2251128789507631E-4</v>
      </c>
      <c r="S29" s="400">
        <v>3.8446751249519417E-4</v>
      </c>
      <c r="T29" s="400">
        <v>1.1307100859339666E-3</v>
      </c>
      <c r="U29" s="400">
        <v>3.4585564248157993E-4</v>
      </c>
      <c r="V29" s="400">
        <v>0</v>
      </c>
      <c r="W29" s="400">
        <v>2.1896211955331729E-4</v>
      </c>
      <c r="X29" s="400">
        <v>6.0479436991422921E-4</v>
      </c>
      <c r="Y29" s="400">
        <v>4.6435054244586095E-4</v>
      </c>
      <c r="Z29" s="400">
        <v>1.3672571632386162E-3</v>
      </c>
      <c r="AA29" s="400">
        <v>6.0525681215336385E-2</v>
      </c>
      <c r="AB29" s="400">
        <v>6.8517850703209522E-3</v>
      </c>
      <c r="AC29" s="400">
        <v>1.7636684303350969E-3</v>
      </c>
      <c r="AD29" s="400">
        <v>8.318890814558059E-4</v>
      </c>
      <c r="AE29" s="400">
        <v>6.2216138866421944E-5</v>
      </c>
      <c r="AF29" s="400">
        <v>7.5287031808770938E-4</v>
      </c>
      <c r="AG29" s="400">
        <v>0</v>
      </c>
      <c r="AH29" s="400">
        <v>3.1387487927889259E-3</v>
      </c>
      <c r="AI29" s="400">
        <v>6.9825790569967806E-3</v>
      </c>
      <c r="AJ29" s="400">
        <v>2.9807175232388415E-3</v>
      </c>
      <c r="AK29" s="400">
        <v>1.5295197308045274E-3</v>
      </c>
      <c r="AL29" s="400">
        <v>5.7312064189511897E-4</v>
      </c>
      <c r="AM29" s="400">
        <v>6.503990739048315E-3</v>
      </c>
      <c r="AN29" s="400">
        <v>0</v>
      </c>
      <c r="AO29" s="400">
        <v>1.2953367875647669E-3</v>
      </c>
      <c r="AP29" s="401">
        <v>1.8996715457714488E-3</v>
      </c>
      <c r="AQ29" s="400">
        <v>2.6801029159519727E-4</v>
      </c>
      <c r="AR29" s="400">
        <v>7.9094881679463002E-3</v>
      </c>
      <c r="AS29" s="400">
        <v>-4.3536309281941136E-4</v>
      </c>
      <c r="AT29" s="400">
        <v>0</v>
      </c>
      <c r="AU29" s="400">
        <v>0</v>
      </c>
      <c r="AV29" s="400">
        <v>0</v>
      </c>
      <c r="AW29" s="401">
        <v>3.8704038953742432E-3</v>
      </c>
      <c r="AX29" s="400">
        <v>4.555461661626045E-3</v>
      </c>
      <c r="AY29" s="401">
        <v>1.069076749431025E-4</v>
      </c>
      <c r="AZ29" s="401">
        <v>2.2229382023179756E-3</v>
      </c>
      <c r="BA29" s="400">
        <v>2.9940227788197243E-3</v>
      </c>
      <c r="BB29" s="401">
        <v>3.9846670013786951E-6</v>
      </c>
      <c r="BC29" s="400">
        <v>4.0510950103247109E-3</v>
      </c>
      <c r="BD29" s="401">
        <v>4.6920416321108984E-3</v>
      </c>
    </row>
    <row r="30" spans="1:56" x14ac:dyDescent="0.2">
      <c r="A30" s="251" t="s">
        <v>466</v>
      </c>
      <c r="B30" s="435" t="s">
        <v>279</v>
      </c>
      <c r="C30" s="400">
        <v>2.9806851601621491E-4</v>
      </c>
      <c r="D30" s="400">
        <v>0</v>
      </c>
      <c r="E30" s="400">
        <v>0</v>
      </c>
      <c r="F30" s="400">
        <v>0</v>
      </c>
      <c r="G30" s="400">
        <v>5.1368828186378198E-4</v>
      </c>
      <c r="H30" s="400">
        <v>0</v>
      </c>
      <c r="I30" s="400">
        <v>3.1959092361776926E-4</v>
      </c>
      <c r="J30" s="400">
        <v>1.3067015120403211E-3</v>
      </c>
      <c r="K30" s="400">
        <v>0</v>
      </c>
      <c r="L30" s="400">
        <v>0</v>
      </c>
      <c r="M30" s="400">
        <v>1.2826837691169216E-3</v>
      </c>
      <c r="N30" s="400">
        <v>0</v>
      </c>
      <c r="O30" s="400">
        <v>0</v>
      </c>
      <c r="P30" s="400">
        <v>0</v>
      </c>
      <c r="Q30" s="400">
        <v>1.5767896562598549E-4</v>
      </c>
      <c r="R30" s="400">
        <v>0</v>
      </c>
      <c r="S30" s="400">
        <v>3.8446751249519417E-4</v>
      </c>
      <c r="T30" s="400">
        <v>4.5228403437358661E-4</v>
      </c>
      <c r="U30" s="400">
        <v>1.3571550527758199E-4</v>
      </c>
      <c r="V30" s="400">
        <v>0</v>
      </c>
      <c r="W30" s="400">
        <v>2.1896211955331729E-4</v>
      </c>
      <c r="X30" s="400">
        <v>5.4981306355839013E-5</v>
      </c>
      <c r="Y30" s="400">
        <v>1.2453037274684452E-3</v>
      </c>
      <c r="Z30" s="400">
        <v>1.4267031268576863E-3</v>
      </c>
      <c r="AA30" s="400">
        <v>1.4468290330359296E-3</v>
      </c>
      <c r="AB30" s="400">
        <v>0</v>
      </c>
      <c r="AC30" s="400">
        <v>1.0199528271817428E-3</v>
      </c>
      <c r="AD30" s="400">
        <v>2.3570190641247833E-3</v>
      </c>
      <c r="AE30" s="400">
        <v>0</v>
      </c>
      <c r="AF30" s="400">
        <v>1.8821757952192735E-3</v>
      </c>
      <c r="AG30" s="400">
        <v>1.8525379770285291E-3</v>
      </c>
      <c r="AH30" s="400">
        <v>2.1300568730550487E-2</v>
      </c>
      <c r="AI30" s="400">
        <v>3.6214732058322289E-3</v>
      </c>
      <c r="AJ30" s="400">
        <v>2.4429592071905969E-3</v>
      </c>
      <c r="AK30" s="400">
        <v>0</v>
      </c>
      <c r="AL30" s="400">
        <v>1.9104021396503963E-4</v>
      </c>
      <c r="AM30" s="400">
        <v>1.7547066349844636E-2</v>
      </c>
      <c r="AN30" s="400">
        <v>0</v>
      </c>
      <c r="AO30" s="400">
        <v>6.4766839378238338E-3</v>
      </c>
      <c r="AP30" s="401">
        <v>2.9236160061187752E-3</v>
      </c>
      <c r="AQ30" s="400">
        <v>0</v>
      </c>
      <c r="AR30" s="400">
        <v>9.4283158389270381E-4</v>
      </c>
      <c r="AS30" s="400">
        <v>6.6852421586269615E-3</v>
      </c>
      <c r="AT30" s="400">
        <v>0</v>
      </c>
      <c r="AU30" s="400">
        <v>0</v>
      </c>
      <c r="AV30" s="400">
        <v>0</v>
      </c>
      <c r="AW30" s="401">
        <v>1.5750527018396424E-3</v>
      </c>
      <c r="AX30" s="400">
        <v>3.9672656111012271E-3</v>
      </c>
      <c r="AY30" s="401">
        <v>2.0559168258288942E-5</v>
      </c>
      <c r="AZ30" s="401">
        <v>8.9457513081136347E-4</v>
      </c>
      <c r="BA30" s="400">
        <v>2.5819748138387498E-3</v>
      </c>
      <c r="BB30" s="401">
        <v>1.6038284680549247E-3</v>
      </c>
      <c r="BC30" s="400">
        <v>3.1023377510185188E-4</v>
      </c>
      <c r="BD30" s="401">
        <v>3.1374563409316426E-3</v>
      </c>
    </row>
    <row r="31" spans="1:56" x14ac:dyDescent="0.2">
      <c r="A31" s="251" t="s">
        <v>467</v>
      </c>
      <c r="B31" s="435" t="s">
        <v>380</v>
      </c>
      <c r="C31" s="400">
        <v>4.5226929496860344E-2</v>
      </c>
      <c r="D31" s="400">
        <v>2.1621621621621623E-2</v>
      </c>
      <c r="E31" s="400">
        <v>4.1139400050415935E-2</v>
      </c>
      <c r="F31" s="400">
        <v>9.3457943925233638E-3</v>
      </c>
      <c r="G31" s="400">
        <v>4.6080860578956911E-2</v>
      </c>
      <c r="H31" s="400">
        <v>4.632426988922457E-2</v>
      </c>
      <c r="I31" s="400">
        <v>4.9536593160754233E-2</v>
      </c>
      <c r="J31" s="400">
        <v>2.3147283927571403E-2</v>
      </c>
      <c r="K31" s="400">
        <v>6.1709348966368406E-3</v>
      </c>
      <c r="L31" s="400">
        <v>3.5600425079702444E-2</v>
      </c>
      <c r="M31" s="400">
        <v>2.4272323630981748E-2</v>
      </c>
      <c r="N31" s="400">
        <v>1.313937118723604E-2</v>
      </c>
      <c r="O31" s="400">
        <v>2.2435897435897436E-2</v>
      </c>
      <c r="P31" s="400">
        <v>2.8879369904656626E-2</v>
      </c>
      <c r="Q31" s="400">
        <v>2.8066855881425417E-2</v>
      </c>
      <c r="R31" s="400">
        <v>2.6159248907045081E-2</v>
      </c>
      <c r="S31" s="400">
        <v>3.0372933487120338E-2</v>
      </c>
      <c r="T31" s="400">
        <v>2.5554047942107645E-2</v>
      </c>
      <c r="U31" s="400">
        <v>3.0908111847088027E-2</v>
      </c>
      <c r="V31" s="400">
        <v>2.6466380543633764E-2</v>
      </c>
      <c r="W31" s="400">
        <v>2.2115174074885044E-2</v>
      </c>
      <c r="X31" s="400">
        <v>4.425995161645041E-2</v>
      </c>
      <c r="Y31" s="400">
        <v>3.6873654438769048E-2</v>
      </c>
      <c r="Z31" s="400">
        <v>1.4029247414100582E-2</v>
      </c>
      <c r="AA31" s="400">
        <v>1.2056908608632746E-2</v>
      </c>
      <c r="AB31" s="400">
        <v>1.1179228272628922E-2</v>
      </c>
      <c r="AC31" s="400">
        <v>8.5633539448800484E-3</v>
      </c>
      <c r="AD31" s="400">
        <v>4.1594454072790294E-3</v>
      </c>
      <c r="AE31" s="400">
        <v>8.2954851821895933E-4</v>
      </c>
      <c r="AF31" s="400">
        <v>8.7332956898174292E-3</v>
      </c>
      <c r="AG31" s="400">
        <v>5.928121526491293E-3</v>
      </c>
      <c r="AH31" s="400">
        <v>7.699323961798476E-3</v>
      </c>
      <c r="AI31" s="400">
        <v>1.5195985608786215E-2</v>
      </c>
      <c r="AJ31" s="400">
        <v>4.091572558961358E-2</v>
      </c>
      <c r="AK31" s="400">
        <v>2.7837259100642397E-2</v>
      </c>
      <c r="AL31" s="400">
        <v>1.609513802655459E-2</v>
      </c>
      <c r="AM31" s="400">
        <v>5.4118686407116312E-2</v>
      </c>
      <c r="AN31" s="400">
        <v>0.24067388688327315</v>
      </c>
      <c r="AO31" s="400">
        <v>3.6269430051813469E-2</v>
      </c>
      <c r="AP31" s="401">
        <v>2.873493641927188E-2</v>
      </c>
      <c r="AQ31" s="400">
        <v>9.680531732418525E-2</v>
      </c>
      <c r="AR31" s="400">
        <v>0.15249094173751312</v>
      </c>
      <c r="AS31" s="400">
        <v>6.7723147771908441E-5</v>
      </c>
      <c r="AT31" s="400">
        <v>1.8255001775778382E-2</v>
      </c>
      <c r="AU31" s="400">
        <v>4.7246504983162692E-2</v>
      </c>
      <c r="AV31" s="400">
        <v>1.8701870187018702E-2</v>
      </c>
      <c r="AW31" s="401">
        <v>9.118818838526685E-2</v>
      </c>
      <c r="AX31" s="400">
        <v>9.1582903397971885E-2</v>
      </c>
      <c r="AY31" s="401">
        <v>4.5018410735175297E-2</v>
      </c>
      <c r="AZ31" s="401">
        <v>7.097742682753419E-2</v>
      </c>
      <c r="BA31" s="400">
        <v>7.5238803805273785E-2</v>
      </c>
      <c r="BB31" s="401">
        <v>0.11396546090643205</v>
      </c>
      <c r="BC31" s="400">
        <v>3.5560341289981583E-2</v>
      </c>
      <c r="BD31" s="401">
        <v>5.3246243368403903E-2</v>
      </c>
    </row>
    <row r="32" spans="1:56" x14ac:dyDescent="0.2">
      <c r="A32" s="251" t="s">
        <v>468</v>
      </c>
      <c r="B32" s="435" t="s">
        <v>37</v>
      </c>
      <c r="C32" s="400">
        <v>3.1396550353707973E-3</v>
      </c>
      <c r="D32" s="400">
        <v>5.4054054054054057E-3</v>
      </c>
      <c r="E32" s="400">
        <v>5.8482480463826567E-3</v>
      </c>
      <c r="F32" s="400">
        <v>2.8037383177570093E-2</v>
      </c>
      <c r="G32" s="400">
        <v>2.7497431558590681E-3</v>
      </c>
      <c r="H32" s="400">
        <v>1.1077542799597181E-2</v>
      </c>
      <c r="I32" s="400">
        <v>4.7938638542665392E-3</v>
      </c>
      <c r="J32" s="400">
        <v>3.5467612469665859E-3</v>
      </c>
      <c r="K32" s="400">
        <v>1.8512804689910522E-3</v>
      </c>
      <c r="L32" s="400">
        <v>1.594048884165781E-3</v>
      </c>
      <c r="M32" s="400">
        <v>6.7094227923038974E-3</v>
      </c>
      <c r="N32" s="400">
        <v>2.346316283435007E-3</v>
      </c>
      <c r="O32" s="400">
        <v>4.807692307692308E-3</v>
      </c>
      <c r="P32" s="400">
        <v>7.0471189719497028E-3</v>
      </c>
      <c r="Q32" s="400">
        <v>3.7842951750236518E-3</v>
      </c>
      <c r="R32" s="400">
        <v>4.0851429800042999E-3</v>
      </c>
      <c r="S32" s="400">
        <v>6.920415224913495E-3</v>
      </c>
      <c r="T32" s="400">
        <v>3.3921302578018998E-3</v>
      </c>
      <c r="U32" s="400">
        <v>3.4322889076652992E-3</v>
      </c>
      <c r="V32" s="400">
        <v>3.5765379113018598E-3</v>
      </c>
      <c r="W32" s="400">
        <v>2.080140135756514E-3</v>
      </c>
      <c r="X32" s="400">
        <v>1.2645700461842973E-2</v>
      </c>
      <c r="Y32" s="400">
        <v>7.8306386930642909E-3</v>
      </c>
      <c r="Z32" s="400">
        <v>3.7450957080014265E-3</v>
      </c>
      <c r="AA32" s="400">
        <v>1.5432843019049916E-2</v>
      </c>
      <c r="AB32" s="400">
        <v>1.9112874143526866E-2</v>
      </c>
      <c r="AC32" s="400">
        <v>1.3195639701663799E-2</v>
      </c>
      <c r="AD32" s="400">
        <v>3.4454072790294631E-2</v>
      </c>
      <c r="AE32" s="400">
        <v>6.7338600966424023E-2</v>
      </c>
      <c r="AF32" s="400">
        <v>9.7496706192358364E-3</v>
      </c>
      <c r="AG32" s="400">
        <v>2.2230455724342349E-3</v>
      </c>
      <c r="AH32" s="400">
        <v>1.6444897521193262E-2</v>
      </c>
      <c r="AI32" s="400">
        <v>5.3493656504449913E-3</v>
      </c>
      <c r="AJ32" s="400">
        <v>4.6708150879618956E-3</v>
      </c>
      <c r="AK32" s="400">
        <v>1.8354236769654329E-2</v>
      </c>
      <c r="AL32" s="400">
        <v>6.9252077562326868E-3</v>
      </c>
      <c r="AM32" s="400">
        <v>6.4735270821909465E-3</v>
      </c>
      <c r="AN32" s="400">
        <v>0</v>
      </c>
      <c r="AO32" s="400">
        <v>1.2953367875647669E-3</v>
      </c>
      <c r="AP32" s="401">
        <v>9.8717297420225676E-3</v>
      </c>
      <c r="AQ32" s="400">
        <v>0</v>
      </c>
      <c r="AR32" s="400">
        <v>4.4091052431733203E-2</v>
      </c>
      <c r="AS32" s="400">
        <v>0</v>
      </c>
      <c r="AT32" s="400">
        <v>0</v>
      </c>
      <c r="AU32" s="400">
        <v>0</v>
      </c>
      <c r="AV32" s="400">
        <v>0</v>
      </c>
      <c r="AW32" s="401">
        <v>2.1932288740454043E-2</v>
      </c>
      <c r="AX32" s="400">
        <v>2.4936621597580502E-2</v>
      </c>
      <c r="AY32" s="401">
        <v>4.2187413266008911E-3</v>
      </c>
      <c r="AZ32" s="401">
        <v>1.4178205845877485E-2</v>
      </c>
      <c r="BA32" s="400">
        <v>1.7664662232520615E-2</v>
      </c>
      <c r="BB32" s="401">
        <v>2.0030921015930698E-2</v>
      </c>
      <c r="BC32" s="400">
        <v>9.3562567094209303E-3</v>
      </c>
      <c r="BD32" s="401">
        <v>1.6320882696696338E-2</v>
      </c>
    </row>
    <row r="33" spans="1:56" x14ac:dyDescent="0.2">
      <c r="A33" s="251" t="s">
        <v>469</v>
      </c>
      <c r="B33" s="435" t="s">
        <v>38</v>
      </c>
      <c r="C33" s="400">
        <v>1.2916302360702647E-3</v>
      </c>
      <c r="D33" s="400">
        <v>0</v>
      </c>
      <c r="E33" s="400">
        <v>5.0415931434333251E-4</v>
      </c>
      <c r="F33" s="400">
        <v>0</v>
      </c>
      <c r="G33" s="400">
        <v>8.4607481718740557E-4</v>
      </c>
      <c r="H33" s="400">
        <v>1.5105740181268882E-3</v>
      </c>
      <c r="I33" s="400">
        <v>3.1959092361776926E-4</v>
      </c>
      <c r="J33" s="400">
        <v>9.3335822288594366E-4</v>
      </c>
      <c r="K33" s="400">
        <v>3.0854674483184202E-4</v>
      </c>
      <c r="L33" s="400">
        <v>0</v>
      </c>
      <c r="M33" s="400">
        <v>1.4800197335964479E-3</v>
      </c>
      <c r="N33" s="400">
        <v>4.6926325668700139E-4</v>
      </c>
      <c r="O33" s="400">
        <v>0</v>
      </c>
      <c r="P33" s="400">
        <v>1.9345032472018792E-3</v>
      </c>
      <c r="Q33" s="400">
        <v>1.2614317250078839E-3</v>
      </c>
      <c r="R33" s="400">
        <v>1.0392030387730237E-3</v>
      </c>
      <c r="S33" s="400">
        <v>7.6893502499038834E-4</v>
      </c>
      <c r="T33" s="400">
        <v>2.2614201718679331E-4</v>
      </c>
      <c r="U33" s="400">
        <v>1.1119915593711556E-3</v>
      </c>
      <c r="V33" s="400">
        <v>7.1530758226037196E-4</v>
      </c>
      <c r="W33" s="400">
        <v>2.1896211955331729E-4</v>
      </c>
      <c r="X33" s="400">
        <v>5.4981306355839012E-4</v>
      </c>
      <c r="Y33" s="400">
        <v>2.152897969521719E-3</v>
      </c>
      <c r="Z33" s="400">
        <v>3.4478658899060755E-3</v>
      </c>
      <c r="AA33" s="400">
        <v>2.4113817217265494E-4</v>
      </c>
      <c r="AB33" s="400">
        <v>7.2124053371799498E-4</v>
      </c>
      <c r="AC33" s="400">
        <v>2.0399056543634858E-2</v>
      </c>
      <c r="AD33" s="400">
        <v>1.0259965337954939E-2</v>
      </c>
      <c r="AE33" s="400">
        <v>1.4040108670855887E-2</v>
      </c>
      <c r="AF33" s="400">
        <v>1.4643327686805948E-2</v>
      </c>
      <c r="AG33" s="400">
        <v>1.5190811411633939E-2</v>
      </c>
      <c r="AH33" s="400">
        <v>1.2608648996673463E-3</v>
      </c>
      <c r="AI33" s="400">
        <v>4.8759704601401251E-3</v>
      </c>
      <c r="AJ33" s="400">
        <v>1.2675731735422909E-2</v>
      </c>
      <c r="AK33" s="400">
        <v>1.0400734169470786E-2</v>
      </c>
      <c r="AL33" s="400">
        <v>4.2028847072308724E-3</v>
      </c>
      <c r="AM33" s="400">
        <v>5.4986900627551332E-3</v>
      </c>
      <c r="AN33" s="400">
        <v>0</v>
      </c>
      <c r="AO33" s="400">
        <v>1.4248704663212436E-2</v>
      </c>
      <c r="AP33" s="401">
        <v>4.97829350887098E-3</v>
      </c>
      <c r="AQ33" s="400">
        <v>0</v>
      </c>
      <c r="AR33" s="400">
        <v>0.17399265041864295</v>
      </c>
      <c r="AS33" s="400">
        <v>1.4512103093980379E-4</v>
      </c>
      <c r="AT33" s="400">
        <v>0</v>
      </c>
      <c r="AU33" s="400">
        <v>1.7483587877138679E-2</v>
      </c>
      <c r="AV33" s="400">
        <v>0</v>
      </c>
      <c r="AW33" s="401">
        <v>9.0687180767710138E-2</v>
      </c>
      <c r="AX33" s="400">
        <v>6.7888276107454196E-2</v>
      </c>
      <c r="AY33" s="401">
        <v>3.3717035943593867E-4</v>
      </c>
      <c r="AZ33" s="401">
        <v>5.1136578403120393E-2</v>
      </c>
      <c r="BA33" s="400">
        <v>4.41778921473472E-2</v>
      </c>
      <c r="BB33" s="401">
        <v>2.5902327842462207E-2</v>
      </c>
      <c r="BC33" s="400">
        <v>7.1926633815809771E-2</v>
      </c>
      <c r="BD33" s="401">
        <v>5.4556439705511307E-2</v>
      </c>
    </row>
    <row r="34" spans="1:56" x14ac:dyDescent="0.2">
      <c r="A34" s="251" t="s">
        <v>470</v>
      </c>
      <c r="B34" s="435" t="s">
        <v>471</v>
      </c>
      <c r="C34" s="400">
        <v>1.8718702805818298E-2</v>
      </c>
      <c r="D34" s="400">
        <v>2.1621621621621623E-2</v>
      </c>
      <c r="E34" s="400">
        <v>1.3360221830098312E-2</v>
      </c>
      <c r="F34" s="400">
        <v>9.3457943925233638E-3</v>
      </c>
      <c r="G34" s="400">
        <v>1.5591950202453617E-2</v>
      </c>
      <c r="H34" s="400">
        <v>1.0070493454179255E-2</v>
      </c>
      <c r="I34" s="400">
        <v>1.9495046340683924E-2</v>
      </c>
      <c r="J34" s="400">
        <v>1.2133656897517267E-2</v>
      </c>
      <c r="K34" s="400">
        <v>1.1107682813946312E-2</v>
      </c>
      <c r="L34" s="400">
        <v>1.0626992561105207E-2</v>
      </c>
      <c r="M34" s="400">
        <v>2.8613714849531326E-2</v>
      </c>
      <c r="N34" s="400">
        <v>1.0323791647114031E-2</v>
      </c>
      <c r="O34" s="400">
        <v>1.4423076923076924E-2</v>
      </c>
      <c r="P34" s="400">
        <v>1.2574271106812215E-2</v>
      </c>
      <c r="Q34" s="400">
        <v>9.6184169031851147E-3</v>
      </c>
      <c r="R34" s="400">
        <v>8.6361355980792663E-3</v>
      </c>
      <c r="S34" s="400">
        <v>9.22722029988466E-3</v>
      </c>
      <c r="T34" s="400">
        <v>1.0628674807779286E-2</v>
      </c>
      <c r="U34" s="400">
        <v>1.0971066329858725E-2</v>
      </c>
      <c r="V34" s="400">
        <v>1.0729613733905579E-2</v>
      </c>
      <c r="W34" s="400">
        <v>7.8826363039194228E-3</v>
      </c>
      <c r="X34" s="400">
        <v>7.8403342863426428E-2</v>
      </c>
      <c r="Y34" s="400">
        <v>1.6505551099666511E-2</v>
      </c>
      <c r="Z34" s="400">
        <v>2.9722981809535132E-2</v>
      </c>
      <c r="AA34" s="400">
        <v>8.6809741982155769E-3</v>
      </c>
      <c r="AB34" s="400">
        <v>3.1373963216732782E-2</v>
      </c>
      <c r="AC34" s="400">
        <v>1.5660525700686344E-2</v>
      </c>
      <c r="AD34" s="400">
        <v>2.0381282495667244E-2</v>
      </c>
      <c r="AE34" s="400">
        <v>1.4517099068831789E-4</v>
      </c>
      <c r="AF34" s="400">
        <v>9.3807641633728595E-2</v>
      </c>
      <c r="AG34" s="400">
        <v>7.7806595035198219E-3</v>
      </c>
      <c r="AH34" s="400">
        <v>1.8188646850520442E-2</v>
      </c>
      <c r="AI34" s="400">
        <v>1.4107176671085022E-2</v>
      </c>
      <c r="AJ34" s="400">
        <v>7.8666359376200357E-3</v>
      </c>
      <c r="AK34" s="400">
        <v>1.8048332823493423E-2</v>
      </c>
      <c r="AL34" s="400">
        <v>6.065526793390009E-3</v>
      </c>
      <c r="AM34" s="400">
        <v>2.7295436544202765E-2</v>
      </c>
      <c r="AN34" s="400">
        <v>0.14681107099879662</v>
      </c>
      <c r="AO34" s="400">
        <v>4.4041450777202069E-2</v>
      </c>
      <c r="AP34" s="401">
        <v>1.7661627653062725E-2</v>
      </c>
      <c r="AQ34" s="400">
        <v>2.7069039451114923E-2</v>
      </c>
      <c r="AR34" s="400">
        <v>0.10551990887033974</v>
      </c>
      <c r="AS34" s="400">
        <v>7.2560515469901894E-4</v>
      </c>
      <c r="AT34" s="400">
        <v>1.9415176985912157E-3</v>
      </c>
      <c r="AU34" s="400">
        <v>3.1497669988775128E-3</v>
      </c>
      <c r="AV34" s="400">
        <v>1.0634396773010634E-2</v>
      </c>
      <c r="AW34" s="401">
        <v>5.4336116886837905E-2</v>
      </c>
      <c r="AX34" s="400">
        <v>5.5101405443871196E-2</v>
      </c>
      <c r="AY34" s="401">
        <v>3.6474020407030412E-2</v>
      </c>
      <c r="AZ34" s="401">
        <v>4.6517006827210203E-2</v>
      </c>
      <c r="BA34" s="400">
        <v>4.85632082299906E-2</v>
      </c>
      <c r="BB34" s="401">
        <v>8.1151728150078498E-2</v>
      </c>
      <c r="BC34" s="400">
        <v>1.7982068816088822E-2</v>
      </c>
      <c r="BD34" s="401">
        <v>3.005644705980854E-2</v>
      </c>
    </row>
    <row r="35" spans="1:56" x14ac:dyDescent="0.2">
      <c r="A35" s="251" t="s">
        <v>472</v>
      </c>
      <c r="B35" s="435" t="s">
        <v>191</v>
      </c>
      <c r="C35" s="400">
        <v>2.1063508465145853E-3</v>
      </c>
      <c r="D35" s="400">
        <v>0</v>
      </c>
      <c r="E35" s="400">
        <v>2.8737080917569952E-3</v>
      </c>
      <c r="F35" s="400">
        <v>0</v>
      </c>
      <c r="G35" s="400">
        <v>1.9943192119417415E-3</v>
      </c>
      <c r="H35" s="400">
        <v>2.5176233635448137E-3</v>
      </c>
      <c r="I35" s="400">
        <v>2.2371364653243847E-3</v>
      </c>
      <c r="J35" s="400">
        <v>6.3468359156244169E-3</v>
      </c>
      <c r="K35" s="400">
        <v>0</v>
      </c>
      <c r="L35" s="400">
        <v>2.1253985122210413E-3</v>
      </c>
      <c r="M35" s="400">
        <v>3.2560434139121855E-3</v>
      </c>
      <c r="N35" s="400">
        <v>4.6926325668700139E-4</v>
      </c>
      <c r="O35" s="400">
        <v>1.6025641025641025E-3</v>
      </c>
      <c r="P35" s="400">
        <v>3.5926488876606329E-3</v>
      </c>
      <c r="Q35" s="400">
        <v>4.2573320719016088E-3</v>
      </c>
      <c r="R35" s="400">
        <v>6.0918798824625532E-3</v>
      </c>
      <c r="S35" s="400">
        <v>3.4602076124567475E-3</v>
      </c>
      <c r="T35" s="400">
        <v>3.8444142921754861E-3</v>
      </c>
      <c r="U35" s="400">
        <v>7.2498347335379285E-3</v>
      </c>
      <c r="V35" s="400">
        <v>1.0729613733905579E-2</v>
      </c>
      <c r="W35" s="400">
        <v>1.0948105977665863E-3</v>
      </c>
      <c r="X35" s="400">
        <v>3.0239718495711459E-3</v>
      </c>
      <c r="Y35" s="400">
        <v>5.3400312381274009E-3</v>
      </c>
      <c r="Z35" s="400">
        <v>3.6856497443823566E-3</v>
      </c>
      <c r="AA35" s="400">
        <v>2.6525198938992044E-2</v>
      </c>
      <c r="AB35" s="400">
        <v>6.4911648034619547E-3</v>
      </c>
      <c r="AC35" s="400">
        <v>2.8898663436816047E-2</v>
      </c>
      <c r="AD35" s="400">
        <v>4.1941074523396883E-2</v>
      </c>
      <c r="AE35" s="400">
        <v>7.0511624048611539E-4</v>
      </c>
      <c r="AF35" s="400">
        <v>8.1309994353472616E-3</v>
      </c>
      <c r="AG35" s="400">
        <v>0.14597999258984809</v>
      </c>
      <c r="AH35" s="400">
        <v>2.3714990878849661E-2</v>
      </c>
      <c r="AI35" s="400">
        <v>2.2154894906267753E-2</v>
      </c>
      <c r="AJ35" s="400">
        <v>7.359606668203119E-3</v>
      </c>
      <c r="AK35" s="400">
        <v>4.8638727439583973E-2</v>
      </c>
      <c r="AL35" s="400">
        <v>1.9008501289521446E-2</v>
      </c>
      <c r="AM35" s="400">
        <v>1.3632486443672698E-2</v>
      </c>
      <c r="AN35" s="400">
        <v>0</v>
      </c>
      <c r="AO35" s="400">
        <v>3.2383419689119168E-2</v>
      </c>
      <c r="AP35" s="401">
        <v>1.0326564739878507E-2</v>
      </c>
      <c r="AQ35" s="400">
        <v>1.1578044596912522E-2</v>
      </c>
      <c r="AR35" s="400">
        <v>2.7486919418469202E-2</v>
      </c>
      <c r="AS35" s="400">
        <v>5.804841237592152E-5</v>
      </c>
      <c r="AT35" s="400">
        <v>3.2200781342488459E-2</v>
      </c>
      <c r="AU35" s="400">
        <v>3.2592945338276814E-2</v>
      </c>
      <c r="AV35" s="400">
        <v>-3.667033370003667E-4</v>
      </c>
      <c r="AW35" s="401">
        <v>2.3872292678085799E-2</v>
      </c>
      <c r="AX35" s="400">
        <v>2.6731231097669454E-2</v>
      </c>
      <c r="AY35" s="401">
        <v>8.7582056780310892E-4</v>
      </c>
      <c r="AZ35" s="401">
        <v>1.3805616203869532E-2</v>
      </c>
      <c r="BA35" s="400">
        <v>1.7656002730629596E-2</v>
      </c>
      <c r="BB35" s="401">
        <v>4.3369115643005711E-2</v>
      </c>
      <c r="BC35" s="400">
        <v>-1.0551231250553988E-2</v>
      </c>
      <c r="BD35" s="401">
        <v>3.053730495555176E-3</v>
      </c>
    </row>
    <row r="36" spans="1:56" x14ac:dyDescent="0.2">
      <c r="A36" s="251" t="s">
        <v>473</v>
      </c>
      <c r="B36" s="435" t="s">
        <v>39</v>
      </c>
      <c r="C36" s="400">
        <v>0</v>
      </c>
      <c r="D36" s="400">
        <v>0</v>
      </c>
      <c r="E36" s="400">
        <v>0</v>
      </c>
      <c r="F36" s="400">
        <v>0</v>
      </c>
      <c r="G36" s="400">
        <v>0</v>
      </c>
      <c r="H36" s="400">
        <v>0</v>
      </c>
      <c r="I36" s="400">
        <v>0</v>
      </c>
      <c r="J36" s="400">
        <v>0</v>
      </c>
      <c r="K36" s="400">
        <v>0</v>
      </c>
      <c r="L36" s="400">
        <v>0</v>
      </c>
      <c r="M36" s="400">
        <v>0</v>
      </c>
      <c r="N36" s="400">
        <v>0</v>
      </c>
      <c r="O36" s="400">
        <v>0</v>
      </c>
      <c r="P36" s="400">
        <v>0</v>
      </c>
      <c r="Q36" s="400">
        <v>0</v>
      </c>
      <c r="R36" s="400">
        <v>0</v>
      </c>
      <c r="S36" s="400">
        <v>0</v>
      </c>
      <c r="T36" s="400">
        <v>0</v>
      </c>
      <c r="U36" s="400">
        <v>0</v>
      </c>
      <c r="V36" s="400">
        <v>0</v>
      </c>
      <c r="W36" s="400">
        <v>0</v>
      </c>
      <c r="X36" s="400">
        <v>0</v>
      </c>
      <c r="Y36" s="400">
        <v>0</v>
      </c>
      <c r="Z36" s="400">
        <v>0</v>
      </c>
      <c r="AA36" s="400">
        <v>0</v>
      </c>
      <c r="AB36" s="400">
        <v>0</v>
      </c>
      <c r="AC36" s="400">
        <v>0</v>
      </c>
      <c r="AD36" s="400">
        <v>0</v>
      </c>
      <c r="AE36" s="400">
        <v>0</v>
      </c>
      <c r="AF36" s="400">
        <v>0</v>
      </c>
      <c r="AG36" s="400">
        <v>0</v>
      </c>
      <c r="AH36" s="400">
        <v>0</v>
      </c>
      <c r="AI36" s="400">
        <v>0</v>
      </c>
      <c r="AJ36" s="400">
        <v>0</v>
      </c>
      <c r="AK36" s="400">
        <v>0</v>
      </c>
      <c r="AL36" s="400">
        <v>0</v>
      </c>
      <c r="AM36" s="400">
        <v>0</v>
      </c>
      <c r="AN36" s="400">
        <v>0</v>
      </c>
      <c r="AO36" s="400">
        <v>0.11269430051813471</v>
      </c>
      <c r="AP36" s="401">
        <v>9.8434439834494373E-5</v>
      </c>
      <c r="AQ36" s="400">
        <v>0</v>
      </c>
      <c r="AR36" s="400">
        <v>3.6619192575764402E-3</v>
      </c>
      <c r="AS36" s="400">
        <v>0.34878388576072444</v>
      </c>
      <c r="AT36" s="400">
        <v>0</v>
      </c>
      <c r="AU36" s="400">
        <v>0</v>
      </c>
      <c r="AV36" s="400">
        <v>0</v>
      </c>
      <c r="AW36" s="401">
        <v>5.9527068016986241E-2</v>
      </c>
      <c r="AX36" s="400">
        <v>4.1447251378758231E-2</v>
      </c>
      <c r="AY36" s="401">
        <v>0</v>
      </c>
      <c r="AZ36" s="401">
        <v>3.3469169557086315E-2</v>
      </c>
      <c r="BA36" s="400">
        <v>2.6899299374134499E-2</v>
      </c>
      <c r="BB36" s="401">
        <v>0</v>
      </c>
      <c r="BC36" s="400">
        <v>6.1043829959062275E-2</v>
      </c>
      <c r="BD36" s="401">
        <v>4.21751974628806E-2</v>
      </c>
    </row>
    <row r="37" spans="1:56" x14ac:dyDescent="0.2">
      <c r="A37" s="251" t="s">
        <v>474</v>
      </c>
      <c r="B37" s="435" t="s">
        <v>40</v>
      </c>
      <c r="C37" s="400">
        <v>0</v>
      </c>
      <c r="D37" s="400">
        <v>0</v>
      </c>
      <c r="E37" s="400">
        <v>0</v>
      </c>
      <c r="F37" s="400">
        <v>0</v>
      </c>
      <c r="G37" s="400">
        <v>3.0216957756693056E-5</v>
      </c>
      <c r="H37" s="400">
        <v>0</v>
      </c>
      <c r="I37" s="400">
        <v>0</v>
      </c>
      <c r="J37" s="400">
        <v>0</v>
      </c>
      <c r="K37" s="400">
        <v>0</v>
      </c>
      <c r="L37" s="400">
        <v>0</v>
      </c>
      <c r="M37" s="400">
        <v>1.9733596447952639E-4</v>
      </c>
      <c r="N37" s="400">
        <v>0</v>
      </c>
      <c r="O37" s="400">
        <v>0</v>
      </c>
      <c r="P37" s="400">
        <v>1.381788033715628E-4</v>
      </c>
      <c r="Q37" s="400">
        <v>0</v>
      </c>
      <c r="R37" s="400">
        <v>3.5834587543897367E-5</v>
      </c>
      <c r="S37" s="400">
        <v>0</v>
      </c>
      <c r="T37" s="400">
        <v>4.5228403437358661E-4</v>
      </c>
      <c r="U37" s="400">
        <v>5.0346074538457834E-4</v>
      </c>
      <c r="V37" s="400">
        <v>7.1530758226037196E-4</v>
      </c>
      <c r="W37" s="400">
        <v>0</v>
      </c>
      <c r="X37" s="400">
        <v>5.4981306355839013E-5</v>
      </c>
      <c r="Y37" s="400">
        <v>1.0553421419224113E-4</v>
      </c>
      <c r="Z37" s="400">
        <v>1.7833789085721079E-4</v>
      </c>
      <c r="AA37" s="400">
        <v>0</v>
      </c>
      <c r="AB37" s="400">
        <v>0</v>
      </c>
      <c r="AC37" s="400">
        <v>2.1249017232952976E-5</v>
      </c>
      <c r="AD37" s="400">
        <v>6.9324090121317163E-5</v>
      </c>
      <c r="AE37" s="400">
        <v>0</v>
      </c>
      <c r="AF37" s="400">
        <v>1.1293054771315641E-4</v>
      </c>
      <c r="AG37" s="400">
        <v>1.8525379770285291E-3</v>
      </c>
      <c r="AH37" s="400">
        <v>1.0730765103551884E-4</v>
      </c>
      <c r="AI37" s="400">
        <v>0</v>
      </c>
      <c r="AJ37" s="400">
        <v>6.1458093262656529E-5</v>
      </c>
      <c r="AK37" s="400">
        <v>0</v>
      </c>
      <c r="AL37" s="400">
        <v>1.4328016047377974E-4</v>
      </c>
      <c r="AM37" s="400">
        <v>7.6159142143422901E-5</v>
      </c>
      <c r="AN37" s="400">
        <v>0</v>
      </c>
      <c r="AO37" s="400">
        <v>0</v>
      </c>
      <c r="AP37" s="401">
        <v>1.7876599418218517E-4</v>
      </c>
      <c r="AQ37" s="400">
        <v>0</v>
      </c>
      <c r="AR37" s="400">
        <v>2.7911676309506188E-2</v>
      </c>
      <c r="AS37" s="400">
        <v>0.14447282366827266</v>
      </c>
      <c r="AT37" s="400">
        <v>8.8102284834852607E-2</v>
      </c>
      <c r="AU37" s="400">
        <v>9.5799176842749759E-2</v>
      </c>
      <c r="AV37" s="400">
        <v>0</v>
      </c>
      <c r="AW37" s="401">
        <v>6.6283467869084955E-2</v>
      </c>
      <c r="AX37" s="400">
        <v>4.6219533890766766E-2</v>
      </c>
      <c r="AY37" s="401">
        <v>7.6891289286000648E-3</v>
      </c>
      <c r="AZ37" s="401">
        <v>4.0633870378403478E-2</v>
      </c>
      <c r="BA37" s="400">
        <v>3.2695392639856366E-2</v>
      </c>
      <c r="BB37" s="401">
        <v>6.0965405121094027E-3</v>
      </c>
      <c r="BC37" s="400">
        <v>6.9088569280618767E-2</v>
      </c>
      <c r="BD37" s="401">
        <v>4.7800669127904809E-2</v>
      </c>
    </row>
    <row r="38" spans="1:56" x14ac:dyDescent="0.2">
      <c r="A38" s="251" t="s">
        <v>475</v>
      </c>
      <c r="B38" s="435" t="s">
        <v>476</v>
      </c>
      <c r="C38" s="400">
        <v>3.179397504172959E-4</v>
      </c>
      <c r="D38" s="400">
        <v>0</v>
      </c>
      <c r="E38" s="400">
        <v>0</v>
      </c>
      <c r="F38" s="400">
        <v>0</v>
      </c>
      <c r="G38" s="400">
        <v>0</v>
      </c>
      <c r="H38" s="400">
        <v>0</v>
      </c>
      <c r="I38" s="400">
        <v>0</v>
      </c>
      <c r="J38" s="400">
        <v>0</v>
      </c>
      <c r="K38" s="400">
        <v>0</v>
      </c>
      <c r="L38" s="400">
        <v>0</v>
      </c>
      <c r="M38" s="400">
        <v>0</v>
      </c>
      <c r="N38" s="400">
        <v>0</v>
      </c>
      <c r="O38" s="400">
        <v>0</v>
      </c>
      <c r="P38" s="400">
        <v>0</v>
      </c>
      <c r="Q38" s="400">
        <v>0</v>
      </c>
      <c r="R38" s="400">
        <v>0</v>
      </c>
      <c r="S38" s="400">
        <v>0</v>
      </c>
      <c r="T38" s="400">
        <v>0</v>
      </c>
      <c r="U38" s="400">
        <v>0</v>
      </c>
      <c r="V38" s="400">
        <v>0</v>
      </c>
      <c r="W38" s="400">
        <v>0</v>
      </c>
      <c r="X38" s="400">
        <v>0</v>
      </c>
      <c r="Y38" s="400">
        <v>0</v>
      </c>
      <c r="Z38" s="400">
        <v>0</v>
      </c>
      <c r="AA38" s="400">
        <v>2.4113817217265494E-4</v>
      </c>
      <c r="AB38" s="400">
        <v>0</v>
      </c>
      <c r="AC38" s="400">
        <v>0</v>
      </c>
      <c r="AD38" s="400">
        <v>6.9324090121317163E-5</v>
      </c>
      <c r="AE38" s="400">
        <v>0</v>
      </c>
      <c r="AF38" s="400">
        <v>1.5057406361754187E-4</v>
      </c>
      <c r="AG38" s="400">
        <v>0</v>
      </c>
      <c r="AH38" s="400">
        <v>0</v>
      </c>
      <c r="AI38" s="400">
        <v>0</v>
      </c>
      <c r="AJ38" s="400">
        <v>1.35361450411001E-2</v>
      </c>
      <c r="AK38" s="400">
        <v>0</v>
      </c>
      <c r="AL38" s="400">
        <v>0</v>
      </c>
      <c r="AM38" s="400">
        <v>3.0463656857369159E-5</v>
      </c>
      <c r="AN38" s="400">
        <v>0</v>
      </c>
      <c r="AO38" s="400">
        <v>1.2953367875647669E-3</v>
      </c>
      <c r="AP38" s="401">
        <v>1.0250758906902517E-3</v>
      </c>
      <c r="AQ38" s="400">
        <v>3.5430960548885074E-2</v>
      </c>
      <c r="AR38" s="400">
        <v>3.8064009576337182E-2</v>
      </c>
      <c r="AS38" s="400">
        <v>0.49946788955322075</v>
      </c>
      <c r="AT38" s="400">
        <v>0</v>
      </c>
      <c r="AU38" s="400">
        <v>0</v>
      </c>
      <c r="AV38" s="400">
        <v>0</v>
      </c>
      <c r="AW38" s="401">
        <v>0.10262812909669768</v>
      </c>
      <c r="AX38" s="400">
        <v>7.229807863369507E-2</v>
      </c>
      <c r="AY38" s="401">
        <v>1.418582609821937E-4</v>
      </c>
      <c r="AZ38" s="401">
        <v>5.7764894135943018E-2</v>
      </c>
      <c r="BA38" s="400">
        <v>4.6971303132358325E-2</v>
      </c>
      <c r="BB38" s="401">
        <v>1.1954001004136084E-5</v>
      </c>
      <c r="BC38" s="400">
        <v>0.10534652620244313</v>
      </c>
      <c r="BD38" s="401">
        <v>7.3639143869288118E-2</v>
      </c>
    </row>
    <row r="39" spans="1:56" x14ac:dyDescent="0.2">
      <c r="A39" s="251" t="s">
        <v>477</v>
      </c>
      <c r="B39" s="435" t="s">
        <v>478</v>
      </c>
      <c r="C39" s="400">
        <v>7.9484937604323974E-5</v>
      </c>
      <c r="D39" s="400">
        <v>0</v>
      </c>
      <c r="E39" s="400">
        <v>4.9911772119989916E-3</v>
      </c>
      <c r="F39" s="400">
        <v>0</v>
      </c>
      <c r="G39" s="400">
        <v>3.0216957756693056E-4</v>
      </c>
      <c r="H39" s="400">
        <v>5.0352467270896274E-4</v>
      </c>
      <c r="I39" s="400">
        <v>3.1959092361776926E-4</v>
      </c>
      <c r="J39" s="400">
        <v>9.3335822288594366E-4</v>
      </c>
      <c r="K39" s="400">
        <v>0</v>
      </c>
      <c r="L39" s="400">
        <v>0</v>
      </c>
      <c r="M39" s="400">
        <v>9.8667982239763195E-5</v>
      </c>
      <c r="N39" s="400">
        <v>4.6926325668700139E-4</v>
      </c>
      <c r="O39" s="400">
        <v>0</v>
      </c>
      <c r="P39" s="400">
        <v>4.1453641011468843E-4</v>
      </c>
      <c r="Q39" s="400">
        <v>1.2614317250078839E-3</v>
      </c>
      <c r="R39" s="400">
        <v>1.0392030387730237E-3</v>
      </c>
      <c r="S39" s="400">
        <v>7.6893502499038834E-4</v>
      </c>
      <c r="T39" s="400">
        <v>2.2614201718679331E-4</v>
      </c>
      <c r="U39" s="400">
        <v>3.0207644723074698E-4</v>
      </c>
      <c r="V39" s="400">
        <v>7.1530758226037196E-4</v>
      </c>
      <c r="W39" s="400">
        <v>1.0948105977665864E-4</v>
      </c>
      <c r="X39" s="400">
        <v>3.8486914449087313E-4</v>
      </c>
      <c r="Y39" s="400">
        <v>4.2213685676896452E-4</v>
      </c>
      <c r="Z39" s="400">
        <v>1.8428248721911783E-3</v>
      </c>
      <c r="AA39" s="400">
        <v>5.7873161321437185E-3</v>
      </c>
      <c r="AB39" s="400">
        <v>1.0818608005769925E-3</v>
      </c>
      <c r="AC39" s="400">
        <v>2.5498820679543569E-4</v>
      </c>
      <c r="AD39" s="400">
        <v>1.8717504332755634E-3</v>
      </c>
      <c r="AE39" s="400">
        <v>6.2216138866421944E-5</v>
      </c>
      <c r="AF39" s="400">
        <v>9.7873141351402211E-4</v>
      </c>
      <c r="AG39" s="400">
        <v>3.7050759540570581E-4</v>
      </c>
      <c r="AH39" s="400">
        <v>0</v>
      </c>
      <c r="AI39" s="400">
        <v>1.5148646089755728E-3</v>
      </c>
      <c r="AJ39" s="400">
        <v>6.6067450257355762E-4</v>
      </c>
      <c r="AK39" s="400">
        <v>0</v>
      </c>
      <c r="AL39" s="400">
        <v>1.1940013372814977E-3</v>
      </c>
      <c r="AM39" s="400">
        <v>1.2337781027234509E-3</v>
      </c>
      <c r="AN39" s="400">
        <v>0</v>
      </c>
      <c r="AO39" s="400">
        <v>2.5906735751295338E-3</v>
      </c>
      <c r="AP39" s="401">
        <v>6.8451535746975965E-4</v>
      </c>
      <c r="AQ39" s="400">
        <v>0</v>
      </c>
      <c r="AR39" s="400">
        <v>1.0390454554230514E-2</v>
      </c>
      <c r="AS39" s="400">
        <v>0</v>
      </c>
      <c r="AT39" s="400">
        <v>0</v>
      </c>
      <c r="AU39" s="400">
        <v>0</v>
      </c>
      <c r="AV39" s="400">
        <v>0</v>
      </c>
      <c r="AW39" s="401">
        <v>5.1685418437400462E-3</v>
      </c>
      <c r="AX39" s="400">
        <v>4.2630314890588867E-3</v>
      </c>
      <c r="AY39" s="401">
        <v>8.2236673033155767E-5</v>
      </c>
      <c r="AZ39" s="401">
        <v>2.9420182118937094E-3</v>
      </c>
      <c r="BA39" s="400">
        <v>2.7955758604838784E-3</v>
      </c>
      <c r="BB39" s="401">
        <v>1.2053617679170551E-3</v>
      </c>
      <c r="BC39" s="400">
        <v>4.3728189252451501E-3</v>
      </c>
      <c r="BD39" s="401">
        <v>3.698645791022553E-3</v>
      </c>
    </row>
    <row r="40" spans="1:56" x14ac:dyDescent="0.2">
      <c r="A40" s="251" t="s">
        <v>479</v>
      </c>
      <c r="B40" s="435" t="s">
        <v>41</v>
      </c>
      <c r="C40" s="400">
        <v>1.235990779747238E-2</v>
      </c>
      <c r="D40" s="400">
        <v>1.0810810810810811E-2</v>
      </c>
      <c r="E40" s="400">
        <v>6.5540710864633225E-3</v>
      </c>
      <c r="F40" s="400">
        <v>2.8037383177570093E-2</v>
      </c>
      <c r="G40" s="400">
        <v>1.4836526258536291E-2</v>
      </c>
      <c r="H40" s="400">
        <v>1.863041289023162E-2</v>
      </c>
      <c r="I40" s="400">
        <v>1.0226909555768616E-2</v>
      </c>
      <c r="J40" s="400">
        <v>2.5760686951652043E-2</v>
      </c>
      <c r="K40" s="400">
        <v>2.4683739586547362E-3</v>
      </c>
      <c r="L40" s="400">
        <v>2.0191285866099893E-2</v>
      </c>
      <c r="M40" s="400">
        <v>3.3448445979279727E-2</v>
      </c>
      <c r="N40" s="400">
        <v>5.1618958235570157E-3</v>
      </c>
      <c r="O40" s="400">
        <v>6.41025641025641E-3</v>
      </c>
      <c r="P40" s="400">
        <v>1.5890562387729724E-2</v>
      </c>
      <c r="Q40" s="400">
        <v>2.2548092084515924E-2</v>
      </c>
      <c r="R40" s="400">
        <v>1.9601519386511862E-2</v>
      </c>
      <c r="S40" s="400">
        <v>1.7301038062283738E-2</v>
      </c>
      <c r="T40" s="400">
        <v>2.5780189959294438E-2</v>
      </c>
      <c r="U40" s="400">
        <v>2.1723236683463286E-2</v>
      </c>
      <c r="V40" s="400">
        <v>1.9313304721030045E-2</v>
      </c>
      <c r="W40" s="400">
        <v>1.2699802934092402E-2</v>
      </c>
      <c r="X40" s="400">
        <v>1.90235319991203E-2</v>
      </c>
      <c r="Y40" s="400">
        <v>5.969015154713158E-2</v>
      </c>
      <c r="Z40" s="400">
        <v>2.3183925811437404E-2</v>
      </c>
      <c r="AA40" s="400">
        <v>8.8015432843019048E-2</v>
      </c>
      <c r="AB40" s="400">
        <v>4.5077533357374681E-2</v>
      </c>
      <c r="AC40" s="400">
        <v>6.4448269267546376E-2</v>
      </c>
      <c r="AD40" s="400">
        <v>8.2980935875216641E-2</v>
      </c>
      <c r="AE40" s="400">
        <v>7.9014496360355884E-3</v>
      </c>
      <c r="AF40" s="400">
        <v>4.024091850178807E-2</v>
      </c>
      <c r="AG40" s="400">
        <v>0.10744720266765469</v>
      </c>
      <c r="AH40" s="400">
        <v>7.1440068676896659E-2</v>
      </c>
      <c r="AI40" s="400">
        <v>5.2925582276084078E-2</v>
      </c>
      <c r="AJ40" s="400">
        <v>3.0406391641699317E-2</v>
      </c>
      <c r="AK40" s="400">
        <v>5.3839094524319363E-2</v>
      </c>
      <c r="AL40" s="400">
        <v>0.10363931607603401</v>
      </c>
      <c r="AM40" s="400">
        <v>1.7958325717419118E-2</v>
      </c>
      <c r="AN40" s="400">
        <v>0</v>
      </c>
      <c r="AO40" s="400">
        <v>1.9430051813471502E-2</v>
      </c>
      <c r="AP40" s="401">
        <v>3.2094153107416867E-2</v>
      </c>
      <c r="AQ40" s="400">
        <v>3.8057461406518008E-2</v>
      </c>
      <c r="AR40" s="400">
        <v>1.4132820192685171E-2</v>
      </c>
      <c r="AS40" s="400">
        <v>0</v>
      </c>
      <c r="AT40" s="400">
        <v>2.2493192849532377E-3</v>
      </c>
      <c r="AU40" s="400">
        <v>3.8096533895710738E-3</v>
      </c>
      <c r="AV40" s="400">
        <v>0</v>
      </c>
      <c r="AW40" s="401">
        <v>9.2150187037508338E-3</v>
      </c>
      <c r="AX40" s="400">
        <v>3.7941425013342821E-2</v>
      </c>
      <c r="AY40" s="401">
        <v>6.2643785683006411E-3</v>
      </c>
      <c r="AZ40" s="401">
        <v>7.9233797300435043E-3</v>
      </c>
      <c r="BA40" s="400">
        <v>2.6822807107430503E-2</v>
      </c>
      <c r="BB40" s="401">
        <v>3.2339557383189485E-2</v>
      </c>
      <c r="BC40" s="400">
        <v>-1.2192679796066433E-2</v>
      </c>
      <c r="BD40" s="401">
        <v>2.368988852016831E-2</v>
      </c>
    </row>
    <row r="41" spans="1:56" x14ac:dyDescent="0.2">
      <c r="A41" s="255">
        <v>37</v>
      </c>
      <c r="B41" s="435" t="s">
        <v>42</v>
      </c>
      <c r="C41" s="400">
        <v>7.9484937604323974E-5</v>
      </c>
      <c r="D41" s="400">
        <v>0</v>
      </c>
      <c r="E41" s="400">
        <v>6.0499117721199902E-4</v>
      </c>
      <c r="F41" s="400">
        <v>0</v>
      </c>
      <c r="G41" s="400">
        <v>9.0650873270079168E-5</v>
      </c>
      <c r="H41" s="400">
        <v>0</v>
      </c>
      <c r="I41" s="400">
        <v>0</v>
      </c>
      <c r="J41" s="400">
        <v>0</v>
      </c>
      <c r="K41" s="400">
        <v>0</v>
      </c>
      <c r="L41" s="400">
        <v>0</v>
      </c>
      <c r="M41" s="400">
        <v>0</v>
      </c>
      <c r="N41" s="400">
        <v>0</v>
      </c>
      <c r="O41" s="400">
        <v>0</v>
      </c>
      <c r="P41" s="400">
        <v>0</v>
      </c>
      <c r="Q41" s="400">
        <v>0</v>
      </c>
      <c r="R41" s="400">
        <v>7.1669175087794734E-5</v>
      </c>
      <c r="S41" s="400">
        <v>0</v>
      </c>
      <c r="T41" s="400">
        <v>0</v>
      </c>
      <c r="U41" s="400">
        <v>6.5668792876249352E-5</v>
      </c>
      <c r="V41" s="400">
        <v>0</v>
      </c>
      <c r="W41" s="400">
        <v>0</v>
      </c>
      <c r="X41" s="400">
        <v>4.3985045084671211E-4</v>
      </c>
      <c r="Y41" s="400">
        <v>1.4774789986913759E-4</v>
      </c>
      <c r="Z41" s="400">
        <v>0</v>
      </c>
      <c r="AA41" s="400">
        <v>0</v>
      </c>
      <c r="AB41" s="400">
        <v>0</v>
      </c>
      <c r="AC41" s="400">
        <v>6.7996855145449522E-4</v>
      </c>
      <c r="AD41" s="400">
        <v>6.9324090121317163E-5</v>
      </c>
      <c r="AE41" s="400">
        <v>3.3181940728758372E-4</v>
      </c>
      <c r="AF41" s="400">
        <v>1.8821757952192734E-4</v>
      </c>
      <c r="AG41" s="400">
        <v>1.148573545757688E-2</v>
      </c>
      <c r="AH41" s="400">
        <v>4.0240369138319561E-4</v>
      </c>
      <c r="AI41" s="400">
        <v>2.4143154705548193E-3</v>
      </c>
      <c r="AJ41" s="400">
        <v>8.3736652070369524E-3</v>
      </c>
      <c r="AK41" s="400">
        <v>1.8354236769654328E-3</v>
      </c>
      <c r="AL41" s="400">
        <v>5.7312064189511897E-4</v>
      </c>
      <c r="AM41" s="400">
        <v>1.3023213306525316E-2</v>
      </c>
      <c r="AN41" s="400">
        <v>0</v>
      </c>
      <c r="AO41" s="400">
        <v>0</v>
      </c>
      <c r="AP41" s="401">
        <v>1.890620103028047E-3</v>
      </c>
      <c r="AQ41" s="400">
        <v>0.67018653516295024</v>
      </c>
      <c r="AR41" s="400">
        <v>0.16476384160429391</v>
      </c>
      <c r="AS41" s="400">
        <v>0</v>
      </c>
      <c r="AT41" s="400">
        <v>0</v>
      </c>
      <c r="AU41" s="400">
        <v>0</v>
      </c>
      <c r="AV41" s="400">
        <v>0</v>
      </c>
      <c r="AW41" s="401">
        <v>0.10197185713759782</v>
      </c>
      <c r="AX41" s="400">
        <v>7.2692803771570891E-2</v>
      </c>
      <c r="AY41" s="401">
        <v>4.8344884159366448E-2</v>
      </c>
      <c r="AZ41" s="401">
        <v>7.849671779124541E-2</v>
      </c>
      <c r="BA41" s="400">
        <v>6.4146703508036376E-2</v>
      </c>
      <c r="BB41" s="401">
        <v>4.6301830556020433E-2</v>
      </c>
      <c r="BC41" s="400">
        <v>0.10502151939043167</v>
      </c>
      <c r="BD41" s="401">
        <v>7.4280664873726712E-2</v>
      </c>
    </row>
    <row r="42" spans="1:56" x14ac:dyDescent="0.2">
      <c r="A42" s="256">
        <v>38</v>
      </c>
      <c r="B42" s="431" t="s">
        <v>280</v>
      </c>
      <c r="C42" s="400">
        <v>5.7626579763134884E-4</v>
      </c>
      <c r="D42" s="400">
        <v>0</v>
      </c>
      <c r="E42" s="400">
        <v>8.0665490294933202E-4</v>
      </c>
      <c r="F42" s="400">
        <v>0</v>
      </c>
      <c r="G42" s="400">
        <v>5.1368828186378198E-4</v>
      </c>
      <c r="H42" s="400">
        <v>5.0352467270896274E-4</v>
      </c>
      <c r="I42" s="400">
        <v>3.1959092361776926E-4</v>
      </c>
      <c r="J42" s="400">
        <v>3.7334328915437746E-4</v>
      </c>
      <c r="K42" s="400">
        <v>0</v>
      </c>
      <c r="L42" s="400">
        <v>0</v>
      </c>
      <c r="M42" s="400">
        <v>7.8934385791810556E-4</v>
      </c>
      <c r="N42" s="400">
        <v>0</v>
      </c>
      <c r="O42" s="400">
        <v>0</v>
      </c>
      <c r="P42" s="400">
        <v>2.763576067431256E-4</v>
      </c>
      <c r="Q42" s="400">
        <v>4.7303689687795648E-4</v>
      </c>
      <c r="R42" s="400">
        <v>5.7335340070235788E-4</v>
      </c>
      <c r="S42" s="400">
        <v>7.6893502499038834E-4</v>
      </c>
      <c r="T42" s="400">
        <v>6.7842605156037987E-4</v>
      </c>
      <c r="U42" s="400">
        <v>6.5668792876249344E-4</v>
      </c>
      <c r="V42" s="400">
        <v>7.1530758226037196E-4</v>
      </c>
      <c r="W42" s="400">
        <v>5.4740529888329316E-4</v>
      </c>
      <c r="X42" s="400">
        <v>8.2471959533758524E-4</v>
      </c>
      <c r="Y42" s="400">
        <v>5.9099159947655034E-4</v>
      </c>
      <c r="Z42" s="400">
        <v>5.9445963619070264E-5</v>
      </c>
      <c r="AA42" s="400">
        <v>7.2341451651796482E-4</v>
      </c>
      <c r="AB42" s="400">
        <v>2.1637216011539851E-3</v>
      </c>
      <c r="AC42" s="400">
        <v>1.4449331718408025E-3</v>
      </c>
      <c r="AD42" s="400">
        <v>2.4263431542461003E-3</v>
      </c>
      <c r="AE42" s="400">
        <v>6.2216138866421944E-5</v>
      </c>
      <c r="AF42" s="400">
        <v>1.5057406361754188E-3</v>
      </c>
      <c r="AG42" s="400">
        <v>1.8525379770285291E-3</v>
      </c>
      <c r="AH42" s="400">
        <v>2.0120184569159781E-3</v>
      </c>
      <c r="AI42" s="400">
        <v>2.7456921037682259E-3</v>
      </c>
      <c r="AJ42" s="400">
        <v>1.0908811554121533E-3</v>
      </c>
      <c r="AK42" s="400">
        <v>3.3649434077699602E-3</v>
      </c>
      <c r="AL42" s="400">
        <v>1.0507211768077181E-3</v>
      </c>
      <c r="AM42" s="400">
        <v>1.1576189605800281E-3</v>
      </c>
      <c r="AN42" s="400">
        <v>0</v>
      </c>
      <c r="AO42" s="400">
        <v>0</v>
      </c>
      <c r="AP42" s="401">
        <v>9.4021861497085998E-4</v>
      </c>
      <c r="AQ42" s="400">
        <v>0</v>
      </c>
      <c r="AR42" s="400">
        <v>0</v>
      </c>
      <c r="AS42" s="400">
        <v>0</v>
      </c>
      <c r="AT42" s="400">
        <v>0</v>
      </c>
      <c r="AU42" s="400">
        <v>0</v>
      </c>
      <c r="AV42" s="400">
        <v>0</v>
      </c>
      <c r="AW42" s="401">
        <v>0</v>
      </c>
      <c r="AX42" s="400">
        <v>9.2399039316847539E-4</v>
      </c>
      <c r="AY42" s="401">
        <v>0</v>
      </c>
      <c r="AZ42" s="401">
        <v>0</v>
      </c>
      <c r="BA42" s="400">
        <v>5.9967050595304678E-4</v>
      </c>
      <c r="BB42" s="401">
        <v>0</v>
      </c>
      <c r="BC42" s="400">
        <v>0</v>
      </c>
      <c r="BD42" s="401">
        <v>9.4021861497085998E-4</v>
      </c>
    </row>
    <row r="43" spans="1:56" x14ac:dyDescent="0.2">
      <c r="A43" s="256">
        <v>39</v>
      </c>
      <c r="B43" s="431" t="s">
        <v>281</v>
      </c>
      <c r="C43" s="400">
        <v>5.9613703203242982E-4</v>
      </c>
      <c r="D43" s="400">
        <v>0</v>
      </c>
      <c r="E43" s="400">
        <v>1.5124779430299975E-3</v>
      </c>
      <c r="F43" s="400">
        <v>0</v>
      </c>
      <c r="G43" s="400">
        <v>8.7629177494409865E-4</v>
      </c>
      <c r="H43" s="400">
        <v>5.0352467270896274E-4</v>
      </c>
      <c r="I43" s="400">
        <v>3.1959092361776926E-4</v>
      </c>
      <c r="J43" s="400">
        <v>1.8667164457718873E-4</v>
      </c>
      <c r="K43" s="400">
        <v>0</v>
      </c>
      <c r="L43" s="400">
        <v>0</v>
      </c>
      <c r="M43" s="400">
        <v>1.3813517513566848E-3</v>
      </c>
      <c r="N43" s="400">
        <v>-1.8770530267480056E-3</v>
      </c>
      <c r="O43" s="400">
        <v>0</v>
      </c>
      <c r="P43" s="400">
        <v>5.527152134862512E-4</v>
      </c>
      <c r="Q43" s="400">
        <v>1.2614317250078839E-3</v>
      </c>
      <c r="R43" s="400">
        <v>1.0392030387730237E-3</v>
      </c>
      <c r="S43" s="400">
        <v>3.8446751249519417E-4</v>
      </c>
      <c r="T43" s="400">
        <v>2.2614201718679331E-4</v>
      </c>
      <c r="U43" s="400">
        <v>4.5968155013374545E-4</v>
      </c>
      <c r="V43" s="400">
        <v>0</v>
      </c>
      <c r="W43" s="400">
        <v>2.1896211955331729E-4</v>
      </c>
      <c r="X43" s="400">
        <v>4.9483175720255114E-4</v>
      </c>
      <c r="Y43" s="400">
        <v>2.3006458693908566E-3</v>
      </c>
      <c r="Z43" s="400">
        <v>2.9722981809535132E-4</v>
      </c>
      <c r="AA43" s="400">
        <v>1.6879672052085846E-3</v>
      </c>
      <c r="AB43" s="400">
        <v>4.3274432023079701E-3</v>
      </c>
      <c r="AC43" s="400">
        <v>1.6361743269373791E-3</v>
      </c>
      <c r="AD43" s="400">
        <v>1.4558058925476602E-3</v>
      </c>
      <c r="AE43" s="400">
        <v>1.2443227773284389E-4</v>
      </c>
      <c r="AF43" s="400">
        <v>2.4091850178806699E-3</v>
      </c>
      <c r="AG43" s="400">
        <v>7.4101519081141163E-4</v>
      </c>
      <c r="AH43" s="400">
        <v>6.9749973173087237E-4</v>
      </c>
      <c r="AI43" s="400">
        <v>2.4853247491005491E-3</v>
      </c>
      <c r="AJ43" s="400">
        <v>7.0676807252055009E-4</v>
      </c>
      <c r="AK43" s="400">
        <v>1.5295197308045274E-3</v>
      </c>
      <c r="AL43" s="400">
        <v>8.5968096284267834E-4</v>
      </c>
      <c r="AM43" s="400">
        <v>5.7880948029001404E-4</v>
      </c>
      <c r="AN43" s="400">
        <v>0</v>
      </c>
      <c r="AO43" s="400">
        <v>0</v>
      </c>
      <c r="AP43" s="401">
        <v>9.074071350260286E-4</v>
      </c>
      <c r="AQ43" s="400">
        <v>0</v>
      </c>
      <c r="AR43" s="400">
        <v>5.1485683762058915E-5</v>
      </c>
      <c r="AS43" s="400">
        <v>0</v>
      </c>
      <c r="AT43" s="400">
        <v>0</v>
      </c>
      <c r="AU43" s="400">
        <v>0</v>
      </c>
      <c r="AV43" s="400">
        <v>0</v>
      </c>
      <c r="AW43" s="401">
        <v>2.5610613038042964E-5</v>
      </c>
      <c r="AX43" s="400">
        <v>9.0953566980964237E-4</v>
      </c>
      <c r="AY43" s="401">
        <v>4.1118336516577884E-6</v>
      </c>
      <c r="AZ43" s="401">
        <v>1.6199549652519661E-5</v>
      </c>
      <c r="BA43" s="400">
        <v>5.9173262921961292E-4</v>
      </c>
      <c r="BB43" s="401">
        <v>9.5632008033088675E-5</v>
      </c>
      <c r="BC43" s="400">
        <v>-4.9243456365373317E-5</v>
      </c>
      <c r="BD43" s="401">
        <v>8.7346422473827184E-4</v>
      </c>
    </row>
    <row r="44" spans="1:56" x14ac:dyDescent="0.2">
      <c r="A44" s="257">
        <v>40</v>
      </c>
      <c r="B44" s="261" t="s">
        <v>43</v>
      </c>
      <c r="C44" s="402">
        <v>0.33828789444400287</v>
      </c>
      <c r="D44" s="402">
        <v>0.19459459459459461</v>
      </c>
      <c r="E44" s="402">
        <v>0.28979077388454749</v>
      </c>
      <c r="F44" s="402">
        <v>0.13084112149532709</v>
      </c>
      <c r="G44" s="402">
        <v>0.38807638846920894</v>
      </c>
      <c r="H44" s="402">
        <v>0.36505538771399798</v>
      </c>
      <c r="I44" s="402">
        <v>0.38798338127197185</v>
      </c>
      <c r="J44" s="402">
        <v>0.3921971252566735</v>
      </c>
      <c r="K44" s="402">
        <v>0.41005862388151804</v>
      </c>
      <c r="L44" s="402">
        <v>0.3831030818278427</v>
      </c>
      <c r="M44" s="402">
        <v>0.32471632955106067</v>
      </c>
      <c r="N44" s="402">
        <v>0.41764429845143125</v>
      </c>
      <c r="O44" s="402">
        <v>0.42948717948717946</v>
      </c>
      <c r="P44" s="402">
        <v>0.34613790244576481</v>
      </c>
      <c r="Q44" s="402">
        <v>0.34957426679280984</v>
      </c>
      <c r="R44" s="402">
        <v>0.34125277718053465</v>
      </c>
      <c r="S44" s="402">
        <v>0.35870818915801617</v>
      </c>
      <c r="T44" s="402">
        <v>0.37991858887381275</v>
      </c>
      <c r="U44" s="402">
        <v>0.38494608592104862</v>
      </c>
      <c r="V44" s="402">
        <v>0.38698140200286124</v>
      </c>
      <c r="W44" s="402">
        <v>0.42708561418874535</v>
      </c>
      <c r="X44" s="402">
        <v>0.3567187156366835</v>
      </c>
      <c r="Y44" s="402">
        <v>0.32884461142302335</v>
      </c>
      <c r="Z44" s="402">
        <v>0.39436452264891214</v>
      </c>
      <c r="AA44" s="402">
        <v>0.32433084157222086</v>
      </c>
      <c r="AB44" s="402">
        <v>0.22394518571943745</v>
      </c>
      <c r="AC44" s="402">
        <v>0.20150443042009308</v>
      </c>
      <c r="AD44" s="402">
        <v>0.22786828422876951</v>
      </c>
      <c r="AE44" s="402">
        <v>0.10253219685186338</v>
      </c>
      <c r="AF44" s="402">
        <v>0.23801995106342932</v>
      </c>
      <c r="AG44" s="402">
        <v>0.32715820674323826</v>
      </c>
      <c r="AH44" s="402">
        <v>0.21874664663590515</v>
      </c>
      <c r="AI44" s="402">
        <v>0.19456542321530013</v>
      </c>
      <c r="AJ44" s="402">
        <v>0.28621034032419146</v>
      </c>
      <c r="AK44" s="402">
        <v>0.26980728051391861</v>
      </c>
      <c r="AL44" s="402">
        <v>0.24797019772662146</v>
      </c>
      <c r="AM44" s="402">
        <v>0.325671723633705</v>
      </c>
      <c r="AN44" s="402">
        <v>1</v>
      </c>
      <c r="AO44" s="402">
        <v>0.4015544041450777</v>
      </c>
      <c r="AP44" s="403">
        <v>0.31071226934378171</v>
      </c>
      <c r="AQ44" s="402">
        <v>1</v>
      </c>
      <c r="AR44" s="402">
        <v>1</v>
      </c>
      <c r="AS44" s="402">
        <v>1</v>
      </c>
      <c r="AT44" s="402">
        <v>1</v>
      </c>
      <c r="AU44" s="402">
        <v>1</v>
      </c>
      <c r="AV44" s="402">
        <v>1</v>
      </c>
      <c r="AW44" s="403">
        <v>1</v>
      </c>
      <c r="AX44" s="402">
        <v>1</v>
      </c>
      <c r="AY44" s="403">
        <v>1</v>
      </c>
      <c r="AZ44" s="403">
        <v>1</v>
      </c>
      <c r="BA44" s="402">
        <v>1</v>
      </c>
      <c r="BB44" s="403">
        <v>1</v>
      </c>
      <c r="BC44" s="402">
        <v>1</v>
      </c>
      <c r="BD44" s="403">
        <v>1</v>
      </c>
    </row>
    <row r="45" spans="1:56" x14ac:dyDescent="0.2">
      <c r="A45" s="266">
        <v>41</v>
      </c>
      <c r="B45" s="267" t="s">
        <v>52</v>
      </c>
      <c r="C45" s="400">
        <v>5.1267784754788969E-3</v>
      </c>
      <c r="D45" s="400">
        <v>5.4054054054054057E-3</v>
      </c>
      <c r="E45" s="400">
        <v>3.6097806906982603E-2</v>
      </c>
      <c r="F45" s="400">
        <v>9.3457943925233641E-2</v>
      </c>
      <c r="G45" s="400">
        <v>1.8039523780745755E-2</v>
      </c>
      <c r="H45" s="400">
        <v>1.9133937562940583E-2</v>
      </c>
      <c r="I45" s="400">
        <v>3.9309683604985615E-2</v>
      </c>
      <c r="J45" s="400">
        <v>2.4453985439611723E-2</v>
      </c>
      <c r="K45" s="400">
        <v>1.9129898179574206E-2</v>
      </c>
      <c r="L45" s="400">
        <v>3.1880977683315624E-2</v>
      </c>
      <c r="M45" s="400">
        <v>2.4074987666502221E-2</v>
      </c>
      <c r="N45" s="400">
        <v>2.2524636320976069E-2</v>
      </c>
      <c r="O45" s="400">
        <v>1.6025641025641024E-2</v>
      </c>
      <c r="P45" s="400">
        <v>2.1970429736078486E-2</v>
      </c>
      <c r="Q45" s="400">
        <v>2.3494165878271838E-2</v>
      </c>
      <c r="R45" s="400">
        <v>1.7702286246685302E-2</v>
      </c>
      <c r="S45" s="400">
        <v>2.4605920799692427E-2</v>
      </c>
      <c r="T45" s="400">
        <v>1.9674355495251018E-2</v>
      </c>
      <c r="U45" s="400">
        <v>2.6302540506700407E-2</v>
      </c>
      <c r="V45" s="400">
        <v>3.2188841201716736E-2</v>
      </c>
      <c r="W45" s="400">
        <v>1.8392818042478651E-2</v>
      </c>
      <c r="X45" s="400">
        <v>3.1449307235539917E-2</v>
      </c>
      <c r="Y45" s="400">
        <v>3.0731563172780616E-2</v>
      </c>
      <c r="Z45" s="400">
        <v>2.217334442991321E-2</v>
      </c>
      <c r="AA45" s="400">
        <v>1.8808777429467086E-2</v>
      </c>
      <c r="AB45" s="400">
        <v>2.9931482149296789E-2</v>
      </c>
      <c r="AC45" s="400">
        <v>2.5881302989736725E-2</v>
      </c>
      <c r="AD45" s="400">
        <v>3.5077989601386479E-2</v>
      </c>
      <c r="AE45" s="400">
        <v>1.5554034716605488E-3</v>
      </c>
      <c r="AF45" s="400">
        <v>2.8345567476002257E-2</v>
      </c>
      <c r="AG45" s="400">
        <v>2.5935531678399407E-2</v>
      </c>
      <c r="AH45" s="400">
        <v>1.1535572486318275E-2</v>
      </c>
      <c r="AI45" s="400">
        <v>1.174020071956069E-2</v>
      </c>
      <c r="AJ45" s="400">
        <v>1.0386417761388952E-2</v>
      </c>
      <c r="AK45" s="400">
        <v>4.4967880085653104E-2</v>
      </c>
      <c r="AL45" s="400">
        <v>1.7862260005731205E-2</v>
      </c>
      <c r="AM45" s="400">
        <v>2.8513982818497534E-2</v>
      </c>
      <c r="AN45" s="400">
        <v>0</v>
      </c>
      <c r="AO45" s="400">
        <v>6.4766839378238338E-3</v>
      </c>
      <c r="AP45" s="401">
        <v>2.1107964477612953E-2</v>
      </c>
      <c r="AQ45" s="278"/>
      <c r="AR45" s="278"/>
      <c r="AS45" s="278"/>
      <c r="AT45" s="278"/>
      <c r="AU45" s="278"/>
      <c r="AV45" s="278"/>
      <c r="AW45" s="278"/>
      <c r="AX45" s="278"/>
      <c r="AY45" s="278"/>
      <c r="AZ45" s="278"/>
      <c r="BA45" s="278"/>
      <c r="BB45" s="278"/>
      <c r="BC45" s="278"/>
      <c r="BD45" s="278"/>
    </row>
    <row r="46" spans="1:56" x14ac:dyDescent="0.2">
      <c r="A46" s="255">
        <v>42</v>
      </c>
      <c r="B46" s="252" t="s">
        <v>53</v>
      </c>
      <c r="C46" s="400">
        <v>0.17367458866544791</v>
      </c>
      <c r="D46" s="400">
        <v>0.2864864864864865</v>
      </c>
      <c r="E46" s="400">
        <v>0.23161078900932694</v>
      </c>
      <c r="F46" s="400">
        <v>0.45794392523364486</v>
      </c>
      <c r="G46" s="400">
        <v>0.28074575451743516</v>
      </c>
      <c r="H46" s="400">
        <v>0.39274924471299094</v>
      </c>
      <c r="I46" s="400">
        <v>0.31032278683285397</v>
      </c>
      <c r="J46" s="400">
        <v>0.18293821168564495</v>
      </c>
      <c r="K46" s="400">
        <v>6.6029003394014199E-2</v>
      </c>
      <c r="L46" s="400">
        <v>0.3831030818278427</v>
      </c>
      <c r="M46" s="400">
        <v>0.30389738529847066</v>
      </c>
      <c r="N46" s="400">
        <v>0.13374002815579539</v>
      </c>
      <c r="O46" s="400">
        <v>0.2516025641025641</v>
      </c>
      <c r="P46" s="400">
        <v>0.42185988669338126</v>
      </c>
      <c r="Q46" s="400">
        <v>0.29407127089246293</v>
      </c>
      <c r="R46" s="400">
        <v>0.31237009962015339</v>
      </c>
      <c r="S46" s="400">
        <v>0.32602845059592467</v>
      </c>
      <c r="T46" s="400">
        <v>0.33808231569425601</v>
      </c>
      <c r="U46" s="400">
        <v>0.34482683139318532</v>
      </c>
      <c r="V46" s="400">
        <v>0.30901287553648071</v>
      </c>
      <c r="W46" s="400">
        <v>0.32384497481935626</v>
      </c>
      <c r="X46" s="400">
        <v>0.41725313393446228</v>
      </c>
      <c r="Y46" s="400">
        <v>0.49552534931824899</v>
      </c>
      <c r="Z46" s="400">
        <v>0.16454642729758651</v>
      </c>
      <c r="AA46" s="400">
        <v>0.19001687967205208</v>
      </c>
      <c r="AB46" s="400">
        <v>0.576631806707537</v>
      </c>
      <c r="AC46" s="400">
        <v>0.46684090860797689</v>
      </c>
      <c r="AD46" s="400">
        <v>0.35798960138648178</v>
      </c>
      <c r="AE46" s="400">
        <v>2.3082187519442545E-2</v>
      </c>
      <c r="AF46" s="400">
        <v>0.48063241106719368</v>
      </c>
      <c r="AG46" s="400">
        <v>0.30196369025565023</v>
      </c>
      <c r="AH46" s="400">
        <v>0.38617340916407339</v>
      </c>
      <c r="AI46" s="400">
        <v>0.56637000568074225</v>
      </c>
      <c r="AJ46" s="400">
        <v>0.5672735653376354</v>
      </c>
      <c r="AK46" s="400">
        <v>0.59498317528296119</v>
      </c>
      <c r="AL46" s="400">
        <v>0.41766166778106789</v>
      </c>
      <c r="AM46" s="400">
        <v>0.3824712118442698</v>
      </c>
      <c r="AN46" s="400">
        <v>0</v>
      </c>
      <c r="AO46" s="400">
        <v>1.8134715025906734E-2</v>
      </c>
      <c r="AP46" s="401">
        <v>0.35884105327113486</v>
      </c>
      <c r="AQ46" s="278"/>
      <c r="AR46" s="278"/>
      <c r="AS46" s="278"/>
      <c r="AT46" s="278"/>
      <c r="AU46" s="278"/>
      <c r="AV46" s="278"/>
      <c r="AW46" s="278"/>
      <c r="AX46" s="278"/>
      <c r="AY46" s="278"/>
      <c r="AZ46" s="278"/>
      <c r="BA46" s="278"/>
      <c r="BB46" s="278"/>
      <c r="BC46" s="278"/>
      <c r="BD46" s="278"/>
    </row>
    <row r="47" spans="1:56" x14ac:dyDescent="0.2">
      <c r="A47" s="255">
        <v>43</v>
      </c>
      <c r="B47" s="252" t="s">
        <v>54</v>
      </c>
      <c r="C47" s="400">
        <v>0.29405452666719656</v>
      </c>
      <c r="D47" s="400">
        <v>0.45945945945945948</v>
      </c>
      <c r="E47" s="400">
        <v>0.19551298210234433</v>
      </c>
      <c r="F47" s="400">
        <v>8.4112149532710276E-2</v>
      </c>
      <c r="G47" s="400">
        <v>0.14996676134646764</v>
      </c>
      <c r="H47" s="400">
        <v>-2.9707955689828803E-2</v>
      </c>
      <c r="I47" s="400">
        <v>0.12048577820389901</v>
      </c>
      <c r="J47" s="400">
        <v>0.11797647937278327</v>
      </c>
      <c r="K47" s="400">
        <v>5.4921320580067878E-2</v>
      </c>
      <c r="L47" s="400">
        <v>-1.0095642933049946E-2</v>
      </c>
      <c r="M47" s="400">
        <v>0.14000986679822397</v>
      </c>
      <c r="N47" s="400">
        <v>0.25762552792116378</v>
      </c>
      <c r="O47" s="400">
        <v>0.20993589743589744</v>
      </c>
      <c r="P47" s="400">
        <v>4.6013541522730413E-2</v>
      </c>
      <c r="Q47" s="400">
        <v>0.16398612425102491</v>
      </c>
      <c r="R47" s="400">
        <v>0.16530495233999856</v>
      </c>
      <c r="S47" s="400">
        <v>4.1522491349480967E-2</v>
      </c>
      <c r="T47" s="400">
        <v>-7.3496155585707823E-2</v>
      </c>
      <c r="U47" s="400">
        <v>-3.7107245894605963E-2</v>
      </c>
      <c r="V47" s="400">
        <v>-8.869814020028613E-2</v>
      </c>
      <c r="W47" s="400">
        <v>3.3172761112327566E-2</v>
      </c>
      <c r="X47" s="400">
        <v>3.6837475258412141E-3</v>
      </c>
      <c r="Y47" s="400">
        <v>4.5253071045632996E-2</v>
      </c>
      <c r="Z47" s="400">
        <v>7.175127808821781E-2</v>
      </c>
      <c r="AA47" s="400">
        <v>0.17892452375210996</v>
      </c>
      <c r="AB47" s="400">
        <v>5.4814280562567617E-2</v>
      </c>
      <c r="AC47" s="400">
        <v>0.1541828690423068</v>
      </c>
      <c r="AD47" s="400">
        <v>0.28852686308492204</v>
      </c>
      <c r="AE47" s="400">
        <v>0.46570853812812379</v>
      </c>
      <c r="AF47" s="400">
        <v>7.2162619988706947E-2</v>
      </c>
      <c r="AG47" s="400">
        <v>0.19748054835124121</v>
      </c>
      <c r="AH47" s="400">
        <v>0</v>
      </c>
      <c r="AI47" s="400">
        <v>3.1315091838666917E-2</v>
      </c>
      <c r="AJ47" s="400">
        <v>5.038027195206269E-2</v>
      </c>
      <c r="AK47" s="400">
        <v>-5.2003670847353932E-3</v>
      </c>
      <c r="AL47" s="400">
        <v>0.11023020345782787</v>
      </c>
      <c r="AM47" s="400">
        <v>8.3074392250045689E-2</v>
      </c>
      <c r="AN47" s="400">
        <v>0</v>
      </c>
      <c r="AO47" s="400">
        <v>0.48834196891191711</v>
      </c>
      <c r="AP47" s="401">
        <v>8.7994732060323336E-2</v>
      </c>
      <c r="AQ47" s="278"/>
      <c r="AR47" s="278"/>
      <c r="AS47" s="278"/>
      <c r="AT47" s="278"/>
      <c r="AU47" s="278"/>
      <c r="AV47" s="278"/>
      <c r="AW47" s="278"/>
      <c r="AX47" s="278"/>
      <c r="AY47" s="278"/>
      <c r="AZ47" s="278"/>
      <c r="BA47" s="278"/>
      <c r="BB47" s="278"/>
      <c r="BC47" s="278"/>
      <c r="BD47" s="278"/>
    </row>
    <row r="48" spans="1:56" x14ac:dyDescent="0.2">
      <c r="A48" s="255">
        <v>44</v>
      </c>
      <c r="B48" s="252" t="s">
        <v>55</v>
      </c>
      <c r="C48" s="400">
        <v>0.2320165328670217</v>
      </c>
      <c r="D48" s="400">
        <v>7.567567567567568E-2</v>
      </c>
      <c r="E48" s="400">
        <v>0.18109402571212505</v>
      </c>
      <c r="F48" s="400">
        <v>0.14018691588785046</v>
      </c>
      <c r="G48" s="400">
        <v>9.9353357104006765E-2</v>
      </c>
      <c r="H48" s="400">
        <v>0.18177240684793555</v>
      </c>
      <c r="I48" s="400">
        <v>9.6516458932566315E-2</v>
      </c>
      <c r="J48" s="400">
        <v>0.24491319768527162</v>
      </c>
      <c r="K48" s="400">
        <v>0.18512804689910523</v>
      </c>
      <c r="L48" s="400">
        <v>0.14665249734325186</v>
      </c>
      <c r="M48" s="400">
        <v>0.16369018253576714</v>
      </c>
      <c r="N48" s="400">
        <v>0.12763960581886438</v>
      </c>
      <c r="O48" s="400">
        <v>7.5320512820512817E-2</v>
      </c>
      <c r="P48" s="400">
        <v>0.12325549260743401</v>
      </c>
      <c r="Q48" s="400">
        <v>0.15909807631661937</v>
      </c>
      <c r="R48" s="400">
        <v>0.14925105712033254</v>
      </c>
      <c r="S48" s="400">
        <v>0.2245290272971934</v>
      </c>
      <c r="T48" s="400">
        <v>0.32225237449118044</v>
      </c>
      <c r="U48" s="400">
        <v>0.27407965186783939</v>
      </c>
      <c r="V48" s="400">
        <v>0.33905579399141633</v>
      </c>
      <c r="W48" s="400">
        <v>0.17692139259908035</v>
      </c>
      <c r="X48" s="400">
        <v>0.15499230261711019</v>
      </c>
      <c r="Y48" s="400">
        <v>5.2724893410443667E-2</v>
      </c>
      <c r="Z48" s="400">
        <v>0.30769230769230771</v>
      </c>
      <c r="AA48" s="400">
        <v>0.29177718832891247</v>
      </c>
      <c r="AB48" s="400">
        <v>9.2318788315903358E-2</v>
      </c>
      <c r="AC48" s="400">
        <v>0.10437517264826501</v>
      </c>
      <c r="AD48" s="400">
        <v>8.4228769497400352E-2</v>
      </c>
      <c r="AE48" s="400">
        <v>0.36153798295277795</v>
      </c>
      <c r="AF48" s="400">
        <v>0.11240353849049502</v>
      </c>
      <c r="AG48" s="400">
        <v>0.1022600963319748</v>
      </c>
      <c r="AH48" s="400">
        <v>0.38180062238437601</v>
      </c>
      <c r="AI48" s="400">
        <v>0.18507384964968757</v>
      </c>
      <c r="AJ48" s="400">
        <v>8.4105400629945454E-2</v>
      </c>
      <c r="AK48" s="400">
        <v>7.4640562863260942E-2</v>
      </c>
      <c r="AL48" s="400">
        <v>0.14987104785557359</v>
      </c>
      <c r="AM48" s="400">
        <v>0.12724669469323097</v>
      </c>
      <c r="AN48" s="400">
        <v>0</v>
      </c>
      <c r="AO48" s="400">
        <v>6.7357512953367879E-2</v>
      </c>
      <c r="AP48" s="401">
        <v>0.19718341730432196</v>
      </c>
      <c r="AQ48" s="278"/>
      <c r="AR48" s="278"/>
      <c r="AS48" s="278"/>
      <c r="AT48" s="278"/>
      <c r="AU48" s="278"/>
      <c r="AV48" s="278"/>
      <c r="AW48" s="278"/>
      <c r="AX48" s="278"/>
      <c r="AY48" s="278"/>
      <c r="AZ48" s="278"/>
      <c r="BA48" s="278"/>
      <c r="BB48" s="278"/>
      <c r="BC48" s="278"/>
      <c r="BD48" s="278"/>
    </row>
    <row r="49" spans="1:56" x14ac:dyDescent="0.2">
      <c r="A49" s="255">
        <v>45</v>
      </c>
      <c r="B49" s="252" t="s">
        <v>56</v>
      </c>
      <c r="C49" s="400">
        <v>5.7646450997535965E-2</v>
      </c>
      <c r="D49" s="400">
        <v>2.7027027027027029E-2</v>
      </c>
      <c r="E49" s="400">
        <v>6.7002772876228883E-2</v>
      </c>
      <c r="F49" s="400">
        <v>9.3457943925233641E-2</v>
      </c>
      <c r="G49" s="400">
        <v>7.2430047742793255E-2</v>
      </c>
      <c r="H49" s="400">
        <v>7.0996978851963752E-2</v>
      </c>
      <c r="I49" s="400">
        <v>4.5381911153723233E-2</v>
      </c>
      <c r="J49" s="400">
        <v>3.7521000560014936E-2</v>
      </c>
      <c r="K49" s="400">
        <v>0.26905276149336627</v>
      </c>
      <c r="L49" s="400">
        <v>6.5356004250797031E-2</v>
      </c>
      <c r="M49" s="400">
        <v>4.3611248149975336E-2</v>
      </c>
      <c r="N49" s="400">
        <v>4.0825903331769123E-2</v>
      </c>
      <c r="O49" s="400">
        <v>1.7628205128205128E-2</v>
      </c>
      <c r="P49" s="400">
        <v>4.0762746994611028E-2</v>
      </c>
      <c r="Q49" s="400">
        <v>9.7760958688111015E-3</v>
      </c>
      <c r="R49" s="400">
        <v>1.4118827492295564E-2</v>
      </c>
      <c r="S49" s="400">
        <v>2.4605920799692427E-2</v>
      </c>
      <c r="T49" s="400">
        <v>1.3568521031207599E-2</v>
      </c>
      <c r="U49" s="400">
        <v>6.9565141253573473E-3</v>
      </c>
      <c r="V49" s="400">
        <v>2.1459227467811159E-2</v>
      </c>
      <c r="W49" s="400">
        <v>2.0582439238011823E-2</v>
      </c>
      <c r="X49" s="400">
        <v>3.5902793050362876E-2</v>
      </c>
      <c r="Y49" s="400">
        <v>5.3020389210181942E-2</v>
      </c>
      <c r="Z49" s="400">
        <v>4.250386398763524E-2</v>
      </c>
      <c r="AA49" s="400">
        <v>6.1972510248372317E-2</v>
      </c>
      <c r="AB49" s="400">
        <v>2.2358456545257845E-2</v>
      </c>
      <c r="AC49" s="400">
        <v>4.7767790739678288E-2</v>
      </c>
      <c r="AD49" s="400">
        <v>2.3500866551126518E-2</v>
      </c>
      <c r="AE49" s="400">
        <v>4.5728862066820135E-2</v>
      </c>
      <c r="AF49" s="400">
        <v>7.1936758893280633E-2</v>
      </c>
      <c r="AG49" s="400">
        <v>4.5201926639496112E-2</v>
      </c>
      <c r="AH49" s="400">
        <v>1.7437493293271809E-3</v>
      </c>
      <c r="AI49" s="400">
        <v>1.4746260177996592E-2</v>
      </c>
      <c r="AJ49" s="400">
        <v>1.9313205807789814E-2</v>
      </c>
      <c r="AK49" s="400">
        <v>4.2214744570204958E-2</v>
      </c>
      <c r="AL49" s="400">
        <v>5.6452383226669213E-2</v>
      </c>
      <c r="AM49" s="400">
        <v>5.3037226588679702E-2</v>
      </c>
      <c r="AN49" s="400">
        <v>0</v>
      </c>
      <c r="AO49" s="400">
        <v>2.4611398963730571E-2</v>
      </c>
      <c r="AP49" s="401">
        <v>3.2961960180440508E-2</v>
      </c>
      <c r="AQ49" s="278"/>
      <c r="AR49" s="278"/>
      <c r="AS49" s="278"/>
      <c r="AT49" s="278"/>
      <c r="AU49" s="278"/>
      <c r="AV49" s="278"/>
      <c r="AW49" s="278"/>
      <c r="AX49" s="278"/>
      <c r="AY49" s="278"/>
      <c r="AZ49" s="278"/>
      <c r="BA49" s="278"/>
      <c r="BB49" s="278"/>
      <c r="BC49" s="278"/>
      <c r="BD49" s="278"/>
    </row>
    <row r="50" spans="1:56" x14ac:dyDescent="0.2">
      <c r="A50" s="255">
        <v>46</v>
      </c>
      <c r="B50" s="252" t="s">
        <v>202</v>
      </c>
      <c r="C50" s="400">
        <v>-0.10080677211668389</v>
      </c>
      <c r="D50" s="400">
        <v>-4.8648648648648651E-2</v>
      </c>
      <c r="E50" s="400">
        <v>-1.1091504915553315E-3</v>
      </c>
      <c r="F50" s="400">
        <v>0</v>
      </c>
      <c r="G50" s="400">
        <v>-8.6118329606575204E-3</v>
      </c>
      <c r="H50" s="400">
        <v>0</v>
      </c>
      <c r="I50" s="400">
        <v>0</v>
      </c>
      <c r="J50" s="400">
        <v>0</v>
      </c>
      <c r="K50" s="400">
        <v>-4.3196544276457886E-3</v>
      </c>
      <c r="L50" s="400">
        <v>0</v>
      </c>
      <c r="M50" s="400">
        <v>0</v>
      </c>
      <c r="N50" s="400">
        <v>0</v>
      </c>
      <c r="O50" s="400">
        <v>0</v>
      </c>
      <c r="P50" s="400">
        <v>0</v>
      </c>
      <c r="Q50" s="400">
        <v>0</v>
      </c>
      <c r="R50" s="400">
        <v>0</v>
      </c>
      <c r="S50" s="400">
        <v>0</v>
      </c>
      <c r="T50" s="400">
        <v>0</v>
      </c>
      <c r="U50" s="400">
        <v>-4.3779195250832901E-6</v>
      </c>
      <c r="V50" s="400">
        <v>0</v>
      </c>
      <c r="W50" s="400">
        <v>0</v>
      </c>
      <c r="X50" s="400">
        <v>0</v>
      </c>
      <c r="Y50" s="400">
        <v>-6.0998775803115367E-3</v>
      </c>
      <c r="Z50" s="400">
        <v>-3.0317441445725834E-3</v>
      </c>
      <c r="AA50" s="400">
        <v>-6.5830721003134793E-2</v>
      </c>
      <c r="AB50" s="400">
        <v>0</v>
      </c>
      <c r="AC50" s="400">
        <v>-5.524744480567774E-4</v>
      </c>
      <c r="AD50" s="400">
        <v>-1.7192374350086654E-2</v>
      </c>
      <c r="AE50" s="400">
        <v>-1.4517099068831789E-4</v>
      </c>
      <c r="AF50" s="400">
        <v>-3.5008469791078488E-3</v>
      </c>
      <c r="AG50" s="400">
        <v>0</v>
      </c>
      <c r="AH50" s="400">
        <v>0</v>
      </c>
      <c r="AI50" s="400">
        <v>-3.8108312819541755E-3</v>
      </c>
      <c r="AJ50" s="400">
        <v>-1.7669201813013753E-2</v>
      </c>
      <c r="AK50" s="400">
        <v>-2.1413276231263382E-2</v>
      </c>
      <c r="AL50" s="400">
        <v>-4.7760053491259907E-5</v>
      </c>
      <c r="AM50" s="400">
        <v>-1.5231828428684579E-5</v>
      </c>
      <c r="AN50" s="400">
        <v>0</v>
      </c>
      <c r="AO50" s="400">
        <v>-6.4766839378238338E-3</v>
      </c>
      <c r="AP50" s="401">
        <v>-8.8013966376153073E-3</v>
      </c>
      <c r="AQ50" s="278"/>
      <c r="AR50" s="278"/>
      <c r="AS50" s="278"/>
      <c r="AT50" s="278"/>
      <c r="AU50" s="278"/>
      <c r="AV50" s="278"/>
      <c r="AW50" s="278"/>
      <c r="AX50" s="278"/>
      <c r="AY50" s="278"/>
      <c r="AZ50" s="278"/>
      <c r="BA50" s="278"/>
      <c r="BB50" s="278"/>
      <c r="BC50" s="278"/>
      <c r="BD50" s="278"/>
    </row>
    <row r="51" spans="1:56" x14ac:dyDescent="0.2">
      <c r="A51" s="257">
        <v>47</v>
      </c>
      <c r="B51" s="258" t="s">
        <v>58</v>
      </c>
      <c r="C51" s="402">
        <v>0.66171210555599713</v>
      </c>
      <c r="D51" s="402">
        <v>0.80540540540540539</v>
      </c>
      <c r="E51" s="402">
        <v>0.71020922611545245</v>
      </c>
      <c r="F51" s="402">
        <v>0.86915887850467288</v>
      </c>
      <c r="G51" s="402">
        <v>0.61192361153079111</v>
      </c>
      <c r="H51" s="402">
        <v>0.63494461228600196</v>
      </c>
      <c r="I51" s="402">
        <v>0.61201661872802815</v>
      </c>
      <c r="J51" s="402">
        <v>0.6078028747433265</v>
      </c>
      <c r="K51" s="402">
        <v>0.58994137611848196</v>
      </c>
      <c r="L51" s="402">
        <v>0.6168969181721573</v>
      </c>
      <c r="M51" s="402">
        <v>0.67528367044893933</v>
      </c>
      <c r="N51" s="402">
        <v>0.58235570154856875</v>
      </c>
      <c r="O51" s="402">
        <v>0.57051282051282048</v>
      </c>
      <c r="P51" s="402">
        <v>0.65386209755423519</v>
      </c>
      <c r="Q51" s="402">
        <v>0.65042573320719022</v>
      </c>
      <c r="R51" s="402">
        <v>0.65874722281946529</v>
      </c>
      <c r="S51" s="402">
        <v>0.64129181084198383</v>
      </c>
      <c r="T51" s="402">
        <v>0.6200814111261872</v>
      </c>
      <c r="U51" s="402">
        <v>0.61505391407895138</v>
      </c>
      <c r="V51" s="402">
        <v>0.61301859799713876</v>
      </c>
      <c r="W51" s="402">
        <v>0.57291438581125465</v>
      </c>
      <c r="X51" s="402">
        <v>0.64328128436331644</v>
      </c>
      <c r="Y51" s="402">
        <v>0.67115538857697665</v>
      </c>
      <c r="Z51" s="402">
        <v>0.60563547735108791</v>
      </c>
      <c r="AA51" s="402">
        <v>0.67566915842777908</v>
      </c>
      <c r="AB51" s="402">
        <v>0.77605481428056255</v>
      </c>
      <c r="AC51" s="402">
        <v>0.79849556957990697</v>
      </c>
      <c r="AD51" s="402">
        <v>0.77213171577123052</v>
      </c>
      <c r="AE51" s="402">
        <v>0.89746780314813668</v>
      </c>
      <c r="AF51" s="402">
        <v>0.76198004893657068</v>
      </c>
      <c r="AG51" s="402">
        <v>0.67284179325676174</v>
      </c>
      <c r="AH51" s="402">
        <v>0.78125335336409485</v>
      </c>
      <c r="AI51" s="402">
        <v>0.80543457678469987</v>
      </c>
      <c r="AJ51" s="402">
        <v>0.71378965967580854</v>
      </c>
      <c r="AK51" s="402">
        <v>0.73019271948608133</v>
      </c>
      <c r="AL51" s="402">
        <v>0.75202980227337857</v>
      </c>
      <c r="AM51" s="402">
        <v>0.674328276366295</v>
      </c>
      <c r="AN51" s="402">
        <v>0</v>
      </c>
      <c r="AO51" s="402">
        <v>0.5984455958549223</v>
      </c>
      <c r="AP51" s="403">
        <v>0.68928773065621829</v>
      </c>
      <c r="AQ51" s="278"/>
      <c r="AR51" s="278"/>
      <c r="AS51" s="278"/>
      <c r="AT51" s="278"/>
      <c r="AU51" s="278"/>
      <c r="AV51" s="278"/>
      <c r="AW51" s="278"/>
      <c r="AX51" s="278"/>
      <c r="AY51" s="278"/>
      <c r="AZ51" s="278"/>
      <c r="BA51" s="278"/>
      <c r="BB51" s="278"/>
      <c r="BC51" s="278"/>
      <c r="BD51" s="278"/>
    </row>
    <row r="52" spans="1:56" x14ac:dyDescent="0.2">
      <c r="A52" s="270">
        <v>48</v>
      </c>
      <c r="B52" s="271" t="s">
        <v>434</v>
      </c>
      <c r="C52" s="402">
        <v>1</v>
      </c>
      <c r="D52" s="402">
        <v>1</v>
      </c>
      <c r="E52" s="402">
        <v>1</v>
      </c>
      <c r="F52" s="402">
        <v>1</v>
      </c>
      <c r="G52" s="402">
        <v>1</v>
      </c>
      <c r="H52" s="402">
        <v>1</v>
      </c>
      <c r="I52" s="402">
        <v>1</v>
      </c>
      <c r="J52" s="402">
        <v>1</v>
      </c>
      <c r="K52" s="402">
        <v>1</v>
      </c>
      <c r="L52" s="402">
        <v>1</v>
      </c>
      <c r="M52" s="402">
        <v>1</v>
      </c>
      <c r="N52" s="402">
        <v>1</v>
      </c>
      <c r="O52" s="402">
        <v>1</v>
      </c>
      <c r="P52" s="402">
        <v>1</v>
      </c>
      <c r="Q52" s="402">
        <v>1</v>
      </c>
      <c r="R52" s="402">
        <v>1</v>
      </c>
      <c r="S52" s="402">
        <v>1</v>
      </c>
      <c r="T52" s="402">
        <v>1</v>
      </c>
      <c r="U52" s="402">
        <v>1</v>
      </c>
      <c r="V52" s="402">
        <v>1</v>
      </c>
      <c r="W52" s="402">
        <v>1</v>
      </c>
      <c r="X52" s="402">
        <v>1</v>
      </c>
      <c r="Y52" s="402">
        <v>1</v>
      </c>
      <c r="Z52" s="402">
        <v>1</v>
      </c>
      <c r="AA52" s="402">
        <v>1</v>
      </c>
      <c r="AB52" s="402">
        <v>1</v>
      </c>
      <c r="AC52" s="402">
        <v>1</v>
      </c>
      <c r="AD52" s="402">
        <v>1</v>
      </c>
      <c r="AE52" s="402">
        <v>1</v>
      </c>
      <c r="AF52" s="402">
        <v>1</v>
      </c>
      <c r="AG52" s="402">
        <v>1</v>
      </c>
      <c r="AH52" s="402">
        <v>1</v>
      </c>
      <c r="AI52" s="402">
        <v>1</v>
      </c>
      <c r="AJ52" s="402">
        <v>1</v>
      </c>
      <c r="AK52" s="402">
        <v>1</v>
      </c>
      <c r="AL52" s="402">
        <v>1</v>
      </c>
      <c r="AM52" s="402">
        <v>1</v>
      </c>
      <c r="AN52" s="402">
        <v>1</v>
      </c>
      <c r="AO52" s="402">
        <v>1</v>
      </c>
      <c r="AP52" s="403">
        <v>1</v>
      </c>
      <c r="AQ52" s="278"/>
      <c r="AR52" s="278"/>
      <c r="AS52" s="278"/>
      <c r="AT52" s="278"/>
      <c r="AU52" s="278"/>
      <c r="AV52" s="278"/>
      <c r="AW52" s="278"/>
      <c r="AX52" s="278"/>
      <c r="AY52" s="278"/>
      <c r="AZ52" s="278"/>
      <c r="BA52" s="278"/>
      <c r="BB52" s="278"/>
      <c r="BC52" s="278"/>
      <c r="BD52" s="278"/>
    </row>
    <row r="53" spans="1:56" x14ac:dyDescent="0.2">
      <c r="A53" s="485" t="s">
        <v>626</v>
      </c>
      <c r="B53" s="362"/>
      <c r="C53" s="362"/>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279"/>
      <c r="AV62" s="279"/>
      <c r="AW62" s="279"/>
      <c r="AX62" s="279"/>
      <c r="AY62" s="279"/>
      <c r="AZ62" s="279"/>
      <c r="BA62" s="279"/>
      <c r="BB62" s="279"/>
      <c r="BC62" s="279"/>
      <c r="BD62" s="279"/>
    </row>
    <row r="63" spans="1:56" x14ac:dyDescent="0.2">
      <c r="AU63" s="279"/>
      <c r="AV63" s="279"/>
      <c r="AW63" s="279"/>
      <c r="AX63" s="279"/>
      <c r="AY63" s="279"/>
      <c r="AZ63" s="279"/>
      <c r="BA63" s="279"/>
      <c r="BB63" s="279"/>
      <c r="BC63" s="279"/>
      <c r="BD63" s="279"/>
    </row>
    <row r="64" spans="1:56" x14ac:dyDescent="0.2">
      <c r="AU64" s="279"/>
      <c r="AV64" s="279"/>
      <c r="AW64" s="279"/>
      <c r="AX64" s="279"/>
      <c r="AY64" s="279"/>
      <c r="AZ64" s="279"/>
      <c r="BA64" s="279"/>
      <c r="BB64" s="279"/>
      <c r="BC64" s="279"/>
      <c r="BD64" s="279"/>
    </row>
    <row r="65" spans="47:56" x14ac:dyDescent="0.2">
      <c r="AU65" s="279"/>
      <c r="AV65" s="279"/>
      <c r="AW65" s="279"/>
      <c r="AX65" s="279"/>
      <c r="AY65" s="279"/>
      <c r="AZ65" s="279"/>
      <c r="BA65" s="279"/>
      <c r="BB65" s="279"/>
      <c r="BC65" s="279"/>
      <c r="BD65" s="279"/>
    </row>
    <row r="66" spans="47:56" x14ac:dyDescent="0.2">
      <c r="AU66" s="279"/>
      <c r="AV66" s="279"/>
      <c r="AW66" s="279"/>
      <c r="AX66" s="279"/>
      <c r="AY66" s="279"/>
      <c r="AZ66" s="279"/>
      <c r="BA66" s="279"/>
      <c r="BB66" s="279"/>
      <c r="BC66" s="279"/>
      <c r="BD66" s="279"/>
    </row>
    <row r="67" spans="47:56" x14ac:dyDescent="0.2">
      <c r="AU67" s="279"/>
      <c r="AV67" s="279"/>
      <c r="AW67" s="279"/>
      <c r="AX67" s="279"/>
      <c r="AY67" s="279"/>
      <c r="AZ67" s="279"/>
      <c r="BA67" s="279"/>
      <c r="BB67" s="279"/>
      <c r="BC67" s="279"/>
      <c r="BD67" s="279"/>
    </row>
    <row r="68" spans="47:56" x14ac:dyDescent="0.2">
      <c r="AU68" s="279"/>
      <c r="AV68" s="279"/>
      <c r="AW68" s="279"/>
      <c r="AX68" s="279"/>
      <c r="AY68" s="279"/>
      <c r="AZ68" s="279"/>
      <c r="BA68" s="279"/>
      <c r="BB68" s="279"/>
      <c r="BC68" s="279"/>
      <c r="BD68" s="279"/>
    </row>
    <row r="69" spans="47:56" x14ac:dyDescent="0.2">
      <c r="AU69" s="279"/>
      <c r="AV69" s="279"/>
      <c r="AW69" s="279"/>
      <c r="AX69" s="279"/>
      <c r="AY69" s="279"/>
      <c r="AZ69" s="279"/>
      <c r="BA69" s="279"/>
      <c r="BB69" s="279"/>
      <c r="BC69" s="279"/>
      <c r="BD69" s="279"/>
    </row>
    <row r="70" spans="47:56" x14ac:dyDescent="0.2">
      <c r="AU70" s="279"/>
      <c r="AV70" s="279"/>
      <c r="AW70" s="279"/>
      <c r="AX70" s="279"/>
      <c r="AY70" s="279"/>
      <c r="AZ70" s="279"/>
      <c r="BA70" s="279"/>
      <c r="BB70" s="279"/>
      <c r="BC70" s="279"/>
      <c r="BD70" s="279"/>
    </row>
    <row r="71" spans="47:56" x14ac:dyDescent="0.2">
      <c r="AU71" s="279"/>
      <c r="AV71" s="279"/>
      <c r="AW71" s="279"/>
      <c r="AX71" s="279"/>
      <c r="AY71" s="279"/>
      <c r="AZ71" s="279"/>
      <c r="BA71" s="279"/>
      <c r="BB71" s="279"/>
      <c r="BC71" s="279"/>
      <c r="BD71" s="279"/>
    </row>
    <row r="72" spans="47:56" x14ac:dyDescent="0.2">
      <c r="AU72" s="279"/>
      <c r="AV72" s="279"/>
      <c r="AW72" s="279"/>
      <c r="AX72" s="279"/>
      <c r="AY72" s="279"/>
      <c r="AZ72" s="279"/>
      <c r="BA72" s="279"/>
      <c r="BB72" s="279"/>
      <c r="BC72" s="279"/>
      <c r="BD72" s="279"/>
    </row>
    <row r="73" spans="47:56" x14ac:dyDescent="0.2">
      <c r="AU73" s="279"/>
      <c r="AV73" s="279"/>
      <c r="AW73" s="279"/>
      <c r="AX73" s="279"/>
      <c r="AY73" s="279"/>
      <c r="AZ73" s="279"/>
      <c r="BA73" s="279"/>
      <c r="BB73" s="279"/>
      <c r="BC73" s="279"/>
      <c r="BD73" s="279"/>
    </row>
    <row r="74" spans="47:56" x14ac:dyDescent="0.2">
      <c r="AU74" s="279"/>
      <c r="AV74" s="279"/>
      <c r="AW74" s="279"/>
      <c r="AX74" s="279"/>
      <c r="AY74" s="279"/>
      <c r="AZ74" s="279"/>
      <c r="BA74" s="279"/>
      <c r="BB74" s="279"/>
      <c r="BC74" s="279"/>
      <c r="BD74" s="279"/>
    </row>
    <row r="75" spans="47:56" x14ac:dyDescent="0.2">
      <c r="AU75" s="279"/>
      <c r="AV75" s="279"/>
      <c r="AW75" s="279"/>
      <c r="AX75" s="279"/>
      <c r="AY75" s="279"/>
      <c r="AZ75" s="279"/>
      <c r="BA75" s="279"/>
      <c r="BB75" s="279"/>
      <c r="BC75" s="279"/>
      <c r="BD75" s="279"/>
    </row>
    <row r="76" spans="47:56" x14ac:dyDescent="0.2">
      <c r="AU76" s="279"/>
      <c r="AV76" s="279"/>
      <c r="AW76" s="279"/>
      <c r="AX76" s="279"/>
      <c r="AY76" s="279"/>
      <c r="AZ76" s="279"/>
      <c r="BA76" s="279"/>
      <c r="BB76" s="279"/>
      <c r="BC76" s="279"/>
      <c r="BD76" s="279"/>
    </row>
    <row r="77" spans="47:56" x14ac:dyDescent="0.2">
      <c r="AU77" s="279"/>
      <c r="AV77" s="279"/>
      <c r="AW77" s="279"/>
      <c r="AX77" s="279"/>
      <c r="AY77" s="279"/>
      <c r="AZ77" s="279"/>
      <c r="BA77" s="279"/>
      <c r="BB77" s="279"/>
      <c r="BC77" s="279"/>
      <c r="BD77" s="279"/>
    </row>
    <row r="78" spans="47:56" x14ac:dyDescent="0.2">
      <c r="AU78" s="279"/>
      <c r="AV78" s="279"/>
      <c r="AW78" s="279"/>
      <c r="AX78" s="279"/>
      <c r="AY78" s="279"/>
      <c r="AZ78" s="279"/>
      <c r="BA78" s="279"/>
      <c r="BB78" s="279"/>
      <c r="BC78" s="279"/>
      <c r="BD78" s="279"/>
    </row>
    <row r="79" spans="47:56" x14ac:dyDescent="0.2">
      <c r="AU79" s="279"/>
      <c r="AV79" s="279"/>
      <c r="AW79" s="279"/>
      <c r="AX79" s="279"/>
      <c r="AY79" s="279"/>
      <c r="AZ79" s="279"/>
      <c r="BA79" s="279"/>
      <c r="BB79" s="279"/>
      <c r="BC79" s="279"/>
      <c r="BD79" s="279"/>
    </row>
    <row r="80" spans="47:56" x14ac:dyDescent="0.2">
      <c r="AU80" s="279"/>
      <c r="AV80" s="279"/>
      <c r="AW80" s="279"/>
      <c r="AX80" s="279"/>
      <c r="AY80" s="279"/>
      <c r="AZ80" s="279"/>
      <c r="BA80" s="279"/>
      <c r="BB80" s="279"/>
      <c r="BC80" s="279"/>
      <c r="BD80" s="279"/>
    </row>
    <row r="81" spans="47:56" x14ac:dyDescent="0.2">
      <c r="AU81" s="279"/>
      <c r="AV81" s="279"/>
      <c r="AW81" s="279"/>
      <c r="AX81" s="279"/>
      <c r="AY81" s="279"/>
      <c r="AZ81" s="279"/>
      <c r="BA81" s="279"/>
      <c r="BB81" s="279"/>
      <c r="BC81" s="279"/>
      <c r="BD81" s="279"/>
    </row>
    <row r="82" spans="47:56" x14ac:dyDescent="0.2">
      <c r="AU82" s="279"/>
      <c r="AV82" s="279"/>
      <c r="AW82" s="279"/>
      <c r="AX82" s="279"/>
      <c r="AY82" s="279"/>
      <c r="AZ82" s="279"/>
      <c r="BA82" s="279"/>
      <c r="BB82" s="279"/>
      <c r="BC82" s="279"/>
      <c r="BD82" s="279"/>
    </row>
    <row r="83" spans="47:56" x14ac:dyDescent="0.2">
      <c r="AU83" s="279"/>
      <c r="AV83" s="279"/>
      <c r="AW83" s="279"/>
      <c r="AX83" s="279"/>
      <c r="AY83" s="279"/>
      <c r="AZ83" s="279"/>
      <c r="BA83" s="279"/>
      <c r="BB83" s="279"/>
      <c r="BC83" s="279"/>
      <c r="BD83" s="279"/>
    </row>
    <row r="84" spans="47:56" x14ac:dyDescent="0.2">
      <c r="AU84" s="279"/>
      <c r="AV84" s="279"/>
      <c r="AW84" s="279"/>
      <c r="AX84" s="279"/>
      <c r="AY84" s="279"/>
      <c r="AZ84" s="279"/>
      <c r="BA84" s="279"/>
      <c r="BB84" s="279"/>
      <c r="BC84" s="279"/>
      <c r="BD84" s="279"/>
    </row>
    <row r="85" spans="47:56" x14ac:dyDescent="0.2">
      <c r="AU85" s="279"/>
      <c r="AV85" s="279"/>
      <c r="AW85" s="279"/>
      <c r="AX85" s="279"/>
      <c r="AY85" s="279"/>
      <c r="AZ85" s="279"/>
      <c r="BA85" s="279"/>
      <c r="BB85" s="279"/>
      <c r="BC85" s="279"/>
      <c r="BD85" s="279"/>
    </row>
    <row r="86" spans="47:56" x14ac:dyDescent="0.2">
      <c r="AU86" s="279"/>
      <c r="AV86" s="279"/>
      <c r="AW86" s="279"/>
      <c r="AX86" s="279"/>
      <c r="AY86" s="279"/>
      <c r="AZ86" s="279"/>
      <c r="BA86" s="279"/>
      <c r="BB86" s="279"/>
      <c r="BC86" s="279"/>
      <c r="BD86" s="279"/>
    </row>
    <row r="87" spans="47:56" x14ac:dyDescent="0.2">
      <c r="AU87" s="279"/>
      <c r="AV87" s="279"/>
      <c r="AW87" s="279"/>
      <c r="AX87" s="279"/>
      <c r="AY87" s="279"/>
      <c r="AZ87" s="279"/>
      <c r="BA87" s="279"/>
      <c r="BB87" s="279"/>
      <c r="BC87" s="279"/>
      <c r="BD87" s="279"/>
    </row>
    <row r="88" spans="47:56" x14ac:dyDescent="0.2">
      <c r="AU88" s="279"/>
      <c r="AV88" s="279"/>
      <c r="AW88" s="279"/>
      <c r="AX88" s="279"/>
      <c r="AY88" s="279"/>
      <c r="AZ88" s="279"/>
      <c r="BA88" s="279"/>
      <c r="BB88" s="279"/>
      <c r="BC88" s="279"/>
      <c r="BD88" s="279"/>
    </row>
    <row r="89" spans="47:56" x14ac:dyDescent="0.2">
      <c r="AU89" s="279"/>
      <c r="AV89" s="279"/>
      <c r="AW89" s="279"/>
      <c r="AX89" s="279"/>
      <c r="AY89" s="279"/>
      <c r="AZ89" s="279"/>
      <c r="BA89" s="279"/>
      <c r="BB89" s="279"/>
      <c r="BC89" s="279"/>
      <c r="BD89" s="279"/>
    </row>
    <row r="90" spans="47:56" x14ac:dyDescent="0.2">
      <c r="AU90" s="279"/>
      <c r="AV90" s="279"/>
      <c r="AW90" s="279"/>
      <c r="AX90" s="279"/>
      <c r="AY90" s="279"/>
      <c r="AZ90" s="279"/>
      <c r="BA90" s="279"/>
      <c r="BB90" s="279"/>
      <c r="BC90" s="279"/>
      <c r="BD90" s="279"/>
    </row>
    <row r="91" spans="47:56" x14ac:dyDescent="0.2">
      <c r="AU91" s="279"/>
      <c r="AV91" s="279"/>
      <c r="AW91" s="279"/>
      <c r="AX91" s="279"/>
      <c r="AY91" s="279"/>
      <c r="AZ91" s="279"/>
      <c r="BA91" s="279"/>
      <c r="BB91" s="279"/>
      <c r="BC91" s="279"/>
      <c r="BD91" s="279"/>
    </row>
    <row r="92" spans="47:56" x14ac:dyDescent="0.2">
      <c r="AU92" s="279"/>
      <c r="AV92" s="279"/>
      <c r="AW92" s="279"/>
      <c r="AX92" s="279"/>
      <c r="AY92" s="279"/>
      <c r="AZ92" s="279"/>
      <c r="BA92" s="279"/>
      <c r="BB92" s="279"/>
      <c r="BC92" s="279"/>
      <c r="BD92" s="279"/>
    </row>
    <row r="93" spans="47:56" x14ac:dyDescent="0.2">
      <c r="AU93" s="279"/>
      <c r="AV93" s="279"/>
      <c r="AW93" s="279"/>
      <c r="AX93" s="279"/>
      <c r="AY93" s="279"/>
      <c r="AZ93" s="279"/>
      <c r="BA93" s="279"/>
      <c r="BB93" s="279"/>
      <c r="BC93" s="279"/>
      <c r="BD93" s="279"/>
    </row>
    <row r="94" spans="47:56" x14ac:dyDescent="0.2">
      <c r="AU94" s="279"/>
      <c r="AV94" s="279"/>
      <c r="AW94" s="279"/>
      <c r="AX94" s="279"/>
      <c r="AY94" s="279"/>
      <c r="AZ94" s="279"/>
      <c r="BA94" s="279"/>
      <c r="BB94" s="279"/>
      <c r="BC94" s="279"/>
      <c r="BD94" s="279"/>
    </row>
    <row r="95" spans="47:56" x14ac:dyDescent="0.2">
      <c r="AU95" s="279"/>
      <c r="AV95" s="279"/>
      <c r="AW95" s="279"/>
      <c r="AX95" s="279"/>
      <c r="AY95" s="279"/>
      <c r="AZ95" s="279"/>
      <c r="BA95" s="279"/>
      <c r="BB95" s="279"/>
      <c r="BC95" s="279"/>
      <c r="BD95" s="279"/>
    </row>
    <row r="96" spans="47:56" x14ac:dyDescent="0.2">
      <c r="AU96" s="279"/>
      <c r="AV96" s="279"/>
      <c r="AW96" s="279"/>
      <c r="AX96" s="279"/>
      <c r="AY96" s="279"/>
      <c r="AZ96" s="279"/>
      <c r="BA96" s="279"/>
      <c r="BB96" s="279"/>
      <c r="BC96" s="279"/>
      <c r="BD96" s="279"/>
    </row>
    <row r="97" spans="47:56" x14ac:dyDescent="0.2">
      <c r="AU97" s="279"/>
      <c r="AV97" s="279"/>
      <c r="AW97" s="279"/>
      <c r="AX97" s="279"/>
      <c r="AY97" s="279"/>
      <c r="AZ97" s="279"/>
      <c r="BA97" s="279"/>
      <c r="BB97" s="279"/>
      <c r="BC97" s="279"/>
      <c r="BD97" s="279"/>
    </row>
    <row r="98" spans="47:56" x14ac:dyDescent="0.2">
      <c r="AU98" s="279"/>
      <c r="AV98" s="279"/>
      <c r="AW98" s="279"/>
      <c r="AX98" s="279"/>
      <c r="AY98" s="279"/>
      <c r="AZ98" s="279"/>
      <c r="BA98" s="279"/>
      <c r="BB98" s="279"/>
      <c r="BC98" s="279"/>
      <c r="BD98" s="279"/>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5" activePane="bottomRight" state="frozen"/>
      <selection activeCell="F63" sqref="F63"/>
      <selection pane="topRight" activeCell="F63" sqref="F63"/>
      <selection pane="bottomLeft" activeCell="F63" sqref="F63"/>
      <selection pane="bottomRight" activeCell="I16" sqref="I16"/>
    </sheetView>
  </sheetViews>
  <sheetFormatPr defaultRowHeight="12" x14ac:dyDescent="0.2"/>
  <cols>
    <col min="1" max="1" width="3.6328125" style="39" customWidth="1"/>
    <col min="2" max="2" width="25.6328125" style="39" customWidth="1"/>
    <col min="3" max="42" width="9.08984375" style="39" customWidth="1"/>
    <col min="43" max="256" width="9" style="39"/>
    <col min="257" max="257" width="3.6328125" style="39" customWidth="1"/>
    <col min="258" max="258" width="25.6328125" style="39" customWidth="1"/>
    <col min="259" max="298" width="9.08984375" style="39" customWidth="1"/>
    <col min="299" max="512" width="9" style="39"/>
    <col min="513" max="513" width="3.6328125" style="39" customWidth="1"/>
    <col min="514" max="514" width="25.6328125" style="39" customWidth="1"/>
    <col min="515" max="554" width="9.08984375" style="39" customWidth="1"/>
    <col min="555" max="768" width="9" style="39"/>
    <col min="769" max="769" width="3.6328125" style="39" customWidth="1"/>
    <col min="770" max="770" width="25.6328125" style="39" customWidth="1"/>
    <col min="771" max="810" width="9.08984375" style="39" customWidth="1"/>
    <col min="811" max="1024" width="9" style="39"/>
    <col min="1025" max="1025" width="3.6328125" style="39" customWidth="1"/>
    <col min="1026" max="1026" width="25.6328125" style="39" customWidth="1"/>
    <col min="1027" max="1066" width="9.08984375" style="39" customWidth="1"/>
    <col min="1067" max="1280" width="9" style="39"/>
    <col min="1281" max="1281" width="3.6328125" style="39" customWidth="1"/>
    <col min="1282" max="1282" width="25.6328125" style="39" customWidth="1"/>
    <col min="1283" max="1322" width="9.08984375" style="39" customWidth="1"/>
    <col min="1323" max="1536" width="9" style="39"/>
    <col min="1537" max="1537" width="3.6328125" style="39" customWidth="1"/>
    <col min="1538" max="1538" width="25.6328125" style="39" customWidth="1"/>
    <col min="1539" max="1578" width="9.08984375" style="39" customWidth="1"/>
    <col min="1579" max="1792" width="9" style="39"/>
    <col min="1793" max="1793" width="3.6328125" style="39" customWidth="1"/>
    <col min="1794" max="1794" width="25.6328125" style="39" customWidth="1"/>
    <col min="1795" max="1834" width="9.08984375" style="39" customWidth="1"/>
    <col min="1835" max="2048" width="9" style="39"/>
    <col min="2049" max="2049" width="3.6328125" style="39" customWidth="1"/>
    <col min="2050" max="2050" width="25.6328125" style="39" customWidth="1"/>
    <col min="2051" max="2090" width="9.08984375" style="39" customWidth="1"/>
    <col min="2091" max="2304" width="9" style="39"/>
    <col min="2305" max="2305" width="3.6328125" style="39" customWidth="1"/>
    <col min="2306" max="2306" width="25.6328125" style="39" customWidth="1"/>
    <col min="2307" max="2346" width="9.08984375" style="39" customWidth="1"/>
    <col min="2347" max="2560" width="9" style="39"/>
    <col min="2561" max="2561" width="3.6328125" style="39" customWidth="1"/>
    <col min="2562" max="2562" width="25.6328125" style="39" customWidth="1"/>
    <col min="2563" max="2602" width="9.08984375" style="39" customWidth="1"/>
    <col min="2603" max="2816" width="9" style="39"/>
    <col min="2817" max="2817" width="3.6328125" style="39" customWidth="1"/>
    <col min="2818" max="2818" width="25.6328125" style="39" customWidth="1"/>
    <col min="2819" max="2858" width="9.08984375" style="39" customWidth="1"/>
    <col min="2859" max="3072" width="9" style="39"/>
    <col min="3073" max="3073" width="3.6328125" style="39" customWidth="1"/>
    <col min="3074" max="3074" width="25.6328125" style="39" customWidth="1"/>
    <col min="3075" max="3114" width="9.08984375" style="39" customWidth="1"/>
    <col min="3115" max="3328" width="9" style="39"/>
    <col min="3329" max="3329" width="3.6328125" style="39" customWidth="1"/>
    <col min="3330" max="3330" width="25.6328125" style="39" customWidth="1"/>
    <col min="3331" max="3370" width="9.08984375" style="39" customWidth="1"/>
    <col min="3371" max="3584" width="9" style="39"/>
    <col min="3585" max="3585" width="3.6328125" style="39" customWidth="1"/>
    <col min="3586" max="3586" width="25.6328125" style="39" customWidth="1"/>
    <col min="3587" max="3626" width="9.08984375" style="39" customWidth="1"/>
    <col min="3627" max="3840" width="9" style="39"/>
    <col min="3841" max="3841" width="3.6328125" style="39" customWidth="1"/>
    <col min="3842" max="3842" width="25.6328125" style="39" customWidth="1"/>
    <col min="3843" max="3882" width="9.08984375" style="39" customWidth="1"/>
    <col min="3883" max="4096" width="9" style="39"/>
    <col min="4097" max="4097" width="3.6328125" style="39" customWidth="1"/>
    <col min="4098" max="4098" width="25.6328125" style="39" customWidth="1"/>
    <col min="4099" max="4138" width="9.08984375" style="39" customWidth="1"/>
    <col min="4139" max="4352" width="9" style="39"/>
    <col min="4353" max="4353" width="3.6328125" style="39" customWidth="1"/>
    <col min="4354" max="4354" width="25.6328125" style="39" customWidth="1"/>
    <col min="4355" max="4394" width="9.08984375" style="39" customWidth="1"/>
    <col min="4395" max="4608" width="9" style="39"/>
    <col min="4609" max="4609" width="3.6328125" style="39" customWidth="1"/>
    <col min="4610" max="4610" width="25.6328125" style="39" customWidth="1"/>
    <col min="4611" max="4650" width="9.08984375" style="39" customWidth="1"/>
    <col min="4651" max="4864" width="9" style="39"/>
    <col min="4865" max="4865" width="3.6328125" style="39" customWidth="1"/>
    <col min="4866" max="4866" width="25.6328125" style="39" customWidth="1"/>
    <col min="4867" max="4906" width="9.08984375" style="39" customWidth="1"/>
    <col min="4907" max="5120" width="9" style="39"/>
    <col min="5121" max="5121" width="3.6328125" style="39" customWidth="1"/>
    <col min="5122" max="5122" width="25.6328125" style="39" customWidth="1"/>
    <col min="5123" max="5162" width="9.08984375" style="39" customWidth="1"/>
    <col min="5163" max="5376" width="9" style="39"/>
    <col min="5377" max="5377" width="3.6328125" style="39" customWidth="1"/>
    <col min="5378" max="5378" width="25.6328125" style="39" customWidth="1"/>
    <col min="5379" max="5418" width="9.08984375" style="39" customWidth="1"/>
    <col min="5419" max="5632" width="9" style="39"/>
    <col min="5633" max="5633" width="3.6328125" style="39" customWidth="1"/>
    <col min="5634" max="5634" width="25.6328125" style="39" customWidth="1"/>
    <col min="5635" max="5674" width="9.08984375" style="39" customWidth="1"/>
    <col min="5675" max="5888" width="9" style="39"/>
    <col min="5889" max="5889" width="3.6328125" style="39" customWidth="1"/>
    <col min="5890" max="5890" width="25.6328125" style="39" customWidth="1"/>
    <col min="5891" max="5930" width="9.08984375" style="39" customWidth="1"/>
    <col min="5931" max="6144" width="9" style="39"/>
    <col min="6145" max="6145" width="3.6328125" style="39" customWidth="1"/>
    <col min="6146" max="6146" width="25.6328125" style="39" customWidth="1"/>
    <col min="6147" max="6186" width="9.08984375" style="39" customWidth="1"/>
    <col min="6187" max="6400" width="9" style="39"/>
    <col min="6401" max="6401" width="3.6328125" style="39" customWidth="1"/>
    <col min="6402" max="6402" width="25.6328125" style="39" customWidth="1"/>
    <col min="6403" max="6442" width="9.08984375" style="39" customWidth="1"/>
    <col min="6443" max="6656" width="9" style="39"/>
    <col min="6657" max="6657" width="3.6328125" style="39" customWidth="1"/>
    <col min="6658" max="6658" width="25.6328125" style="39" customWidth="1"/>
    <col min="6659" max="6698" width="9.08984375" style="39" customWidth="1"/>
    <col min="6699" max="6912" width="9" style="39"/>
    <col min="6913" max="6913" width="3.6328125" style="39" customWidth="1"/>
    <col min="6914" max="6914" width="25.6328125" style="39" customWidth="1"/>
    <col min="6915" max="6954" width="9.08984375" style="39" customWidth="1"/>
    <col min="6955" max="7168" width="9" style="39"/>
    <col min="7169" max="7169" width="3.6328125" style="39" customWidth="1"/>
    <col min="7170" max="7170" width="25.6328125" style="39" customWidth="1"/>
    <col min="7171" max="7210" width="9.08984375" style="39" customWidth="1"/>
    <col min="7211" max="7424" width="9" style="39"/>
    <col min="7425" max="7425" width="3.6328125" style="39" customWidth="1"/>
    <col min="7426" max="7426" width="25.6328125" style="39" customWidth="1"/>
    <col min="7427" max="7466" width="9.08984375" style="39" customWidth="1"/>
    <col min="7467" max="7680" width="9" style="39"/>
    <col min="7681" max="7681" width="3.6328125" style="39" customWidth="1"/>
    <col min="7682" max="7682" width="25.6328125" style="39" customWidth="1"/>
    <col min="7683" max="7722" width="9.08984375" style="39" customWidth="1"/>
    <col min="7723" max="7936" width="9" style="39"/>
    <col min="7937" max="7937" width="3.6328125" style="39" customWidth="1"/>
    <col min="7938" max="7938" width="25.6328125" style="39" customWidth="1"/>
    <col min="7939" max="7978" width="9.08984375" style="39" customWidth="1"/>
    <col min="7979" max="8192" width="9" style="39"/>
    <col min="8193" max="8193" width="3.6328125" style="39" customWidth="1"/>
    <col min="8194" max="8194" width="25.6328125" style="39" customWidth="1"/>
    <col min="8195" max="8234" width="9.08984375" style="39" customWidth="1"/>
    <col min="8235" max="8448" width="9" style="39"/>
    <col min="8449" max="8449" width="3.6328125" style="39" customWidth="1"/>
    <col min="8450" max="8450" width="25.6328125" style="39" customWidth="1"/>
    <col min="8451" max="8490" width="9.08984375" style="39" customWidth="1"/>
    <col min="8491" max="8704" width="9" style="39"/>
    <col min="8705" max="8705" width="3.6328125" style="39" customWidth="1"/>
    <col min="8706" max="8706" width="25.6328125" style="39" customWidth="1"/>
    <col min="8707" max="8746" width="9.08984375" style="39" customWidth="1"/>
    <col min="8747" max="8960" width="9" style="39"/>
    <col min="8961" max="8961" width="3.6328125" style="39" customWidth="1"/>
    <col min="8962" max="8962" width="25.6328125" style="39" customWidth="1"/>
    <col min="8963" max="9002" width="9.08984375" style="39" customWidth="1"/>
    <col min="9003" max="9216" width="9" style="39"/>
    <col min="9217" max="9217" width="3.6328125" style="39" customWidth="1"/>
    <col min="9218" max="9218" width="25.6328125" style="39" customWidth="1"/>
    <col min="9219" max="9258" width="9.08984375" style="39" customWidth="1"/>
    <col min="9259" max="9472" width="9" style="39"/>
    <col min="9473" max="9473" width="3.6328125" style="39" customWidth="1"/>
    <col min="9474" max="9474" width="25.6328125" style="39" customWidth="1"/>
    <col min="9475" max="9514" width="9.08984375" style="39" customWidth="1"/>
    <col min="9515" max="9728" width="9" style="39"/>
    <col min="9729" max="9729" width="3.6328125" style="39" customWidth="1"/>
    <col min="9730" max="9730" width="25.6328125" style="39" customWidth="1"/>
    <col min="9731" max="9770" width="9.08984375" style="39" customWidth="1"/>
    <col min="9771" max="9984" width="9" style="39"/>
    <col min="9985" max="9985" width="3.6328125" style="39" customWidth="1"/>
    <col min="9986" max="9986" width="25.6328125" style="39" customWidth="1"/>
    <col min="9987" max="10026" width="9.08984375" style="39" customWidth="1"/>
    <col min="10027" max="10240" width="9" style="39"/>
    <col min="10241" max="10241" width="3.6328125" style="39" customWidth="1"/>
    <col min="10242" max="10242" width="25.6328125" style="39" customWidth="1"/>
    <col min="10243" max="10282" width="9.08984375" style="39" customWidth="1"/>
    <col min="10283" max="10496" width="9" style="39"/>
    <col min="10497" max="10497" width="3.6328125" style="39" customWidth="1"/>
    <col min="10498" max="10498" width="25.6328125" style="39" customWidth="1"/>
    <col min="10499" max="10538" width="9.08984375" style="39" customWidth="1"/>
    <col min="10539" max="10752" width="9" style="39"/>
    <col min="10753" max="10753" width="3.6328125" style="39" customWidth="1"/>
    <col min="10754" max="10754" width="25.6328125" style="39" customWidth="1"/>
    <col min="10755" max="10794" width="9.08984375" style="39" customWidth="1"/>
    <col min="10795" max="11008" width="9" style="39"/>
    <col min="11009" max="11009" width="3.6328125" style="39" customWidth="1"/>
    <col min="11010" max="11010" width="25.6328125" style="39" customWidth="1"/>
    <col min="11011" max="11050" width="9.08984375" style="39" customWidth="1"/>
    <col min="11051" max="11264" width="9" style="39"/>
    <col min="11265" max="11265" width="3.6328125" style="39" customWidth="1"/>
    <col min="11266" max="11266" width="25.6328125" style="39" customWidth="1"/>
    <col min="11267" max="11306" width="9.08984375" style="39" customWidth="1"/>
    <col min="11307" max="11520" width="9" style="39"/>
    <col min="11521" max="11521" width="3.6328125" style="39" customWidth="1"/>
    <col min="11522" max="11522" width="25.6328125" style="39" customWidth="1"/>
    <col min="11523" max="11562" width="9.08984375" style="39" customWidth="1"/>
    <col min="11563" max="11776" width="9" style="39"/>
    <col min="11777" max="11777" width="3.6328125" style="39" customWidth="1"/>
    <col min="11778" max="11778" width="25.6328125" style="39" customWidth="1"/>
    <col min="11779" max="11818" width="9.08984375" style="39" customWidth="1"/>
    <col min="11819" max="12032" width="9" style="39"/>
    <col min="12033" max="12033" width="3.6328125" style="39" customWidth="1"/>
    <col min="12034" max="12034" width="25.6328125" style="39" customWidth="1"/>
    <col min="12035" max="12074" width="9.08984375" style="39" customWidth="1"/>
    <col min="12075" max="12288" width="9" style="39"/>
    <col min="12289" max="12289" width="3.6328125" style="39" customWidth="1"/>
    <col min="12290" max="12290" width="25.6328125" style="39" customWidth="1"/>
    <col min="12291" max="12330" width="9.08984375" style="39" customWidth="1"/>
    <col min="12331" max="12544" width="9" style="39"/>
    <col min="12545" max="12545" width="3.6328125" style="39" customWidth="1"/>
    <col min="12546" max="12546" width="25.6328125" style="39" customWidth="1"/>
    <col min="12547" max="12586" width="9.08984375" style="39" customWidth="1"/>
    <col min="12587" max="12800" width="9" style="39"/>
    <col min="12801" max="12801" width="3.6328125" style="39" customWidth="1"/>
    <col min="12802" max="12802" width="25.6328125" style="39" customWidth="1"/>
    <col min="12803" max="12842" width="9.08984375" style="39" customWidth="1"/>
    <col min="12843" max="13056" width="9" style="39"/>
    <col min="13057" max="13057" width="3.6328125" style="39" customWidth="1"/>
    <col min="13058" max="13058" width="25.6328125" style="39" customWidth="1"/>
    <col min="13059" max="13098" width="9.08984375" style="39" customWidth="1"/>
    <col min="13099" max="13312" width="9" style="39"/>
    <col min="13313" max="13313" width="3.6328125" style="39" customWidth="1"/>
    <col min="13314" max="13314" width="25.6328125" style="39" customWidth="1"/>
    <col min="13315" max="13354" width="9.08984375" style="39" customWidth="1"/>
    <col min="13355" max="13568" width="9" style="39"/>
    <col min="13569" max="13569" width="3.6328125" style="39" customWidth="1"/>
    <col min="13570" max="13570" width="25.6328125" style="39" customWidth="1"/>
    <col min="13571" max="13610" width="9.08984375" style="39" customWidth="1"/>
    <col min="13611" max="13824" width="9" style="39"/>
    <col min="13825" max="13825" width="3.6328125" style="39" customWidth="1"/>
    <col min="13826" max="13826" width="25.6328125" style="39" customWidth="1"/>
    <col min="13827" max="13866" width="9.08984375" style="39" customWidth="1"/>
    <col min="13867" max="14080" width="9" style="39"/>
    <col min="14081" max="14081" width="3.6328125" style="39" customWidth="1"/>
    <col min="14082" max="14082" width="25.6328125" style="39" customWidth="1"/>
    <col min="14083" max="14122" width="9.08984375" style="39" customWidth="1"/>
    <col min="14123" max="14336" width="9" style="39"/>
    <col min="14337" max="14337" width="3.6328125" style="39" customWidth="1"/>
    <col min="14338" max="14338" width="25.6328125" style="39" customWidth="1"/>
    <col min="14339" max="14378" width="9.08984375" style="39" customWidth="1"/>
    <col min="14379" max="14592" width="9" style="39"/>
    <col min="14593" max="14593" width="3.6328125" style="39" customWidth="1"/>
    <col min="14594" max="14594" width="25.6328125" style="39" customWidth="1"/>
    <col min="14595" max="14634" width="9.08984375" style="39" customWidth="1"/>
    <col min="14635" max="14848" width="9" style="39"/>
    <col min="14849" max="14849" width="3.6328125" style="39" customWidth="1"/>
    <col min="14850" max="14850" width="25.6328125" style="39" customWidth="1"/>
    <col min="14851" max="14890" width="9.08984375" style="39" customWidth="1"/>
    <col min="14891" max="15104" width="9" style="39"/>
    <col min="15105" max="15105" width="3.6328125" style="39" customWidth="1"/>
    <col min="15106" max="15106" width="25.6328125" style="39" customWidth="1"/>
    <col min="15107" max="15146" width="9.08984375" style="39" customWidth="1"/>
    <col min="15147" max="15360" width="9" style="39"/>
    <col min="15361" max="15361" width="3.6328125" style="39" customWidth="1"/>
    <col min="15362" max="15362" width="25.6328125" style="39" customWidth="1"/>
    <col min="15363" max="15402" width="9.08984375" style="39" customWidth="1"/>
    <col min="15403" max="15616" width="9" style="39"/>
    <col min="15617" max="15617" width="3.6328125" style="39" customWidth="1"/>
    <col min="15618" max="15618" width="25.6328125" style="39" customWidth="1"/>
    <col min="15619" max="15658" width="9.08984375" style="39" customWidth="1"/>
    <col min="15659" max="15872" width="9" style="39"/>
    <col min="15873" max="15873" width="3.6328125" style="39" customWidth="1"/>
    <col min="15874" max="15874" width="25.6328125" style="39" customWidth="1"/>
    <col min="15875" max="15914" width="9.08984375" style="39" customWidth="1"/>
    <col min="15915" max="16128" width="9" style="39"/>
    <col min="16129" max="16129" width="3.6328125" style="39" customWidth="1"/>
    <col min="16130" max="16130" width="25.6328125" style="39" customWidth="1"/>
    <col min="16131" max="16170" width="9.08984375" style="39" customWidth="1"/>
    <col min="16171" max="16384" width="9" style="39"/>
  </cols>
  <sheetData>
    <row r="1" spans="1:42" ht="13" x14ac:dyDescent="0.2">
      <c r="A1" s="416" t="s">
        <v>627</v>
      </c>
      <c r="E1" s="39" t="s">
        <v>601</v>
      </c>
    </row>
    <row r="2" spans="1:42" ht="14" x14ac:dyDescent="0.2">
      <c r="A2" s="39" t="s">
        <v>480</v>
      </c>
    </row>
    <row r="3" spans="1:42" ht="12.5" x14ac:dyDescent="0.2">
      <c r="A3" s="200" t="s">
        <v>1</v>
      </c>
      <c r="B3" s="222"/>
      <c r="C3" s="229" t="s">
        <v>398</v>
      </c>
      <c r="D3" s="229" t="s">
        <v>399</v>
      </c>
      <c r="E3" s="229" t="s">
        <v>400</v>
      </c>
      <c r="F3" s="229" t="s">
        <v>401</v>
      </c>
      <c r="G3" s="229" t="s">
        <v>402</v>
      </c>
      <c r="H3" s="230" t="s">
        <v>403</v>
      </c>
      <c r="I3" s="230" t="s">
        <v>404</v>
      </c>
      <c r="J3" s="230" t="s">
        <v>405</v>
      </c>
      <c r="K3" s="230" t="s">
        <v>406</v>
      </c>
      <c r="L3" s="230" t="s">
        <v>2</v>
      </c>
      <c r="M3" s="230" t="s">
        <v>3</v>
      </c>
      <c r="N3" s="230" t="s">
        <v>4</v>
      </c>
      <c r="O3" s="230" t="s">
        <v>5</v>
      </c>
      <c r="P3" s="230" t="s">
        <v>6</v>
      </c>
      <c r="Q3" s="230" t="s">
        <v>7</v>
      </c>
      <c r="R3" s="230" t="s">
        <v>8</v>
      </c>
      <c r="S3" s="230" t="s">
        <v>9</v>
      </c>
      <c r="T3" s="230" t="s">
        <v>10</v>
      </c>
      <c r="U3" s="230" t="s">
        <v>11</v>
      </c>
      <c r="V3" s="230" t="s">
        <v>12</v>
      </c>
      <c r="W3" s="230" t="s">
        <v>13</v>
      </c>
      <c r="X3" s="230" t="s">
        <v>14</v>
      </c>
      <c r="Y3" s="230" t="s">
        <v>15</v>
      </c>
      <c r="Z3" s="230" t="s">
        <v>16</v>
      </c>
      <c r="AA3" s="230" t="s">
        <v>17</v>
      </c>
      <c r="AB3" s="230" t="s">
        <v>18</v>
      </c>
      <c r="AC3" s="230" t="s">
        <v>19</v>
      </c>
      <c r="AD3" s="230" t="s">
        <v>20</v>
      </c>
      <c r="AE3" s="230" t="s">
        <v>21</v>
      </c>
      <c r="AF3" s="230" t="s">
        <v>22</v>
      </c>
      <c r="AG3" s="230" t="s">
        <v>23</v>
      </c>
      <c r="AH3" s="230" t="s">
        <v>24</v>
      </c>
      <c r="AI3" s="230" t="s">
        <v>25</v>
      </c>
      <c r="AJ3" s="230" t="s">
        <v>26</v>
      </c>
      <c r="AK3" s="230">
        <v>35</v>
      </c>
      <c r="AL3" s="229">
        <v>36</v>
      </c>
      <c r="AM3" s="229">
        <v>37</v>
      </c>
      <c r="AN3" s="229">
        <v>38</v>
      </c>
      <c r="AO3" s="229">
        <v>39</v>
      </c>
      <c r="AP3" s="280">
        <v>40</v>
      </c>
    </row>
    <row r="4" spans="1:42" ht="33" customHeight="1" x14ac:dyDescent="0.2">
      <c r="A4" s="223"/>
      <c r="B4" s="224" t="s">
        <v>411</v>
      </c>
      <c r="C4" s="236" t="s">
        <v>412</v>
      </c>
      <c r="D4" s="236" t="s">
        <v>413</v>
      </c>
      <c r="E4" s="236" t="s">
        <v>414</v>
      </c>
      <c r="F4" s="236" t="s">
        <v>27</v>
      </c>
      <c r="G4" s="236" t="s">
        <v>415</v>
      </c>
      <c r="H4" s="237" t="s">
        <v>28</v>
      </c>
      <c r="I4" s="237" t="s">
        <v>265</v>
      </c>
      <c r="J4" s="237" t="s">
        <v>29</v>
      </c>
      <c r="K4" s="237" t="s">
        <v>30</v>
      </c>
      <c r="L4" s="237" t="s">
        <v>416</v>
      </c>
      <c r="M4" s="237" t="s">
        <v>31</v>
      </c>
      <c r="N4" s="237" t="s">
        <v>32</v>
      </c>
      <c r="O4" s="237" t="s">
        <v>33</v>
      </c>
      <c r="P4" s="237" t="s">
        <v>34</v>
      </c>
      <c r="Q4" s="237" t="s">
        <v>266</v>
      </c>
      <c r="R4" s="237" t="s">
        <v>267</v>
      </c>
      <c r="S4" s="237" t="s">
        <v>268</v>
      </c>
      <c r="T4" s="237" t="s">
        <v>417</v>
      </c>
      <c r="U4" s="237" t="s">
        <v>35</v>
      </c>
      <c r="V4" s="237" t="s">
        <v>361</v>
      </c>
      <c r="W4" s="237" t="s">
        <v>418</v>
      </c>
      <c r="X4" s="237" t="s">
        <v>50</v>
      </c>
      <c r="Y4" s="237" t="s">
        <v>36</v>
      </c>
      <c r="Z4" s="237" t="s">
        <v>419</v>
      </c>
      <c r="AA4" s="237" t="s">
        <v>420</v>
      </c>
      <c r="AB4" s="237" t="s">
        <v>421</v>
      </c>
      <c r="AC4" s="237" t="s">
        <v>422</v>
      </c>
      <c r="AD4" s="237" t="s">
        <v>37</v>
      </c>
      <c r="AE4" s="237" t="s">
        <v>38</v>
      </c>
      <c r="AF4" s="237" t="s">
        <v>423</v>
      </c>
      <c r="AG4" s="237" t="s">
        <v>191</v>
      </c>
      <c r="AH4" s="237" t="s">
        <v>39</v>
      </c>
      <c r="AI4" s="237" t="s">
        <v>40</v>
      </c>
      <c r="AJ4" s="237" t="s">
        <v>424</v>
      </c>
      <c r="AK4" s="237" t="s">
        <v>425</v>
      </c>
      <c r="AL4" s="236" t="s">
        <v>41</v>
      </c>
      <c r="AM4" s="236" t="s">
        <v>42</v>
      </c>
      <c r="AN4" s="236" t="s">
        <v>426</v>
      </c>
      <c r="AO4" s="236" t="s">
        <v>427</v>
      </c>
      <c r="AP4" s="281" t="s">
        <v>602</v>
      </c>
    </row>
    <row r="5" spans="1:42" ht="12.5" x14ac:dyDescent="0.2">
      <c r="A5" s="241" t="s">
        <v>437</v>
      </c>
      <c r="B5" s="431" t="s">
        <v>438</v>
      </c>
      <c r="C5" s="400">
        <v>1.0595838410059017</v>
      </c>
      <c r="D5" s="400">
        <v>2.5112275126418579E-4</v>
      </c>
      <c r="E5" s="400">
        <v>1.0381517351848949E-3</v>
      </c>
      <c r="F5" s="400">
        <v>5.8039328035658759E-7</v>
      </c>
      <c r="G5" s="400">
        <v>7.6677911268584892E-2</v>
      </c>
      <c r="H5" s="400">
        <v>3.3951232961363068E-3</v>
      </c>
      <c r="I5" s="400">
        <v>2.354472805785562E-4</v>
      </c>
      <c r="J5" s="400">
        <v>5.6195531423877351E-4</v>
      </c>
      <c r="K5" s="400">
        <v>4.1265778373161772E-7</v>
      </c>
      <c r="L5" s="400">
        <v>1.062246781014688E-3</v>
      </c>
      <c r="M5" s="400">
        <v>7.7804804404357485E-5</v>
      </c>
      <c r="N5" s="400">
        <v>2.56429337010722E-6</v>
      </c>
      <c r="O5" s="400">
        <v>3.8348126456278853E-6</v>
      </c>
      <c r="P5" s="400">
        <v>3.0006897354165302E-6</v>
      </c>
      <c r="Q5" s="400">
        <v>2.9988794836003956E-6</v>
      </c>
      <c r="R5" s="400">
        <v>3.3779130876240731E-6</v>
      </c>
      <c r="S5" s="400">
        <v>3.2916290364960117E-6</v>
      </c>
      <c r="T5" s="400">
        <v>4.3360514334424682E-6</v>
      </c>
      <c r="U5" s="400">
        <v>3.778424174987307E-6</v>
      </c>
      <c r="V5" s="400">
        <v>3.5991201604659967E-6</v>
      </c>
      <c r="W5" s="400">
        <v>1.5499361453097048E-6</v>
      </c>
      <c r="X5" s="400">
        <v>1.1650719308550733E-3</v>
      </c>
      <c r="Y5" s="400">
        <v>4.5398721414691167E-4</v>
      </c>
      <c r="Z5" s="400">
        <v>9.5651404774439989E-6</v>
      </c>
      <c r="AA5" s="400">
        <v>1.7351324005633162E-5</v>
      </c>
      <c r="AB5" s="400">
        <v>3.9955522090531768E-6</v>
      </c>
      <c r="AC5" s="400">
        <v>6.5970954506756058E-5</v>
      </c>
      <c r="AD5" s="400">
        <v>5.8031360176674603E-6</v>
      </c>
      <c r="AE5" s="400">
        <v>6.486814580124127E-6</v>
      </c>
      <c r="AF5" s="400">
        <v>5.4501369405240071E-6</v>
      </c>
      <c r="AG5" s="400">
        <v>7.9654494731913809E-5</v>
      </c>
      <c r="AH5" s="400">
        <v>2.9201367975533887E-5</v>
      </c>
      <c r="AI5" s="400">
        <v>1.1711063939236332E-3</v>
      </c>
      <c r="AJ5" s="400">
        <v>8.6277965491787659E-4</v>
      </c>
      <c r="AK5" s="400">
        <v>1.049704660456327E-3</v>
      </c>
      <c r="AL5" s="400">
        <v>7.2378523344914611E-6</v>
      </c>
      <c r="AM5" s="400">
        <v>9.8261272043592644E-3</v>
      </c>
      <c r="AN5" s="400">
        <v>4.3572311253360395E-5</v>
      </c>
      <c r="AO5" s="400">
        <v>3.1197519045776987E-5</v>
      </c>
      <c r="AP5" s="282">
        <f t="shared" ref="AP5:AP44" si="0">SUM(C5:AN5)</f>
        <v>1.1577199951813373</v>
      </c>
    </row>
    <row r="6" spans="1:42" ht="12.5" x14ac:dyDescent="0.2">
      <c r="A6" s="241" t="s">
        <v>439</v>
      </c>
      <c r="B6" s="431" t="s">
        <v>440</v>
      </c>
      <c r="C6" s="400">
        <v>5.6540533900916869E-5</v>
      </c>
      <c r="D6" s="400">
        <v>1.0477951654945956</v>
      </c>
      <c r="E6" s="400">
        <v>7.4482867367179704E-5</v>
      </c>
      <c r="F6" s="400">
        <v>5.7430204454190585E-8</v>
      </c>
      <c r="G6" s="400">
        <v>1.3756293042577178E-4</v>
      </c>
      <c r="H6" s="400">
        <v>1.4720648979139707E-6</v>
      </c>
      <c r="I6" s="400">
        <v>3.6253629603585635E-3</v>
      </c>
      <c r="J6" s="400">
        <v>2.594884842221587E-6</v>
      </c>
      <c r="K6" s="400">
        <v>2.3222734409789005E-8</v>
      </c>
      <c r="L6" s="400">
        <v>1.3894635703674537E-6</v>
      </c>
      <c r="M6" s="400">
        <v>4.1240953981824666E-6</v>
      </c>
      <c r="N6" s="400">
        <v>8.5562341006063619E-8</v>
      </c>
      <c r="O6" s="400">
        <v>6.9893960718836773E-7</v>
      </c>
      <c r="P6" s="400">
        <v>7.8689280787996039E-7</v>
      </c>
      <c r="Q6" s="400">
        <v>4.6389878491068319E-7</v>
      </c>
      <c r="R6" s="400">
        <v>3.9794306883343059E-7</v>
      </c>
      <c r="S6" s="400">
        <v>1.0854489530552003E-6</v>
      </c>
      <c r="T6" s="400">
        <v>1.3344640444910247E-6</v>
      </c>
      <c r="U6" s="400">
        <v>1.4521111762495189E-6</v>
      </c>
      <c r="V6" s="400">
        <v>1.1995150979706921E-6</v>
      </c>
      <c r="W6" s="400">
        <v>3.1827708571461187E-7</v>
      </c>
      <c r="X6" s="400">
        <v>8.6374782122978412E-5</v>
      </c>
      <c r="Y6" s="400">
        <v>1.9147765946506651E-5</v>
      </c>
      <c r="Z6" s="400">
        <v>5.0988744562110858E-7</v>
      </c>
      <c r="AA6" s="400">
        <v>1.2420959314342514E-6</v>
      </c>
      <c r="AB6" s="400">
        <v>1.2308229189664121E-6</v>
      </c>
      <c r="AC6" s="400">
        <v>2.3122008962648883E-6</v>
      </c>
      <c r="AD6" s="400">
        <v>1.4431262047606334E-6</v>
      </c>
      <c r="AE6" s="400">
        <v>3.8769812108147019E-7</v>
      </c>
      <c r="AF6" s="400">
        <v>9.3460645129155607E-7</v>
      </c>
      <c r="AG6" s="400">
        <v>4.7557164547503948E-6</v>
      </c>
      <c r="AH6" s="400">
        <v>8.4121984861927224E-7</v>
      </c>
      <c r="AI6" s="400">
        <v>2.48804580251082E-5</v>
      </c>
      <c r="AJ6" s="400">
        <v>3.2580748984089475E-6</v>
      </c>
      <c r="AK6" s="400">
        <v>5.111033352122678E-6</v>
      </c>
      <c r="AL6" s="400">
        <v>1.125042489923618E-6</v>
      </c>
      <c r="AM6" s="400">
        <v>3.9043333349649917E-4</v>
      </c>
      <c r="AN6" s="400">
        <v>7.8069852498559335E-5</v>
      </c>
      <c r="AO6" s="400">
        <v>1.8286993837105657E-5</v>
      </c>
      <c r="AP6" s="283">
        <f t="shared" si="0"/>
        <v>1.0523286567183654</v>
      </c>
    </row>
    <row r="7" spans="1:42" ht="12.5" x14ac:dyDescent="0.2">
      <c r="A7" s="241" t="s">
        <v>441</v>
      </c>
      <c r="B7" s="431" t="s">
        <v>247</v>
      </c>
      <c r="C7" s="400">
        <v>2.1548805685143131E-4</v>
      </c>
      <c r="D7" s="400">
        <v>4.198251690130942E-5</v>
      </c>
      <c r="E7" s="400">
        <v>1.0174459067006114</v>
      </c>
      <c r="F7" s="400">
        <v>1.8381028845987088E-7</v>
      </c>
      <c r="G7" s="400">
        <v>1.283610031786551E-2</v>
      </c>
      <c r="H7" s="400">
        <v>8.322126572857607E-6</v>
      </c>
      <c r="I7" s="400">
        <v>6.0659744244623152E-6</v>
      </c>
      <c r="J7" s="400">
        <v>1.1556108769532402E-5</v>
      </c>
      <c r="K7" s="400">
        <v>2.5332247213188193E-7</v>
      </c>
      <c r="L7" s="400">
        <v>9.1605493677903675E-7</v>
      </c>
      <c r="M7" s="400">
        <v>3.7647420944588023E-6</v>
      </c>
      <c r="N7" s="400">
        <v>1.7815901042045338E-6</v>
      </c>
      <c r="O7" s="400">
        <v>7.0544190188949851E-6</v>
      </c>
      <c r="P7" s="400">
        <v>8.7472767331388561E-7</v>
      </c>
      <c r="Q7" s="400">
        <v>4.7523531074766454E-7</v>
      </c>
      <c r="R7" s="400">
        <v>9.8078315735183228E-7</v>
      </c>
      <c r="S7" s="400">
        <v>1.6160010801648853E-6</v>
      </c>
      <c r="T7" s="400">
        <v>1.4812561310950967E-6</v>
      </c>
      <c r="U7" s="400">
        <v>1.1896019606459328E-6</v>
      </c>
      <c r="V7" s="400">
        <v>1.7668986613080139E-6</v>
      </c>
      <c r="W7" s="400">
        <v>4.4238282102075944E-7</v>
      </c>
      <c r="X7" s="400">
        <v>3.769293160224479E-3</v>
      </c>
      <c r="Y7" s="400">
        <v>1.4328521358800761E-6</v>
      </c>
      <c r="Z7" s="400">
        <v>2.7616460008599938E-6</v>
      </c>
      <c r="AA7" s="400">
        <v>1.4036491446592374E-6</v>
      </c>
      <c r="AB7" s="400">
        <v>1.5673013236873952E-6</v>
      </c>
      <c r="AC7" s="400">
        <v>3.3088148885574974E-6</v>
      </c>
      <c r="AD7" s="400">
        <v>4.9907581303720915E-6</v>
      </c>
      <c r="AE7" s="400">
        <v>6.7235102266053113E-7</v>
      </c>
      <c r="AF7" s="400">
        <v>1.4805953422565658E-6</v>
      </c>
      <c r="AG7" s="400">
        <v>1.9163101291488793E-5</v>
      </c>
      <c r="AH7" s="400">
        <v>4.0911375198817104E-6</v>
      </c>
      <c r="AI7" s="400">
        <v>6.3221370006185111E-5</v>
      </c>
      <c r="AJ7" s="400">
        <v>1.7477945048976012E-4</v>
      </c>
      <c r="AK7" s="400">
        <v>1.7989862717961072E-5</v>
      </c>
      <c r="AL7" s="400">
        <v>2.7515915645106901E-6</v>
      </c>
      <c r="AM7" s="400">
        <v>2.0732219438132759E-3</v>
      </c>
      <c r="AN7" s="400">
        <v>8.8164897047659751E-5</v>
      </c>
      <c r="AO7" s="400">
        <v>1.1600150706973096E-5</v>
      </c>
      <c r="AP7" s="283">
        <f t="shared" si="0"/>
        <v>1.0368184971103713</v>
      </c>
    </row>
    <row r="8" spans="1:42" ht="12.5" x14ac:dyDescent="0.2">
      <c r="A8" s="241" t="s">
        <v>442</v>
      </c>
      <c r="B8" s="431" t="s">
        <v>27</v>
      </c>
      <c r="C8" s="400">
        <v>1.9244404125218608E-5</v>
      </c>
      <c r="D8" s="400">
        <v>6.1643391852554725E-6</v>
      </c>
      <c r="E8" s="400">
        <v>4.5599428065507969E-5</v>
      </c>
      <c r="F8" s="400">
        <v>1.0000641240462409</v>
      </c>
      <c r="G8" s="400">
        <v>2.4854764079785455E-5</v>
      </c>
      <c r="H8" s="400">
        <v>4.2716786880663116E-5</v>
      </c>
      <c r="I8" s="400">
        <v>1.0420722330882784E-4</v>
      </c>
      <c r="J8" s="400">
        <v>1.1555135124856081E-4</v>
      </c>
      <c r="K8" s="400">
        <v>3.9142252731044942E-3</v>
      </c>
      <c r="L8" s="400">
        <v>4.0298539560951832E-5</v>
      </c>
      <c r="M8" s="400">
        <v>5.8800796828394617E-4</v>
      </c>
      <c r="N8" s="400">
        <v>3.8662268939186113E-4</v>
      </c>
      <c r="O8" s="400">
        <v>9.8227731809098361E-4</v>
      </c>
      <c r="P8" s="400">
        <v>3.5942900729459554E-5</v>
      </c>
      <c r="Q8" s="400">
        <v>2.0445018525548813E-5</v>
      </c>
      <c r="R8" s="400">
        <v>1.6572570708714943E-5</v>
      </c>
      <c r="S8" s="400">
        <v>1.6353275705101711E-5</v>
      </c>
      <c r="T8" s="400">
        <v>4.3570035852455009E-5</v>
      </c>
      <c r="U8" s="400">
        <v>1.4517876536211629E-5</v>
      </c>
      <c r="V8" s="400">
        <v>8.2486690549363035E-6</v>
      </c>
      <c r="W8" s="400">
        <v>1.6084637555020846E-5</v>
      </c>
      <c r="X8" s="400">
        <v>2.7569555323714381E-5</v>
      </c>
      <c r="Y8" s="400">
        <v>7.0752796772565043E-5</v>
      </c>
      <c r="Z8" s="400">
        <v>2.837062289623893E-3</v>
      </c>
      <c r="AA8" s="400">
        <v>7.0387708098911119E-5</v>
      </c>
      <c r="AB8" s="400">
        <v>1.1940572094681168E-4</v>
      </c>
      <c r="AC8" s="400">
        <v>3.6704362600864454E-5</v>
      </c>
      <c r="AD8" s="400">
        <v>8.7670672270913941E-6</v>
      </c>
      <c r="AE8" s="400">
        <v>3.1360844710043555E-6</v>
      </c>
      <c r="AF8" s="400">
        <v>4.6668816728775533E-5</v>
      </c>
      <c r="AG8" s="400">
        <v>5.8290476875841642E-6</v>
      </c>
      <c r="AH8" s="400">
        <v>2.9929603722368654E-5</v>
      </c>
      <c r="AI8" s="400">
        <v>3.4223736272320267E-5</v>
      </c>
      <c r="AJ8" s="400">
        <v>1.7356491196944319E-5</v>
      </c>
      <c r="AK8" s="400">
        <v>9.9313282016013708E-6</v>
      </c>
      <c r="AL8" s="400">
        <v>1.0233772201583025E-5</v>
      </c>
      <c r="AM8" s="400">
        <v>6.2416076453387817E-5</v>
      </c>
      <c r="AN8" s="400">
        <v>1.0427788843828235E-5</v>
      </c>
      <c r="AO8" s="400">
        <v>2.0357323847092533E-5</v>
      </c>
      <c r="AP8" s="283">
        <f t="shared" si="0"/>
        <v>1.0099064313626074</v>
      </c>
    </row>
    <row r="9" spans="1:42" ht="12.5" x14ac:dyDescent="0.2">
      <c r="A9" s="241" t="s">
        <v>443</v>
      </c>
      <c r="B9" s="431" t="s">
        <v>188</v>
      </c>
      <c r="C9" s="400">
        <v>1.7149261156041731E-2</v>
      </c>
      <c r="D9" s="400">
        <v>3.3466826039944587E-3</v>
      </c>
      <c r="E9" s="400">
        <v>1.3706503658551398E-2</v>
      </c>
      <c r="F9" s="400">
        <v>3.3471303650001002E-7</v>
      </c>
      <c r="G9" s="400">
        <v>1.0246289541375084</v>
      </c>
      <c r="H9" s="400">
        <v>3.5586360794297362E-4</v>
      </c>
      <c r="I9" s="400">
        <v>2.081509318272711E-4</v>
      </c>
      <c r="J9" s="400">
        <v>8.5472554980140089E-4</v>
      </c>
      <c r="K9" s="400">
        <v>1.6079156673809486E-7</v>
      </c>
      <c r="L9" s="400">
        <v>1.7953075048939569E-5</v>
      </c>
      <c r="M9" s="400">
        <v>8.2735514728291362E-5</v>
      </c>
      <c r="N9" s="400">
        <v>1.5966789628002554E-7</v>
      </c>
      <c r="O9" s="400">
        <v>1.312072698787712E-6</v>
      </c>
      <c r="P9" s="400">
        <v>1.0836993614327369E-6</v>
      </c>
      <c r="Q9" s="400">
        <v>1.30495418628558E-6</v>
      </c>
      <c r="R9" s="400">
        <v>2.0838953452609959E-6</v>
      </c>
      <c r="S9" s="400">
        <v>1.4513758703009835E-6</v>
      </c>
      <c r="T9" s="400">
        <v>2.1354987882146148E-6</v>
      </c>
      <c r="U9" s="400">
        <v>2.4087992441895456E-6</v>
      </c>
      <c r="V9" s="400">
        <v>1.6019236253669145E-6</v>
      </c>
      <c r="W9" s="400">
        <v>6.19731301878678E-7</v>
      </c>
      <c r="X9" s="400">
        <v>3.4811366179971496E-4</v>
      </c>
      <c r="Y9" s="400">
        <v>1.6903616688813297E-5</v>
      </c>
      <c r="Z9" s="400">
        <v>1.5046208128754872E-6</v>
      </c>
      <c r="AA9" s="400">
        <v>3.5168779873510245E-6</v>
      </c>
      <c r="AB9" s="400">
        <v>2.1812398762476845E-6</v>
      </c>
      <c r="AC9" s="400">
        <v>3.194229687700101E-5</v>
      </c>
      <c r="AD9" s="400">
        <v>3.4084757831835131E-6</v>
      </c>
      <c r="AE9" s="400">
        <v>4.4698871242541544E-6</v>
      </c>
      <c r="AF9" s="400">
        <v>1.910294719080286E-5</v>
      </c>
      <c r="AG9" s="400">
        <v>1.4477507431242021E-4</v>
      </c>
      <c r="AH9" s="400">
        <v>5.4333595428780171E-5</v>
      </c>
      <c r="AI9" s="400">
        <v>9.3107835210225751E-4</v>
      </c>
      <c r="AJ9" s="400">
        <v>9.4083017666199507E-4</v>
      </c>
      <c r="AK9" s="400">
        <v>2.2304269351487225E-4</v>
      </c>
      <c r="AL9" s="400">
        <v>8.7718204444791238E-6</v>
      </c>
      <c r="AM9" s="400">
        <v>1.8886978808711104E-2</v>
      </c>
      <c r="AN9" s="400">
        <v>1.6429953112467278E-5</v>
      </c>
      <c r="AO9" s="400">
        <v>2.6592384669003942E-4</v>
      </c>
      <c r="AP9" s="283">
        <f t="shared" si="0"/>
        <v>1.0820028714567946</v>
      </c>
    </row>
    <row r="10" spans="1:42" ht="12.5" x14ac:dyDescent="0.2">
      <c r="A10" s="251" t="s">
        <v>444</v>
      </c>
      <c r="B10" s="435" t="s">
        <v>28</v>
      </c>
      <c r="C10" s="400">
        <v>1.6338220952803026E-4</v>
      </c>
      <c r="D10" s="400">
        <v>2.7585399401558019E-6</v>
      </c>
      <c r="E10" s="400">
        <v>8.2407951357834979E-4</v>
      </c>
      <c r="F10" s="400">
        <v>3.6987607304352594E-6</v>
      </c>
      <c r="G10" s="400">
        <v>6.647902399492833E-5</v>
      </c>
      <c r="H10" s="400">
        <v>1.0084165421067512</v>
      </c>
      <c r="I10" s="400">
        <v>2.4342811155682071E-4</v>
      </c>
      <c r="J10" s="400">
        <v>3.7351194554526225E-5</v>
      </c>
      <c r="K10" s="400">
        <v>9.1176227198489205E-7</v>
      </c>
      <c r="L10" s="400">
        <v>6.4270761067686079E-5</v>
      </c>
      <c r="M10" s="400">
        <v>1.2713210368982212E-4</v>
      </c>
      <c r="N10" s="400">
        <v>2.3506945573527535E-6</v>
      </c>
      <c r="O10" s="400">
        <v>3.4380411025514326E-6</v>
      </c>
      <c r="P10" s="400">
        <v>5.1577882836758584E-5</v>
      </c>
      <c r="Q10" s="400">
        <v>5.0379792884361323E-5</v>
      </c>
      <c r="R10" s="400">
        <v>5.6020170748227259E-5</v>
      </c>
      <c r="S10" s="400">
        <v>2.8512109418105856E-5</v>
      </c>
      <c r="T10" s="400">
        <v>1.3396634532528533E-4</v>
      </c>
      <c r="U10" s="400">
        <v>9.1358217768002661E-5</v>
      </c>
      <c r="V10" s="400">
        <v>4.5602726110164598E-5</v>
      </c>
      <c r="W10" s="400">
        <v>5.2999840312118214E-5</v>
      </c>
      <c r="X10" s="400">
        <v>2.3200626877959541E-4</v>
      </c>
      <c r="Y10" s="400">
        <v>1.2869941627266995E-4</v>
      </c>
      <c r="Z10" s="400">
        <v>1.6897223396152059E-5</v>
      </c>
      <c r="AA10" s="400">
        <v>6.051705614801422E-5</v>
      </c>
      <c r="AB10" s="400">
        <v>9.2460746835254154E-5</v>
      </c>
      <c r="AC10" s="400">
        <v>1.9658453450052747E-4</v>
      </c>
      <c r="AD10" s="400">
        <v>7.6015235264543818E-5</v>
      </c>
      <c r="AE10" s="400">
        <v>4.7215041437153692E-6</v>
      </c>
      <c r="AF10" s="400">
        <v>8.5264466746568846E-5</v>
      </c>
      <c r="AG10" s="400">
        <v>5.4804833033772679E-5</v>
      </c>
      <c r="AH10" s="400">
        <v>1.5671829530033976E-4</v>
      </c>
      <c r="AI10" s="400">
        <v>3.8632950247474165E-5</v>
      </c>
      <c r="AJ10" s="400">
        <v>1.1099540409918787E-4</v>
      </c>
      <c r="AK10" s="400">
        <v>1.0459178678590003E-3</v>
      </c>
      <c r="AL10" s="400">
        <v>9.9046251779924316E-5</v>
      </c>
      <c r="AM10" s="400">
        <v>2.0036111231389649E-4</v>
      </c>
      <c r="AN10" s="400">
        <v>1.7874468075020715E-3</v>
      </c>
      <c r="AO10" s="400">
        <v>1.7235819750859819E-4</v>
      </c>
      <c r="AP10" s="283">
        <f t="shared" si="0"/>
        <v>1.0148533298829496</v>
      </c>
    </row>
    <row r="11" spans="1:42" ht="12.5" x14ac:dyDescent="0.2">
      <c r="A11" s="251" t="s">
        <v>445</v>
      </c>
      <c r="B11" s="435" t="s">
        <v>282</v>
      </c>
      <c r="C11" s="400">
        <v>1.4862822447313908E-3</v>
      </c>
      <c r="D11" s="400">
        <v>1.0692103367114242E-5</v>
      </c>
      <c r="E11" s="400">
        <v>2.4630018502019266E-4</v>
      </c>
      <c r="F11" s="400">
        <v>1.3151367796909577E-5</v>
      </c>
      <c r="G11" s="400">
        <v>9.3957046884761007E-4</v>
      </c>
      <c r="H11" s="400">
        <v>3.2695060738281473E-4</v>
      </c>
      <c r="I11" s="400">
        <v>1.0156194157755434</v>
      </c>
      <c r="J11" s="400">
        <v>6.7680514393667025E-4</v>
      </c>
      <c r="K11" s="400">
        <v>3.8049265101352741E-6</v>
      </c>
      <c r="L11" s="400">
        <v>3.6310447418473678E-4</v>
      </c>
      <c r="M11" s="400">
        <v>1.1216231717633871E-3</v>
      </c>
      <c r="N11" s="400">
        <v>5.9007042202306739E-6</v>
      </c>
      <c r="O11" s="400">
        <v>1.4938507379186778E-4</v>
      </c>
      <c r="P11" s="400">
        <v>2.0627328366413752E-4</v>
      </c>
      <c r="Q11" s="400">
        <v>1.2229161435077111E-4</v>
      </c>
      <c r="R11" s="400">
        <v>9.6469357261610406E-5</v>
      </c>
      <c r="S11" s="400">
        <v>2.9096103477500293E-4</v>
      </c>
      <c r="T11" s="400">
        <v>3.55045183802385E-4</v>
      </c>
      <c r="U11" s="400">
        <v>3.8823704915651549E-4</v>
      </c>
      <c r="V11" s="400">
        <v>3.1791578743581511E-4</v>
      </c>
      <c r="W11" s="400">
        <v>8.4659518401065622E-5</v>
      </c>
      <c r="X11" s="400">
        <v>2.4949297374841184E-3</v>
      </c>
      <c r="Y11" s="400">
        <v>2.5848714708789555E-3</v>
      </c>
      <c r="Z11" s="400">
        <v>8.5510468836727199E-5</v>
      </c>
      <c r="AA11" s="400">
        <v>2.755335315368588E-4</v>
      </c>
      <c r="AB11" s="400">
        <v>3.2564152237572893E-4</v>
      </c>
      <c r="AC11" s="400">
        <v>5.7443522450741026E-4</v>
      </c>
      <c r="AD11" s="400">
        <v>3.5958235699099737E-4</v>
      </c>
      <c r="AE11" s="400">
        <v>5.8399620662595782E-5</v>
      </c>
      <c r="AF11" s="400">
        <v>2.3411522437150439E-4</v>
      </c>
      <c r="AG11" s="400">
        <v>4.701577766281913E-4</v>
      </c>
      <c r="AH11" s="400">
        <v>1.6575112391115513E-4</v>
      </c>
      <c r="AI11" s="400">
        <v>5.3361418557929278E-4</v>
      </c>
      <c r="AJ11" s="400">
        <v>2.596205014962612E-4</v>
      </c>
      <c r="AK11" s="400">
        <v>1.1979240624302157E-3</v>
      </c>
      <c r="AL11" s="400">
        <v>2.5578206417579648E-4</v>
      </c>
      <c r="AM11" s="400">
        <v>3.8346400127676382E-4</v>
      </c>
      <c r="AN11" s="400">
        <v>2.1359167175181475E-2</v>
      </c>
      <c r="AO11" s="400">
        <v>5.0560739899699466E-3</v>
      </c>
      <c r="AP11" s="283">
        <f t="shared" si="0"/>
        <v>1.0544433391242678</v>
      </c>
    </row>
    <row r="12" spans="1:42" ht="12.5" x14ac:dyDescent="0.2">
      <c r="A12" s="251" t="s">
        <v>446</v>
      </c>
      <c r="B12" s="435" t="s">
        <v>29</v>
      </c>
      <c r="C12" s="400">
        <v>0</v>
      </c>
      <c r="D12" s="400">
        <v>0</v>
      </c>
      <c r="E12" s="400">
        <v>0</v>
      </c>
      <c r="F12" s="400">
        <v>0</v>
      </c>
      <c r="G12" s="400">
        <v>0</v>
      </c>
      <c r="H12" s="400">
        <v>0</v>
      </c>
      <c r="I12" s="400">
        <v>0</v>
      </c>
      <c r="J12" s="400">
        <v>1</v>
      </c>
      <c r="K12" s="400">
        <v>0</v>
      </c>
      <c r="L12" s="400">
        <v>0</v>
      </c>
      <c r="M12" s="400">
        <v>0</v>
      </c>
      <c r="N12" s="400">
        <v>0</v>
      </c>
      <c r="O12" s="400">
        <v>0</v>
      </c>
      <c r="P12" s="400">
        <v>0</v>
      </c>
      <c r="Q12" s="400">
        <v>0</v>
      </c>
      <c r="R12" s="400">
        <v>0</v>
      </c>
      <c r="S12" s="400">
        <v>0</v>
      </c>
      <c r="T12" s="400">
        <v>0</v>
      </c>
      <c r="U12" s="400">
        <v>0</v>
      </c>
      <c r="V12" s="400">
        <v>0</v>
      </c>
      <c r="W12" s="400">
        <v>0</v>
      </c>
      <c r="X12" s="400">
        <v>0</v>
      </c>
      <c r="Y12" s="400">
        <v>0</v>
      </c>
      <c r="Z12" s="400">
        <v>0</v>
      </c>
      <c r="AA12" s="400">
        <v>0</v>
      </c>
      <c r="AB12" s="400">
        <v>0</v>
      </c>
      <c r="AC12" s="400">
        <v>0</v>
      </c>
      <c r="AD12" s="400">
        <v>0</v>
      </c>
      <c r="AE12" s="400">
        <v>0</v>
      </c>
      <c r="AF12" s="400">
        <v>0</v>
      </c>
      <c r="AG12" s="400">
        <v>0</v>
      </c>
      <c r="AH12" s="400">
        <v>0</v>
      </c>
      <c r="AI12" s="400">
        <v>0</v>
      </c>
      <c r="AJ12" s="400">
        <v>0</v>
      </c>
      <c r="AK12" s="400">
        <v>0</v>
      </c>
      <c r="AL12" s="400">
        <v>0</v>
      </c>
      <c r="AM12" s="400">
        <v>0</v>
      </c>
      <c r="AN12" s="400">
        <v>0</v>
      </c>
      <c r="AO12" s="400">
        <v>0</v>
      </c>
      <c r="AP12" s="283">
        <f t="shared" si="0"/>
        <v>1</v>
      </c>
    </row>
    <row r="13" spans="1:42" ht="12.5" x14ac:dyDescent="0.2">
      <c r="A13" s="251" t="s">
        <v>447</v>
      </c>
      <c r="B13" s="435" t="s">
        <v>30</v>
      </c>
      <c r="C13" s="400">
        <v>1.2802705483121054E-3</v>
      </c>
      <c r="D13" s="400">
        <v>1.4802427987237175E-3</v>
      </c>
      <c r="E13" s="400">
        <v>9.1496223286308288E-3</v>
      </c>
      <c r="F13" s="400">
        <v>2.483515471743125E-3</v>
      </c>
      <c r="G13" s="400">
        <v>9.5772589990894552E-4</v>
      </c>
      <c r="H13" s="400">
        <v>1.1352905937447944E-3</v>
      </c>
      <c r="I13" s="400">
        <v>8.2593494714267815E-4</v>
      </c>
      <c r="J13" s="400">
        <v>1.1990156820578564E-2</v>
      </c>
      <c r="K13" s="400">
        <v>1.0092412418279013</v>
      </c>
      <c r="L13" s="400">
        <v>2.4244415240899666E-4</v>
      </c>
      <c r="M13" s="400">
        <v>3.9274137544099705E-3</v>
      </c>
      <c r="N13" s="400">
        <v>3.3391383738708229E-3</v>
      </c>
      <c r="O13" s="400">
        <v>5.2705439014200605E-4</v>
      </c>
      <c r="P13" s="400">
        <v>5.9808967111974972E-4</v>
      </c>
      <c r="Q13" s="400">
        <v>2.7894792846229461E-4</v>
      </c>
      <c r="R13" s="400">
        <v>2.3800170060924952E-4</v>
      </c>
      <c r="S13" s="400">
        <v>1.7579732614669797E-4</v>
      </c>
      <c r="T13" s="400">
        <v>3.1122352575793996E-4</v>
      </c>
      <c r="U13" s="400">
        <v>2.2731084855136867E-4</v>
      </c>
      <c r="V13" s="400">
        <v>4.7621619728960359E-5</v>
      </c>
      <c r="W13" s="400">
        <v>3.318891192171034E-4</v>
      </c>
      <c r="X13" s="400">
        <v>5.7129256887324521E-4</v>
      </c>
      <c r="Y13" s="400">
        <v>2.169917248888428E-3</v>
      </c>
      <c r="Z13" s="400">
        <v>4.9838336073597432E-3</v>
      </c>
      <c r="AA13" s="400">
        <v>2.2838298355273689E-3</v>
      </c>
      <c r="AB13" s="400">
        <v>2.4819142489936209E-3</v>
      </c>
      <c r="AC13" s="400">
        <v>4.311680255362096E-4</v>
      </c>
      <c r="AD13" s="400">
        <v>1.7872935087236315E-4</v>
      </c>
      <c r="AE13" s="400">
        <v>6.4309289357859773E-5</v>
      </c>
      <c r="AF13" s="400">
        <v>1.0085501200470547E-2</v>
      </c>
      <c r="AG13" s="400">
        <v>1.6667252403846093E-4</v>
      </c>
      <c r="AH13" s="400">
        <v>2.2711438712983119E-3</v>
      </c>
      <c r="AI13" s="400">
        <v>8.3276562298141327E-4</v>
      </c>
      <c r="AJ13" s="400">
        <v>4.5807471710332382E-4</v>
      </c>
      <c r="AK13" s="400">
        <v>6.9885681200871177E-4</v>
      </c>
      <c r="AL13" s="400">
        <v>4.5936650593461458E-4</v>
      </c>
      <c r="AM13" s="400">
        <v>9.5567466297873842E-4</v>
      </c>
      <c r="AN13" s="400">
        <v>3.5231415704849151E-4</v>
      </c>
      <c r="AO13" s="400">
        <v>2.6729866714876502E-3</v>
      </c>
      <c r="AP13" s="283">
        <f t="shared" si="0"/>
        <v>1.0782342978963828</v>
      </c>
    </row>
    <row r="14" spans="1:42" ht="12.5" x14ac:dyDescent="0.2">
      <c r="A14" s="251" t="s">
        <v>448</v>
      </c>
      <c r="B14" s="435" t="s">
        <v>449</v>
      </c>
      <c r="C14" s="400">
        <v>7.7021775811028382E-5</v>
      </c>
      <c r="D14" s="400">
        <v>1.540333615305838E-4</v>
      </c>
      <c r="E14" s="400">
        <v>1.569052343374134E-4</v>
      </c>
      <c r="F14" s="400">
        <v>2.6710159253955606E-6</v>
      </c>
      <c r="G14" s="400">
        <v>1.5699487596976621E-4</v>
      </c>
      <c r="H14" s="400">
        <v>9.2713115441744236E-5</v>
      </c>
      <c r="I14" s="400">
        <v>1.8275951524167238E-4</v>
      </c>
      <c r="J14" s="400">
        <v>1.4933886314730534E-4</v>
      </c>
      <c r="K14" s="400">
        <v>5.8759587044423706E-7</v>
      </c>
      <c r="L14" s="400">
        <v>1.0020158684569953</v>
      </c>
      <c r="M14" s="400">
        <v>7.2981602418438699E-5</v>
      </c>
      <c r="N14" s="400">
        <v>7.7692313616750707E-6</v>
      </c>
      <c r="O14" s="400">
        <v>2.4075735319928718E-5</v>
      </c>
      <c r="P14" s="400">
        <v>4.3649978465810743E-5</v>
      </c>
      <c r="Q14" s="400">
        <v>1.1544781685757402E-4</v>
      </c>
      <c r="R14" s="400">
        <v>1.8306485557888666E-4</v>
      </c>
      <c r="S14" s="400">
        <v>3.4848113331638195E-4</v>
      </c>
      <c r="T14" s="400">
        <v>1.6527871191711774E-4</v>
      </c>
      <c r="U14" s="400">
        <v>3.2521380738229083E-4</v>
      </c>
      <c r="V14" s="400">
        <v>3.3894800219117985E-4</v>
      </c>
      <c r="W14" s="400">
        <v>2.8271963098027141E-4</v>
      </c>
      <c r="X14" s="400">
        <v>5.3649347145523258E-4</v>
      </c>
      <c r="Y14" s="400">
        <v>1.2833668653723819E-4</v>
      </c>
      <c r="Z14" s="400">
        <v>5.0272021166582009E-6</v>
      </c>
      <c r="AA14" s="400">
        <v>3.7604751999147757E-4</v>
      </c>
      <c r="AB14" s="400">
        <v>1.4335394951826161E-4</v>
      </c>
      <c r="AC14" s="400">
        <v>6.101557935951619E-5</v>
      </c>
      <c r="AD14" s="400">
        <v>3.8252267491587297E-5</v>
      </c>
      <c r="AE14" s="400">
        <v>8.5064022774676368E-6</v>
      </c>
      <c r="AF14" s="400">
        <v>2.4555393650900984E-5</v>
      </c>
      <c r="AG14" s="400">
        <v>4.9328279859080042E-5</v>
      </c>
      <c r="AH14" s="400">
        <v>3.0338137176946668E-5</v>
      </c>
      <c r="AI14" s="400">
        <v>5.0728916518860581E-5</v>
      </c>
      <c r="AJ14" s="400">
        <v>2.7103292841604313E-5</v>
      </c>
      <c r="AK14" s="400">
        <v>8.2232272050752404E-5</v>
      </c>
      <c r="AL14" s="400">
        <v>1.1801817400132036E-4</v>
      </c>
      <c r="AM14" s="400">
        <v>3.4930918469322556E-5</v>
      </c>
      <c r="AN14" s="400">
        <v>1.5284189904050886E-4</v>
      </c>
      <c r="AO14" s="400">
        <v>1.1404645226947964E-4</v>
      </c>
      <c r="AP14" s="283">
        <f t="shared" si="0"/>
        <v>1.0067636346784166</v>
      </c>
    </row>
    <row r="15" spans="1:42" ht="12.5" x14ac:dyDescent="0.2">
      <c r="A15" s="251" t="s">
        <v>450</v>
      </c>
      <c r="B15" s="435" t="s">
        <v>31</v>
      </c>
      <c r="C15" s="400">
        <v>9.6824598650607774E-4</v>
      </c>
      <c r="D15" s="400">
        <v>6.4053791889287937E-6</v>
      </c>
      <c r="E15" s="400">
        <v>6.2622164505047806E-5</v>
      </c>
      <c r="F15" s="400">
        <v>1.4395262326683285E-5</v>
      </c>
      <c r="G15" s="400">
        <v>6.6644920674036338E-4</v>
      </c>
      <c r="H15" s="400">
        <v>3.1277005509746324E-4</v>
      </c>
      <c r="I15" s="400">
        <v>7.3584518730634237E-4</v>
      </c>
      <c r="J15" s="400">
        <v>2.071379329826538E-3</v>
      </c>
      <c r="K15" s="400">
        <v>1.6869300340521345E-4</v>
      </c>
      <c r="L15" s="400">
        <v>1.1473804038313893E-3</v>
      </c>
      <c r="M15" s="400">
        <v>1.0283075456948727</v>
      </c>
      <c r="N15" s="400">
        <v>1.5100154775855525E-3</v>
      </c>
      <c r="O15" s="400">
        <v>3.3430554075275665E-3</v>
      </c>
      <c r="P15" s="400">
        <v>1.2746634379975418E-3</v>
      </c>
      <c r="Q15" s="400">
        <v>2.151020613877595E-3</v>
      </c>
      <c r="R15" s="400">
        <v>1.5170670811510175E-3</v>
      </c>
      <c r="S15" s="400">
        <v>6.2413646440722609E-3</v>
      </c>
      <c r="T15" s="400">
        <v>1.1106996939792632E-2</v>
      </c>
      <c r="U15" s="400">
        <v>2.8590971514444769E-3</v>
      </c>
      <c r="V15" s="400">
        <v>7.6555309779764182E-4</v>
      </c>
      <c r="W15" s="400">
        <v>1.7075001809690132E-3</v>
      </c>
      <c r="X15" s="400">
        <v>3.0139512502309787E-3</v>
      </c>
      <c r="Y15" s="400">
        <v>1.8364042600223281E-2</v>
      </c>
      <c r="Z15" s="400">
        <v>3.0197174420432945E-4</v>
      </c>
      <c r="AA15" s="400">
        <v>2.0073761345818101E-3</v>
      </c>
      <c r="AB15" s="400">
        <v>2.824189646644257E-4</v>
      </c>
      <c r="AC15" s="400">
        <v>1.5903432731451483E-4</v>
      </c>
      <c r="AD15" s="400">
        <v>7.9078608652368243E-5</v>
      </c>
      <c r="AE15" s="400">
        <v>2.1095664833620939E-4</v>
      </c>
      <c r="AF15" s="400">
        <v>6.0199036756476176E-5</v>
      </c>
      <c r="AG15" s="400">
        <v>1.0936633547350989E-4</v>
      </c>
      <c r="AH15" s="400">
        <v>2.4907775493577291E-4</v>
      </c>
      <c r="AI15" s="400">
        <v>8.8992940701553176E-4</v>
      </c>
      <c r="AJ15" s="400">
        <v>3.3729781019919026E-4</v>
      </c>
      <c r="AK15" s="400">
        <v>2.3509961479699639E-4</v>
      </c>
      <c r="AL15" s="400">
        <v>3.7460990747108388E-4</v>
      </c>
      <c r="AM15" s="400">
        <v>6.2880347199911453E-4</v>
      </c>
      <c r="AN15" s="400">
        <v>6.3145092194110443E-3</v>
      </c>
      <c r="AO15" s="400">
        <v>1.3910765065237071E-3</v>
      </c>
      <c r="AP15" s="283">
        <f t="shared" si="0"/>
        <v>1.1005557885420882</v>
      </c>
    </row>
    <row r="16" spans="1:42" ht="12.5" x14ac:dyDescent="0.2">
      <c r="A16" s="251" t="s">
        <v>451</v>
      </c>
      <c r="B16" s="435" t="s">
        <v>32</v>
      </c>
      <c r="C16" s="400">
        <v>1.9862952827834652E-6</v>
      </c>
      <c r="D16" s="400">
        <v>5.9738438310210269E-8</v>
      </c>
      <c r="E16" s="400">
        <v>4.6349259084880772E-6</v>
      </c>
      <c r="F16" s="400">
        <v>2.8272815989594422E-6</v>
      </c>
      <c r="G16" s="400">
        <v>2.0860905717953148E-6</v>
      </c>
      <c r="H16" s="400">
        <v>1.4227375344149118E-6</v>
      </c>
      <c r="I16" s="400">
        <v>8.3153863986756496E-5</v>
      </c>
      <c r="J16" s="400">
        <v>2.7528664588005453E-6</v>
      </c>
      <c r="K16" s="400">
        <v>2.9222673722318353E-7</v>
      </c>
      <c r="L16" s="400">
        <v>1.5008946718672735E-5</v>
      </c>
      <c r="M16" s="400">
        <v>1.3734626996836577E-4</v>
      </c>
      <c r="N16" s="400">
        <v>1.0075072300899628</v>
      </c>
      <c r="O16" s="400">
        <v>4.1672849506753398E-5</v>
      </c>
      <c r="P16" s="400">
        <v>3.6670732019572013E-3</v>
      </c>
      <c r="Q16" s="400">
        <v>1.8375681727845648E-3</v>
      </c>
      <c r="R16" s="400">
        <v>1.5000484968257463E-3</v>
      </c>
      <c r="S16" s="400">
        <v>3.6571296262862663E-4</v>
      </c>
      <c r="T16" s="400">
        <v>9.5924699633830699E-5</v>
      </c>
      <c r="U16" s="400">
        <v>6.8278635789478716E-4</v>
      </c>
      <c r="V16" s="400">
        <v>1.2942696516522555E-4</v>
      </c>
      <c r="W16" s="400">
        <v>7.5414111569716848E-4</v>
      </c>
      <c r="X16" s="400">
        <v>1.0890758736557048E-4</v>
      </c>
      <c r="Y16" s="400">
        <v>4.0585418267804807E-4</v>
      </c>
      <c r="Z16" s="400">
        <v>6.0909655140835605E-6</v>
      </c>
      <c r="AA16" s="400">
        <v>9.3512231280316295E-6</v>
      </c>
      <c r="AB16" s="400">
        <v>1.6474791332763156E-6</v>
      </c>
      <c r="AC16" s="400">
        <v>2.1521514718793228E-6</v>
      </c>
      <c r="AD16" s="400">
        <v>1.2493074208847169E-6</v>
      </c>
      <c r="AE16" s="400">
        <v>3.7509291270994483E-6</v>
      </c>
      <c r="AF16" s="400">
        <v>4.1693506317134639E-6</v>
      </c>
      <c r="AG16" s="400">
        <v>1.77874354042166E-6</v>
      </c>
      <c r="AH16" s="400">
        <v>4.8228665333950389E-6</v>
      </c>
      <c r="AI16" s="400">
        <v>2.4454504315450691E-6</v>
      </c>
      <c r="AJ16" s="400">
        <v>1.758337783165284E-6</v>
      </c>
      <c r="AK16" s="400">
        <v>1.7050331013161695E-6</v>
      </c>
      <c r="AL16" s="400">
        <v>2.4605033571233845E-6</v>
      </c>
      <c r="AM16" s="400">
        <v>1.4332616824663277E-6</v>
      </c>
      <c r="AN16" s="400">
        <v>6.9181087932268684E-6</v>
      </c>
      <c r="AO16" s="400">
        <v>6.68281402290746E-5</v>
      </c>
      <c r="AP16" s="283">
        <f t="shared" si="0"/>
        <v>1.0173996516369548</v>
      </c>
    </row>
    <row r="17" spans="1:42" ht="12.5" x14ac:dyDescent="0.2">
      <c r="A17" s="251" t="s">
        <v>452</v>
      </c>
      <c r="B17" s="435" t="s">
        <v>33</v>
      </c>
      <c r="C17" s="400">
        <v>2.3959248273832299E-7</v>
      </c>
      <c r="D17" s="400">
        <v>3.1240812243834827E-8</v>
      </c>
      <c r="E17" s="400">
        <v>1.6904381265807328E-7</v>
      </c>
      <c r="F17" s="400">
        <v>1.9866311496978359E-7</v>
      </c>
      <c r="G17" s="400">
        <v>4.9410437415320332E-6</v>
      </c>
      <c r="H17" s="400">
        <v>1.9988389106087654E-7</v>
      </c>
      <c r="I17" s="400">
        <v>5.2476283307457638E-6</v>
      </c>
      <c r="J17" s="400">
        <v>1.5513143875415361E-5</v>
      </c>
      <c r="K17" s="400">
        <v>3.179675555063824E-8</v>
      </c>
      <c r="L17" s="400">
        <v>8.333689611230177E-6</v>
      </c>
      <c r="M17" s="400">
        <v>3.4515199185876666E-5</v>
      </c>
      <c r="N17" s="400">
        <v>2.4288548545346975E-5</v>
      </c>
      <c r="O17" s="400">
        <v>1.0011938104482887</v>
      </c>
      <c r="P17" s="400">
        <v>2.1810785753013755E-4</v>
      </c>
      <c r="Q17" s="400">
        <v>1.2449430909242462E-4</v>
      </c>
      <c r="R17" s="400">
        <v>6.5519408091542988E-5</v>
      </c>
      <c r="S17" s="400">
        <v>1.2189876020077138E-4</v>
      </c>
      <c r="T17" s="400">
        <v>1.4607159443420209E-4</v>
      </c>
      <c r="U17" s="400">
        <v>2.0290504845768269E-4</v>
      </c>
      <c r="V17" s="400">
        <v>1.2811164542632584E-4</v>
      </c>
      <c r="W17" s="400">
        <v>6.9463690389578509E-5</v>
      </c>
      <c r="X17" s="400">
        <v>7.5787338089089925E-5</v>
      </c>
      <c r="Y17" s="400">
        <v>3.239680362328276E-5</v>
      </c>
      <c r="Z17" s="400">
        <v>5.5168688533610216E-7</v>
      </c>
      <c r="AA17" s="400">
        <v>2.1941759306891666E-6</v>
      </c>
      <c r="AB17" s="400">
        <v>2.177396744993575E-7</v>
      </c>
      <c r="AC17" s="400">
        <v>2.7409682834373664E-7</v>
      </c>
      <c r="AD17" s="400">
        <v>2.5709468323889233E-7</v>
      </c>
      <c r="AE17" s="400">
        <v>3.1194124985132444E-7</v>
      </c>
      <c r="AF17" s="400">
        <v>1.5669978485207015E-7</v>
      </c>
      <c r="AG17" s="400">
        <v>3.0503573691903056E-7</v>
      </c>
      <c r="AH17" s="400">
        <v>1.3061470314058295E-6</v>
      </c>
      <c r="AI17" s="400">
        <v>7.3388152967838317E-7</v>
      </c>
      <c r="AJ17" s="400">
        <v>6.047330421892056E-6</v>
      </c>
      <c r="AK17" s="400">
        <v>4.1371871162355803E-7</v>
      </c>
      <c r="AL17" s="400">
        <v>1.7613088134528449E-6</v>
      </c>
      <c r="AM17" s="400">
        <v>1.6718608556594186E-6</v>
      </c>
      <c r="AN17" s="400">
        <v>2.6221221309036205E-6</v>
      </c>
      <c r="AO17" s="400">
        <v>7.1741829909010722E-6</v>
      </c>
      <c r="AP17" s="283">
        <f t="shared" si="0"/>
        <v>1.002491101218052</v>
      </c>
    </row>
    <row r="18" spans="1:42" ht="12.5" x14ac:dyDescent="0.2">
      <c r="A18" s="251" t="s">
        <v>453</v>
      </c>
      <c r="B18" s="435" t="s">
        <v>34</v>
      </c>
      <c r="C18" s="400">
        <v>9.3421189669033001E-5</v>
      </c>
      <c r="D18" s="400">
        <v>3.7255901119563563E-6</v>
      </c>
      <c r="E18" s="400">
        <v>9.6991060574274919E-5</v>
      </c>
      <c r="F18" s="400">
        <v>7.277417125982641E-4</v>
      </c>
      <c r="G18" s="400">
        <v>3.9370247465960102E-4</v>
      </c>
      <c r="H18" s="400">
        <v>1.3328676753072939E-4</v>
      </c>
      <c r="I18" s="400">
        <v>3.4776315703371119E-4</v>
      </c>
      <c r="J18" s="400">
        <v>4.2067687509525346E-4</v>
      </c>
      <c r="K18" s="400">
        <v>2.9788136414267486E-5</v>
      </c>
      <c r="L18" s="400">
        <v>1.814006803277111E-4</v>
      </c>
      <c r="M18" s="400">
        <v>5.7659139011993201E-4</v>
      </c>
      <c r="N18" s="400">
        <v>5.3110711738624232E-5</v>
      </c>
      <c r="O18" s="400">
        <v>1.4042887890756584E-4</v>
      </c>
      <c r="P18" s="400">
        <v>1.0035652001660127</v>
      </c>
      <c r="Q18" s="400">
        <v>1.7924343796890431E-3</v>
      </c>
      <c r="R18" s="400">
        <v>1.6552187474559461E-3</v>
      </c>
      <c r="S18" s="400">
        <v>1.9393202852146301E-3</v>
      </c>
      <c r="T18" s="400">
        <v>1.0186083002190944E-3</v>
      </c>
      <c r="U18" s="400">
        <v>1.3058082788731354E-3</v>
      </c>
      <c r="V18" s="400">
        <v>1.2805280257025546E-3</v>
      </c>
      <c r="W18" s="400">
        <v>4.4603145945152912E-4</v>
      </c>
      <c r="X18" s="400">
        <v>1.0623334637579359E-3</v>
      </c>
      <c r="Y18" s="400">
        <v>4.9432504091283811E-3</v>
      </c>
      <c r="Z18" s="400">
        <v>1.3141969958774038E-4</v>
      </c>
      <c r="AA18" s="400">
        <v>1.5451066959639849E-4</v>
      </c>
      <c r="AB18" s="400">
        <v>2.2254294345635851E-5</v>
      </c>
      <c r="AC18" s="400">
        <v>1.9926443201715154E-4</v>
      </c>
      <c r="AD18" s="400">
        <v>2.2653619065193901E-5</v>
      </c>
      <c r="AE18" s="400">
        <v>6.9441931961084329E-5</v>
      </c>
      <c r="AF18" s="400">
        <v>9.9214932171367117E-5</v>
      </c>
      <c r="AG18" s="400">
        <v>2.5666425409629034E-5</v>
      </c>
      <c r="AH18" s="400">
        <v>3.0763286047981686E-4</v>
      </c>
      <c r="AI18" s="400">
        <v>4.1692368974964385E-5</v>
      </c>
      <c r="AJ18" s="400">
        <v>3.3822195149371945E-5</v>
      </c>
      <c r="AK18" s="400">
        <v>1.3526119562381667E-4</v>
      </c>
      <c r="AL18" s="400">
        <v>8.7526621000871537E-5</v>
      </c>
      <c r="AM18" s="400">
        <v>1.2537067820192431E-4</v>
      </c>
      <c r="AN18" s="400">
        <v>6.1165666442064703E-5</v>
      </c>
      <c r="AO18" s="400">
        <v>2.4720314679082351E-4</v>
      </c>
      <c r="AP18" s="283">
        <f t="shared" si="0"/>
        <v>1.0237242597303131</v>
      </c>
    </row>
    <row r="19" spans="1:42" ht="12.5" x14ac:dyDescent="0.2">
      <c r="A19" s="251" t="s">
        <v>454</v>
      </c>
      <c r="B19" s="254" t="s">
        <v>266</v>
      </c>
      <c r="C19" s="400">
        <v>0</v>
      </c>
      <c r="D19" s="400">
        <v>0</v>
      </c>
      <c r="E19" s="400">
        <v>0</v>
      </c>
      <c r="F19" s="400">
        <v>0</v>
      </c>
      <c r="G19" s="400">
        <v>0</v>
      </c>
      <c r="H19" s="400">
        <v>0</v>
      </c>
      <c r="I19" s="400">
        <v>0</v>
      </c>
      <c r="J19" s="400">
        <v>0</v>
      </c>
      <c r="K19" s="400">
        <v>0</v>
      </c>
      <c r="L19" s="400">
        <v>0</v>
      </c>
      <c r="M19" s="400">
        <v>0</v>
      </c>
      <c r="N19" s="400">
        <v>0</v>
      </c>
      <c r="O19" s="400">
        <v>0</v>
      </c>
      <c r="P19" s="400">
        <v>0</v>
      </c>
      <c r="Q19" s="400">
        <v>1</v>
      </c>
      <c r="R19" s="400">
        <v>0</v>
      </c>
      <c r="S19" s="400">
        <v>0</v>
      </c>
      <c r="T19" s="400">
        <v>0</v>
      </c>
      <c r="U19" s="400">
        <v>0</v>
      </c>
      <c r="V19" s="400">
        <v>0</v>
      </c>
      <c r="W19" s="400">
        <v>0</v>
      </c>
      <c r="X19" s="400">
        <v>0</v>
      </c>
      <c r="Y19" s="400">
        <v>0</v>
      </c>
      <c r="Z19" s="400">
        <v>0</v>
      </c>
      <c r="AA19" s="400">
        <v>0</v>
      </c>
      <c r="AB19" s="400">
        <v>0</v>
      </c>
      <c r="AC19" s="400">
        <v>0</v>
      </c>
      <c r="AD19" s="400">
        <v>0</v>
      </c>
      <c r="AE19" s="400">
        <v>0</v>
      </c>
      <c r="AF19" s="400">
        <v>0</v>
      </c>
      <c r="AG19" s="400">
        <v>0</v>
      </c>
      <c r="AH19" s="400">
        <v>0</v>
      </c>
      <c r="AI19" s="400">
        <v>0</v>
      </c>
      <c r="AJ19" s="400">
        <v>0</v>
      </c>
      <c r="AK19" s="400">
        <v>0</v>
      </c>
      <c r="AL19" s="400">
        <v>0</v>
      </c>
      <c r="AM19" s="400">
        <v>0</v>
      </c>
      <c r="AN19" s="400">
        <v>0</v>
      </c>
      <c r="AO19" s="400">
        <v>0</v>
      </c>
      <c r="AP19" s="283">
        <f t="shared" si="0"/>
        <v>1</v>
      </c>
    </row>
    <row r="20" spans="1:42" ht="12.5" x14ac:dyDescent="0.2">
      <c r="A20" s="251" t="s">
        <v>455</v>
      </c>
      <c r="B20" s="254" t="s">
        <v>267</v>
      </c>
      <c r="C20" s="400">
        <v>0</v>
      </c>
      <c r="D20" s="400">
        <v>0</v>
      </c>
      <c r="E20" s="400">
        <v>0</v>
      </c>
      <c r="F20" s="400">
        <v>0</v>
      </c>
      <c r="G20" s="400">
        <v>0</v>
      </c>
      <c r="H20" s="400">
        <v>0</v>
      </c>
      <c r="I20" s="400">
        <v>0</v>
      </c>
      <c r="J20" s="400">
        <v>0</v>
      </c>
      <c r="K20" s="400">
        <v>0</v>
      </c>
      <c r="L20" s="400">
        <v>0</v>
      </c>
      <c r="M20" s="400">
        <v>0</v>
      </c>
      <c r="N20" s="400">
        <v>0</v>
      </c>
      <c r="O20" s="400">
        <v>0</v>
      </c>
      <c r="P20" s="400">
        <v>0</v>
      </c>
      <c r="Q20" s="400">
        <v>0</v>
      </c>
      <c r="R20" s="400">
        <v>1</v>
      </c>
      <c r="S20" s="400">
        <v>0</v>
      </c>
      <c r="T20" s="400">
        <v>0</v>
      </c>
      <c r="U20" s="400">
        <v>0</v>
      </c>
      <c r="V20" s="400">
        <v>0</v>
      </c>
      <c r="W20" s="400">
        <v>0</v>
      </c>
      <c r="X20" s="400">
        <v>0</v>
      </c>
      <c r="Y20" s="400">
        <v>0</v>
      </c>
      <c r="Z20" s="400">
        <v>0</v>
      </c>
      <c r="AA20" s="400">
        <v>0</v>
      </c>
      <c r="AB20" s="400">
        <v>0</v>
      </c>
      <c r="AC20" s="400">
        <v>0</v>
      </c>
      <c r="AD20" s="400">
        <v>0</v>
      </c>
      <c r="AE20" s="400">
        <v>0</v>
      </c>
      <c r="AF20" s="400">
        <v>0</v>
      </c>
      <c r="AG20" s="400">
        <v>0</v>
      </c>
      <c r="AH20" s="400">
        <v>0</v>
      </c>
      <c r="AI20" s="400">
        <v>0</v>
      </c>
      <c r="AJ20" s="400">
        <v>0</v>
      </c>
      <c r="AK20" s="400">
        <v>0</v>
      </c>
      <c r="AL20" s="400">
        <v>0</v>
      </c>
      <c r="AM20" s="400">
        <v>0</v>
      </c>
      <c r="AN20" s="400">
        <v>0</v>
      </c>
      <c r="AO20" s="400">
        <v>0</v>
      </c>
      <c r="AP20" s="283">
        <f t="shared" si="0"/>
        <v>1</v>
      </c>
    </row>
    <row r="21" spans="1:42" ht="12.5" x14ac:dyDescent="0.2">
      <c r="A21" s="251" t="s">
        <v>456</v>
      </c>
      <c r="B21" s="254" t="s">
        <v>268</v>
      </c>
      <c r="C21" s="400">
        <v>7.4218602292343061E-5</v>
      </c>
      <c r="D21" s="400">
        <v>7.2193312320398057E-6</v>
      </c>
      <c r="E21" s="400">
        <v>1.2068696878164663E-5</v>
      </c>
      <c r="F21" s="400">
        <v>1.4627904302305556E-5</v>
      </c>
      <c r="G21" s="400">
        <v>1.9544622693364433E-5</v>
      </c>
      <c r="H21" s="400">
        <v>1.5822432558827148E-5</v>
      </c>
      <c r="I21" s="400">
        <v>1.1164234080130738E-5</v>
      </c>
      <c r="J21" s="400">
        <v>1.6066951455438479E-5</v>
      </c>
      <c r="K21" s="400">
        <v>1.8614592863060286E-6</v>
      </c>
      <c r="L21" s="400">
        <v>1.2496547463134913E-5</v>
      </c>
      <c r="M21" s="400">
        <v>2.3563201196703278E-5</v>
      </c>
      <c r="N21" s="400">
        <v>2.2098573467437647E-6</v>
      </c>
      <c r="O21" s="400">
        <v>5.3634636300821816E-6</v>
      </c>
      <c r="P21" s="400">
        <v>1.186844327046776E-5</v>
      </c>
      <c r="Q21" s="400">
        <v>4.2766188084627875E-4</v>
      </c>
      <c r="R21" s="400">
        <v>8.820645998407128E-4</v>
      </c>
      <c r="S21" s="400">
        <v>1.0129677804373691</v>
      </c>
      <c r="T21" s="400">
        <v>7.1337492824861945E-5</v>
      </c>
      <c r="U21" s="400">
        <v>1.5205646957115371E-4</v>
      </c>
      <c r="V21" s="400">
        <v>1.8402360447636725E-4</v>
      </c>
      <c r="W21" s="400">
        <v>6.2244873846743266E-5</v>
      </c>
      <c r="X21" s="400">
        <v>6.9636807651687224E-5</v>
      </c>
      <c r="Y21" s="400">
        <v>6.582846610533725E-5</v>
      </c>
      <c r="Z21" s="400">
        <v>1.3871992312408264E-5</v>
      </c>
      <c r="AA21" s="400">
        <v>5.1990001818298206E-5</v>
      </c>
      <c r="AB21" s="400">
        <v>3.6691510230249718E-5</v>
      </c>
      <c r="AC21" s="400">
        <v>2.4579414803918803E-4</v>
      </c>
      <c r="AD21" s="400">
        <v>5.1969994117843156E-5</v>
      </c>
      <c r="AE21" s="400">
        <v>6.6689802047874236E-6</v>
      </c>
      <c r="AF21" s="400">
        <v>2.9328529853211485E-5</v>
      </c>
      <c r="AG21" s="400">
        <v>6.0106722383026319E-5</v>
      </c>
      <c r="AH21" s="400">
        <v>6.3651880605290301E-4</v>
      </c>
      <c r="AI21" s="400">
        <v>4.110087952224099E-5</v>
      </c>
      <c r="AJ21" s="400">
        <v>2.2041226731634037E-3</v>
      </c>
      <c r="AK21" s="400">
        <v>4.4154380346894975E-5</v>
      </c>
      <c r="AL21" s="400">
        <v>8.7033404674115278E-4</v>
      </c>
      <c r="AM21" s="400">
        <v>6.8083703748936911E-5</v>
      </c>
      <c r="AN21" s="400">
        <v>4.3036134120136701E-3</v>
      </c>
      <c r="AO21" s="400">
        <v>1.0093255479392165E-3</v>
      </c>
      <c r="AP21" s="283">
        <f t="shared" si="0"/>
        <v>1.0237750801607666</v>
      </c>
    </row>
    <row r="22" spans="1:42" ht="12.5" x14ac:dyDescent="0.2">
      <c r="A22" s="251" t="s">
        <v>457</v>
      </c>
      <c r="B22" s="254" t="s">
        <v>278</v>
      </c>
      <c r="C22" s="400">
        <v>0</v>
      </c>
      <c r="D22" s="400">
        <v>0</v>
      </c>
      <c r="E22" s="400">
        <v>0</v>
      </c>
      <c r="F22" s="400">
        <v>0</v>
      </c>
      <c r="G22" s="400">
        <v>0</v>
      </c>
      <c r="H22" s="400">
        <v>0</v>
      </c>
      <c r="I22" s="400">
        <v>0</v>
      </c>
      <c r="J22" s="400">
        <v>0</v>
      </c>
      <c r="K22" s="400">
        <v>0</v>
      </c>
      <c r="L22" s="400">
        <v>0</v>
      </c>
      <c r="M22" s="400">
        <v>0</v>
      </c>
      <c r="N22" s="400">
        <v>0</v>
      </c>
      <c r="O22" s="400">
        <v>0</v>
      </c>
      <c r="P22" s="400">
        <v>0</v>
      </c>
      <c r="Q22" s="400">
        <v>0</v>
      </c>
      <c r="R22" s="400">
        <v>0</v>
      </c>
      <c r="S22" s="400">
        <v>0</v>
      </c>
      <c r="T22" s="400">
        <v>1</v>
      </c>
      <c r="U22" s="400">
        <v>0</v>
      </c>
      <c r="V22" s="400">
        <v>0</v>
      </c>
      <c r="W22" s="400">
        <v>0</v>
      </c>
      <c r="X22" s="400">
        <v>0</v>
      </c>
      <c r="Y22" s="400">
        <v>0</v>
      </c>
      <c r="Z22" s="400">
        <v>0</v>
      </c>
      <c r="AA22" s="400">
        <v>0</v>
      </c>
      <c r="AB22" s="400">
        <v>0</v>
      </c>
      <c r="AC22" s="400">
        <v>0</v>
      </c>
      <c r="AD22" s="400">
        <v>0</v>
      </c>
      <c r="AE22" s="400">
        <v>0</v>
      </c>
      <c r="AF22" s="400">
        <v>0</v>
      </c>
      <c r="AG22" s="400">
        <v>0</v>
      </c>
      <c r="AH22" s="400">
        <v>0</v>
      </c>
      <c r="AI22" s="400">
        <v>0</v>
      </c>
      <c r="AJ22" s="400">
        <v>0</v>
      </c>
      <c r="AK22" s="400">
        <v>0</v>
      </c>
      <c r="AL22" s="400">
        <v>0</v>
      </c>
      <c r="AM22" s="400">
        <v>0</v>
      </c>
      <c r="AN22" s="400">
        <v>0</v>
      </c>
      <c r="AO22" s="400">
        <v>0</v>
      </c>
      <c r="AP22" s="283">
        <f t="shared" si="0"/>
        <v>1</v>
      </c>
    </row>
    <row r="23" spans="1:42" ht="12.5" x14ac:dyDescent="0.2">
      <c r="A23" s="251" t="s">
        <v>458</v>
      </c>
      <c r="B23" s="435" t="s">
        <v>35</v>
      </c>
      <c r="C23" s="400">
        <v>0</v>
      </c>
      <c r="D23" s="400">
        <v>0</v>
      </c>
      <c r="E23" s="400">
        <v>0</v>
      </c>
      <c r="F23" s="400">
        <v>0</v>
      </c>
      <c r="G23" s="400">
        <v>0</v>
      </c>
      <c r="H23" s="400">
        <v>0</v>
      </c>
      <c r="I23" s="400">
        <v>0</v>
      </c>
      <c r="J23" s="400">
        <v>0</v>
      </c>
      <c r="K23" s="400">
        <v>0</v>
      </c>
      <c r="L23" s="400">
        <v>0</v>
      </c>
      <c r="M23" s="400">
        <v>0</v>
      </c>
      <c r="N23" s="400">
        <v>0</v>
      </c>
      <c r="O23" s="400">
        <v>0</v>
      </c>
      <c r="P23" s="400">
        <v>0</v>
      </c>
      <c r="Q23" s="400">
        <v>0</v>
      </c>
      <c r="R23" s="400">
        <v>0</v>
      </c>
      <c r="S23" s="400">
        <v>0</v>
      </c>
      <c r="T23" s="400">
        <v>0</v>
      </c>
      <c r="U23" s="400">
        <v>1</v>
      </c>
      <c r="V23" s="400">
        <v>0</v>
      </c>
      <c r="W23" s="400">
        <v>0</v>
      </c>
      <c r="X23" s="400">
        <v>0</v>
      </c>
      <c r="Y23" s="400">
        <v>0</v>
      </c>
      <c r="Z23" s="400">
        <v>0</v>
      </c>
      <c r="AA23" s="400">
        <v>0</v>
      </c>
      <c r="AB23" s="400">
        <v>0</v>
      </c>
      <c r="AC23" s="400">
        <v>0</v>
      </c>
      <c r="AD23" s="400">
        <v>0</v>
      </c>
      <c r="AE23" s="400">
        <v>0</v>
      </c>
      <c r="AF23" s="400">
        <v>0</v>
      </c>
      <c r="AG23" s="400">
        <v>0</v>
      </c>
      <c r="AH23" s="400">
        <v>0</v>
      </c>
      <c r="AI23" s="400">
        <v>0</v>
      </c>
      <c r="AJ23" s="400">
        <v>0</v>
      </c>
      <c r="AK23" s="400">
        <v>0</v>
      </c>
      <c r="AL23" s="400">
        <v>0</v>
      </c>
      <c r="AM23" s="400">
        <v>0</v>
      </c>
      <c r="AN23" s="400">
        <v>0</v>
      </c>
      <c r="AO23" s="400">
        <v>0</v>
      </c>
      <c r="AP23" s="283">
        <f t="shared" si="0"/>
        <v>1</v>
      </c>
    </row>
    <row r="24" spans="1:42" ht="12.5" x14ac:dyDescent="0.2">
      <c r="A24" s="251" t="s">
        <v>459</v>
      </c>
      <c r="B24" s="435" t="s">
        <v>460</v>
      </c>
      <c r="C24" s="400">
        <v>0</v>
      </c>
      <c r="D24" s="400">
        <v>0</v>
      </c>
      <c r="E24" s="400">
        <v>0</v>
      </c>
      <c r="F24" s="400">
        <v>0</v>
      </c>
      <c r="G24" s="400">
        <v>0</v>
      </c>
      <c r="H24" s="400">
        <v>0</v>
      </c>
      <c r="I24" s="400">
        <v>0</v>
      </c>
      <c r="J24" s="400">
        <v>0</v>
      </c>
      <c r="K24" s="400">
        <v>0</v>
      </c>
      <c r="L24" s="400">
        <v>0</v>
      </c>
      <c r="M24" s="400">
        <v>0</v>
      </c>
      <c r="N24" s="400">
        <v>0</v>
      </c>
      <c r="O24" s="400">
        <v>0</v>
      </c>
      <c r="P24" s="400">
        <v>0</v>
      </c>
      <c r="Q24" s="400">
        <v>0</v>
      </c>
      <c r="R24" s="400">
        <v>0</v>
      </c>
      <c r="S24" s="400">
        <v>0</v>
      </c>
      <c r="T24" s="400">
        <v>0</v>
      </c>
      <c r="U24" s="400">
        <v>0</v>
      </c>
      <c r="V24" s="400">
        <v>1</v>
      </c>
      <c r="W24" s="400">
        <v>0</v>
      </c>
      <c r="X24" s="400">
        <v>0</v>
      </c>
      <c r="Y24" s="400">
        <v>0</v>
      </c>
      <c r="Z24" s="400">
        <v>0</v>
      </c>
      <c r="AA24" s="400">
        <v>0</v>
      </c>
      <c r="AB24" s="400">
        <v>0</v>
      </c>
      <c r="AC24" s="400">
        <v>0</v>
      </c>
      <c r="AD24" s="400">
        <v>0</v>
      </c>
      <c r="AE24" s="400">
        <v>0</v>
      </c>
      <c r="AF24" s="400">
        <v>0</v>
      </c>
      <c r="AG24" s="400">
        <v>0</v>
      </c>
      <c r="AH24" s="400">
        <v>0</v>
      </c>
      <c r="AI24" s="400">
        <v>0</v>
      </c>
      <c r="AJ24" s="400">
        <v>0</v>
      </c>
      <c r="AK24" s="400">
        <v>0</v>
      </c>
      <c r="AL24" s="400">
        <v>0</v>
      </c>
      <c r="AM24" s="400">
        <v>0</v>
      </c>
      <c r="AN24" s="400">
        <v>0</v>
      </c>
      <c r="AO24" s="400">
        <v>0</v>
      </c>
      <c r="AP24" s="283">
        <f t="shared" si="0"/>
        <v>1</v>
      </c>
    </row>
    <row r="25" spans="1:42" ht="12.5" x14ac:dyDescent="0.2">
      <c r="A25" s="251" t="s">
        <v>461</v>
      </c>
      <c r="B25" s="435" t="s">
        <v>189</v>
      </c>
      <c r="C25" s="400">
        <v>0</v>
      </c>
      <c r="D25" s="400">
        <v>0</v>
      </c>
      <c r="E25" s="400">
        <v>0</v>
      </c>
      <c r="F25" s="400">
        <v>0</v>
      </c>
      <c r="G25" s="400">
        <v>0</v>
      </c>
      <c r="H25" s="400">
        <v>0</v>
      </c>
      <c r="I25" s="400">
        <v>0</v>
      </c>
      <c r="J25" s="400">
        <v>0</v>
      </c>
      <c r="K25" s="400">
        <v>0</v>
      </c>
      <c r="L25" s="400">
        <v>0</v>
      </c>
      <c r="M25" s="400">
        <v>0</v>
      </c>
      <c r="N25" s="400">
        <v>0</v>
      </c>
      <c r="O25" s="400">
        <v>0</v>
      </c>
      <c r="P25" s="400">
        <v>0</v>
      </c>
      <c r="Q25" s="400">
        <v>0</v>
      </c>
      <c r="R25" s="400">
        <v>0</v>
      </c>
      <c r="S25" s="400">
        <v>0</v>
      </c>
      <c r="T25" s="400">
        <v>0</v>
      </c>
      <c r="U25" s="400">
        <v>0</v>
      </c>
      <c r="V25" s="400">
        <v>0</v>
      </c>
      <c r="W25" s="400">
        <v>1</v>
      </c>
      <c r="X25" s="400">
        <v>0</v>
      </c>
      <c r="Y25" s="400">
        <v>0</v>
      </c>
      <c r="Z25" s="400">
        <v>0</v>
      </c>
      <c r="AA25" s="400">
        <v>0</v>
      </c>
      <c r="AB25" s="400">
        <v>0</v>
      </c>
      <c r="AC25" s="400">
        <v>0</v>
      </c>
      <c r="AD25" s="400">
        <v>0</v>
      </c>
      <c r="AE25" s="400">
        <v>0</v>
      </c>
      <c r="AF25" s="400">
        <v>0</v>
      </c>
      <c r="AG25" s="400">
        <v>0</v>
      </c>
      <c r="AH25" s="400">
        <v>0</v>
      </c>
      <c r="AI25" s="400">
        <v>0</v>
      </c>
      <c r="AJ25" s="400">
        <v>0</v>
      </c>
      <c r="AK25" s="400">
        <v>0</v>
      </c>
      <c r="AL25" s="400">
        <v>0</v>
      </c>
      <c r="AM25" s="400">
        <v>0</v>
      </c>
      <c r="AN25" s="400">
        <v>0</v>
      </c>
      <c r="AO25" s="400">
        <v>0</v>
      </c>
      <c r="AP25" s="283">
        <f t="shared" si="0"/>
        <v>1</v>
      </c>
    </row>
    <row r="26" spans="1:42" ht="12.5" x14ac:dyDescent="0.2">
      <c r="A26" s="251" t="s">
        <v>462</v>
      </c>
      <c r="B26" s="435" t="s">
        <v>50</v>
      </c>
      <c r="C26" s="400">
        <v>1.3559019334282997E-4</v>
      </c>
      <c r="D26" s="400">
        <v>1.3746832773436444E-5</v>
      </c>
      <c r="E26" s="400">
        <v>5.2575330912611035E-4</v>
      </c>
      <c r="F26" s="400">
        <v>4.3053635010501792E-5</v>
      </c>
      <c r="G26" s="400">
        <v>5.9544224898108191E-4</v>
      </c>
      <c r="H26" s="400">
        <v>1.0218812388976895E-3</v>
      </c>
      <c r="I26" s="400">
        <v>9.1470044031595802E-4</v>
      </c>
      <c r="J26" s="400">
        <v>2.186728582720401E-4</v>
      </c>
      <c r="K26" s="400">
        <v>6.5910152507570928E-5</v>
      </c>
      <c r="L26" s="400">
        <v>1.781156440442874E-4</v>
      </c>
      <c r="M26" s="400">
        <v>7.1636852225753268E-4</v>
      </c>
      <c r="N26" s="400">
        <v>4.7167379010579707E-4</v>
      </c>
      <c r="O26" s="400">
        <v>1.871197364283908E-3</v>
      </c>
      <c r="P26" s="400">
        <v>2.2166633061451518E-4</v>
      </c>
      <c r="Q26" s="400">
        <v>1.1502987543220355E-4</v>
      </c>
      <c r="R26" s="400">
        <v>2.2409090726391171E-4</v>
      </c>
      <c r="S26" s="400">
        <v>4.1927115413139198E-4</v>
      </c>
      <c r="T26" s="400">
        <v>3.7553421309808151E-4</v>
      </c>
      <c r="U26" s="400">
        <v>2.7461918262143635E-4</v>
      </c>
      <c r="V26" s="400">
        <v>4.4864507911942142E-4</v>
      </c>
      <c r="W26" s="400">
        <v>1.1207211923015363E-4</v>
      </c>
      <c r="X26" s="400">
        <v>1.0028453043474035</v>
      </c>
      <c r="Y26" s="400">
        <v>2.6525201251563003E-4</v>
      </c>
      <c r="Z26" s="400">
        <v>7.2095098313477925E-4</v>
      </c>
      <c r="AA26" s="400">
        <v>3.2487869436896073E-4</v>
      </c>
      <c r="AB26" s="400">
        <v>3.9954376703048056E-4</v>
      </c>
      <c r="AC26" s="400">
        <v>5.397107556262199E-4</v>
      </c>
      <c r="AD26" s="400">
        <v>1.2650738352847719E-3</v>
      </c>
      <c r="AE26" s="400">
        <v>5.4726927422860274E-5</v>
      </c>
      <c r="AF26" s="400">
        <v>2.5203715470927164E-4</v>
      </c>
      <c r="AG26" s="400">
        <v>9.1631003680531589E-4</v>
      </c>
      <c r="AH26" s="400">
        <v>7.6230975310124225E-4</v>
      </c>
      <c r="AI26" s="400">
        <v>1.4261769076768329E-3</v>
      </c>
      <c r="AJ26" s="400">
        <v>2.6669717694294856E-4</v>
      </c>
      <c r="AK26" s="400">
        <v>3.4425630783152957E-3</v>
      </c>
      <c r="AL26" s="400">
        <v>5.0116523482583079E-4</v>
      </c>
      <c r="AM26" s="400">
        <v>3.5891776209576317E-4</v>
      </c>
      <c r="AN26" s="400">
        <v>2.340962172073335E-2</v>
      </c>
      <c r="AO26" s="400">
        <v>2.1109158170689603E-3</v>
      </c>
      <c r="AP26" s="283">
        <f t="shared" si="0"/>
        <v>1.0467142752394232</v>
      </c>
    </row>
    <row r="27" spans="1:42" ht="12.5" x14ac:dyDescent="0.2">
      <c r="A27" s="251" t="s">
        <v>463</v>
      </c>
      <c r="B27" s="435" t="s">
        <v>36</v>
      </c>
      <c r="C27" s="400">
        <v>2.0131442206824434E-3</v>
      </c>
      <c r="D27" s="400">
        <v>4.2308607548189487E-5</v>
      </c>
      <c r="E27" s="400">
        <v>6.9006849181125075E-4</v>
      </c>
      <c r="F27" s="400">
        <v>3.32695218534972E-4</v>
      </c>
      <c r="G27" s="400">
        <v>6.4309824746103337E-4</v>
      </c>
      <c r="H27" s="400">
        <v>1.8216567704418764E-3</v>
      </c>
      <c r="I27" s="400">
        <v>2.9953499584247818E-3</v>
      </c>
      <c r="J27" s="400">
        <v>2.1400950410645808E-3</v>
      </c>
      <c r="K27" s="400">
        <v>3.7713916731021974E-4</v>
      </c>
      <c r="L27" s="400">
        <v>2.3881641122952646E-3</v>
      </c>
      <c r="M27" s="400">
        <v>4.116564134028609E-3</v>
      </c>
      <c r="N27" s="400">
        <v>2.6479794801595596E-3</v>
      </c>
      <c r="O27" s="400">
        <v>1.8568124168014902E-3</v>
      </c>
      <c r="P27" s="400">
        <v>2.5919752386514452E-3</v>
      </c>
      <c r="Q27" s="400">
        <v>1.2747157199070817E-3</v>
      </c>
      <c r="R27" s="400">
        <v>1.181271648056433E-3</v>
      </c>
      <c r="S27" s="400">
        <v>9.3306920078557265E-4</v>
      </c>
      <c r="T27" s="400">
        <v>2.3236240210034718E-3</v>
      </c>
      <c r="U27" s="400">
        <v>1.1773573838880875E-3</v>
      </c>
      <c r="V27" s="400">
        <v>8.1276631678963937E-4</v>
      </c>
      <c r="W27" s="400">
        <v>4.43618408026129E-4</v>
      </c>
      <c r="X27" s="400">
        <v>9.9097308658087206E-4</v>
      </c>
      <c r="Y27" s="400">
        <v>1.0006500092738511</v>
      </c>
      <c r="Z27" s="400">
        <v>1.4113379130146465E-2</v>
      </c>
      <c r="AA27" s="400">
        <v>2.1470754717716173E-2</v>
      </c>
      <c r="AB27" s="400">
        <v>2.9390848977960396E-3</v>
      </c>
      <c r="AC27" s="400">
        <v>2.7510354294818674E-3</v>
      </c>
      <c r="AD27" s="400">
        <v>2.1202533738738927E-3</v>
      </c>
      <c r="AE27" s="400">
        <v>8.9312899913325614E-3</v>
      </c>
      <c r="AF27" s="400">
        <v>1.8608322138345208E-3</v>
      </c>
      <c r="AG27" s="400">
        <v>3.6094869624754729E-3</v>
      </c>
      <c r="AH27" s="400">
        <v>6.6886675090777814E-3</v>
      </c>
      <c r="AI27" s="400">
        <v>4.6032514320982461E-3</v>
      </c>
      <c r="AJ27" s="400">
        <v>1.7917954835269128E-3</v>
      </c>
      <c r="AK27" s="400">
        <v>1.4731675684363176E-3</v>
      </c>
      <c r="AL27" s="400">
        <v>1.0335517056223047E-3</v>
      </c>
      <c r="AM27" s="400">
        <v>1.854250690141047E-3</v>
      </c>
      <c r="AN27" s="400">
        <v>3.6884761222414302E-4</v>
      </c>
      <c r="AO27" s="400">
        <v>1.0203807966616333E-3</v>
      </c>
      <c r="AP27" s="283">
        <f t="shared" si="0"/>
        <v>1.1100541048818877</v>
      </c>
    </row>
    <row r="28" spans="1:42" ht="12.5" x14ac:dyDescent="0.2">
      <c r="A28" s="251" t="s">
        <v>464</v>
      </c>
      <c r="B28" s="435" t="s">
        <v>190</v>
      </c>
      <c r="C28" s="400">
        <v>4.9108696947551623E-3</v>
      </c>
      <c r="D28" s="400">
        <v>1.5238533654984897E-4</v>
      </c>
      <c r="E28" s="400">
        <v>3.6346709653711619E-3</v>
      </c>
      <c r="F28" s="400">
        <v>1.9639792812940697E-2</v>
      </c>
      <c r="G28" s="400">
        <v>6.6006610643779308E-3</v>
      </c>
      <c r="H28" s="400">
        <v>1.3720433101348213E-2</v>
      </c>
      <c r="I28" s="400">
        <v>2.1753283884179513E-2</v>
      </c>
      <c r="J28" s="400">
        <v>1.2412672174150357E-2</v>
      </c>
      <c r="K28" s="400">
        <v>3.1565425056904739E-3</v>
      </c>
      <c r="L28" s="400">
        <v>1.3935773429232136E-2</v>
      </c>
      <c r="M28" s="400">
        <v>2.6342466142629844E-2</v>
      </c>
      <c r="N28" s="400">
        <v>1.7560853798970509E-2</v>
      </c>
      <c r="O28" s="400">
        <v>1.4739890380544372E-2</v>
      </c>
      <c r="P28" s="400">
        <v>1.0790340820574019E-2</v>
      </c>
      <c r="Q28" s="400">
        <v>6.3240558080897057E-3</v>
      </c>
      <c r="R28" s="400">
        <v>5.01201210642758E-3</v>
      </c>
      <c r="S28" s="400">
        <v>4.4512011090175408E-3</v>
      </c>
      <c r="T28" s="400">
        <v>1.2303924544820863E-2</v>
      </c>
      <c r="U28" s="400">
        <v>4.1344516280129992E-3</v>
      </c>
      <c r="V28" s="400">
        <v>2.6944128799126668E-3</v>
      </c>
      <c r="W28" s="400">
        <v>4.915686122121724E-3</v>
      </c>
      <c r="X28" s="400">
        <v>6.2880553624270075E-3</v>
      </c>
      <c r="Y28" s="400">
        <v>2.3094267940273602E-3</v>
      </c>
      <c r="Z28" s="400">
        <v>1.015347322465231</v>
      </c>
      <c r="AA28" s="400">
        <v>2.1465617238225501E-2</v>
      </c>
      <c r="AB28" s="400">
        <v>3.9472259648095566E-2</v>
      </c>
      <c r="AC28" s="400">
        <v>1.2544329334348795E-2</v>
      </c>
      <c r="AD28" s="400">
        <v>2.852969849908688E-3</v>
      </c>
      <c r="AE28" s="400">
        <v>8.5178607662096434E-4</v>
      </c>
      <c r="AF28" s="400">
        <v>2.708043406238962E-3</v>
      </c>
      <c r="AG28" s="400">
        <v>1.7791015088918657E-3</v>
      </c>
      <c r="AH28" s="400">
        <v>7.4585861798493807E-3</v>
      </c>
      <c r="AI28" s="400">
        <v>1.0736924212667955E-2</v>
      </c>
      <c r="AJ28" s="400">
        <v>5.5204851524859461E-3</v>
      </c>
      <c r="AK28" s="400">
        <v>2.5136170236796864E-3</v>
      </c>
      <c r="AL28" s="400">
        <v>2.9592547783671061E-3</v>
      </c>
      <c r="AM28" s="400">
        <v>2.0999798212089027E-2</v>
      </c>
      <c r="AN28" s="400">
        <v>1.7976069806279391E-3</v>
      </c>
      <c r="AO28" s="400">
        <v>3.2614884010523136E-3</v>
      </c>
      <c r="AP28" s="283">
        <f t="shared" si="0"/>
        <v>1.3667915645335003</v>
      </c>
    </row>
    <row r="29" spans="1:42" ht="12.5" x14ac:dyDescent="0.2">
      <c r="A29" s="251" t="s">
        <v>465</v>
      </c>
      <c r="B29" s="435" t="s">
        <v>283</v>
      </c>
      <c r="C29" s="400">
        <v>5.0136285299176347E-4</v>
      </c>
      <c r="D29" s="400">
        <v>2.8897460025808426E-5</v>
      </c>
      <c r="E29" s="400">
        <v>1.2779446606346988E-4</v>
      </c>
      <c r="F29" s="400">
        <v>6.2319967825760314E-5</v>
      </c>
      <c r="G29" s="400">
        <v>1.3100558002274638E-3</v>
      </c>
      <c r="H29" s="400">
        <v>1.1492474243915568E-3</v>
      </c>
      <c r="I29" s="400">
        <v>1.4599148530872153E-3</v>
      </c>
      <c r="J29" s="400">
        <v>1.6528559948083815E-3</v>
      </c>
      <c r="K29" s="400">
        <v>3.4384019737994517E-4</v>
      </c>
      <c r="L29" s="400">
        <v>6.2156894476239643E-4</v>
      </c>
      <c r="M29" s="400">
        <v>9.5598158199749865E-4</v>
      </c>
      <c r="N29" s="400">
        <v>5.4338943948263087E-4</v>
      </c>
      <c r="O29" s="400">
        <v>4.8060053975845892E-5</v>
      </c>
      <c r="P29" s="400">
        <v>4.9499590737922907E-4</v>
      </c>
      <c r="Q29" s="400">
        <v>5.5081536919942479E-4</v>
      </c>
      <c r="R29" s="400">
        <v>3.8498230629892331E-4</v>
      </c>
      <c r="S29" s="400">
        <v>4.6278971271889553E-4</v>
      </c>
      <c r="T29" s="400">
        <v>1.2682814798428148E-3</v>
      </c>
      <c r="U29" s="400">
        <v>4.1488118505163453E-4</v>
      </c>
      <c r="V29" s="400">
        <v>3.912388018980798E-5</v>
      </c>
      <c r="W29" s="400">
        <v>2.6490212221101563E-4</v>
      </c>
      <c r="X29" s="400">
        <v>7.2000485801331502E-4</v>
      </c>
      <c r="Y29" s="400">
        <v>5.8442793873728191E-4</v>
      </c>
      <c r="Z29" s="400">
        <v>1.5239292098138911E-3</v>
      </c>
      <c r="AA29" s="400">
        <v>1.0645115869358166</v>
      </c>
      <c r="AB29" s="400">
        <v>7.3993312004404952E-3</v>
      </c>
      <c r="AC29" s="400">
        <v>1.9503003373097651E-3</v>
      </c>
      <c r="AD29" s="400">
        <v>9.6648355004313883E-4</v>
      </c>
      <c r="AE29" s="400">
        <v>1.1479003220816336E-4</v>
      </c>
      <c r="AF29" s="400">
        <v>8.6903416998799913E-4</v>
      </c>
      <c r="AG29" s="400">
        <v>1.3131719074536228E-4</v>
      </c>
      <c r="AH29" s="400">
        <v>3.523373553485103E-3</v>
      </c>
      <c r="AI29" s="400">
        <v>7.524032440514237E-3</v>
      </c>
      <c r="AJ29" s="400">
        <v>3.3237920114878809E-3</v>
      </c>
      <c r="AK29" s="400">
        <v>1.6993323125343038E-3</v>
      </c>
      <c r="AL29" s="400">
        <v>6.756604308793472E-4</v>
      </c>
      <c r="AM29" s="400">
        <v>7.1915603842207746E-3</v>
      </c>
      <c r="AN29" s="400">
        <v>2.2320960584027049E-4</v>
      </c>
      <c r="AO29" s="400">
        <v>1.8725726294907287E-3</v>
      </c>
      <c r="AP29" s="283">
        <f t="shared" si="0"/>
        <v>1.1156182271619894</v>
      </c>
    </row>
    <row r="30" spans="1:42" ht="12.5" x14ac:dyDescent="0.2">
      <c r="A30" s="251" t="s">
        <v>466</v>
      </c>
      <c r="B30" s="435" t="s">
        <v>279</v>
      </c>
      <c r="C30" s="400">
        <v>2.8990929514766789E-4</v>
      </c>
      <c r="D30" s="400">
        <v>2.071693880471645E-5</v>
      </c>
      <c r="E30" s="400">
        <v>4.8906210429840859E-5</v>
      </c>
      <c r="F30" s="400">
        <v>5.9527453994730909E-5</v>
      </c>
      <c r="G30" s="400">
        <v>4.6650758541380636E-4</v>
      </c>
      <c r="H30" s="400">
        <v>5.2258712231437375E-5</v>
      </c>
      <c r="I30" s="400">
        <v>3.0855284040331223E-4</v>
      </c>
      <c r="J30" s="400">
        <v>1.050708061700923E-3</v>
      </c>
      <c r="K30" s="400">
        <v>1.1505175455971061E-5</v>
      </c>
      <c r="L30" s="400">
        <v>3.6396324997641309E-5</v>
      </c>
      <c r="M30" s="400">
        <v>1.0922856642620092E-3</v>
      </c>
      <c r="N30" s="400">
        <v>2.1724904555163639E-5</v>
      </c>
      <c r="O30" s="400">
        <v>3.7792046651230744E-5</v>
      </c>
      <c r="P30" s="400">
        <v>4.1205250963601581E-5</v>
      </c>
      <c r="Q30" s="400">
        <v>1.5858753863491346E-4</v>
      </c>
      <c r="R30" s="400">
        <v>3.3021747026304592E-5</v>
      </c>
      <c r="S30" s="400">
        <v>3.3736529229978871E-4</v>
      </c>
      <c r="T30" s="400">
        <v>3.9837328435468394E-4</v>
      </c>
      <c r="U30" s="400">
        <v>1.3732943490216251E-4</v>
      </c>
      <c r="V30" s="400">
        <v>2.3882887251069645E-5</v>
      </c>
      <c r="W30" s="400">
        <v>1.9056374342731381E-4</v>
      </c>
      <c r="X30" s="400">
        <v>1.1169008726345889E-4</v>
      </c>
      <c r="Y30" s="400">
        <v>1.0337111167539714E-3</v>
      </c>
      <c r="Z30" s="400">
        <v>1.1598384541909013E-3</v>
      </c>
      <c r="AA30" s="400">
        <v>1.2897951740883655E-3</v>
      </c>
      <c r="AB30" s="400">
        <v>1.0001216645899116</v>
      </c>
      <c r="AC30" s="400">
        <v>8.5848436532261208E-4</v>
      </c>
      <c r="AD30" s="400">
        <v>1.9004754658440892E-3</v>
      </c>
      <c r="AE30" s="400">
        <v>8.6434546826727799E-5</v>
      </c>
      <c r="AF30" s="400">
        <v>1.5257791296835535E-3</v>
      </c>
      <c r="AG30" s="400">
        <v>1.5917569077656918E-3</v>
      </c>
      <c r="AH30" s="400">
        <v>1.6559024205483951E-2</v>
      </c>
      <c r="AI30" s="400">
        <v>2.892009305444546E-3</v>
      </c>
      <c r="AJ30" s="400">
        <v>2.0343309416224467E-3</v>
      </c>
      <c r="AK30" s="400">
        <v>7.8518080510955619E-5</v>
      </c>
      <c r="AL30" s="400">
        <v>1.9131254234575916E-4</v>
      </c>
      <c r="AM30" s="400">
        <v>1.3786114616027344E-2</v>
      </c>
      <c r="AN30" s="400">
        <v>1.2015879391087219E-4</v>
      </c>
      <c r="AO30" s="400">
        <v>6.9229464867348409E-3</v>
      </c>
      <c r="AP30" s="283">
        <f t="shared" si="0"/>
        <v>1.0501582187159053</v>
      </c>
    </row>
    <row r="31" spans="1:42" ht="12.5" x14ac:dyDescent="0.2">
      <c r="A31" s="251" t="s">
        <v>467</v>
      </c>
      <c r="B31" s="435" t="s">
        <v>380</v>
      </c>
      <c r="C31" s="400">
        <v>1.5127884803787881E-2</v>
      </c>
      <c r="D31" s="400">
        <v>7.0494676065227697E-3</v>
      </c>
      <c r="E31" s="400">
        <v>1.3259313029444499E-2</v>
      </c>
      <c r="F31" s="400">
        <v>3.0781988680930786E-3</v>
      </c>
      <c r="G31" s="400">
        <v>1.5889504888558548E-2</v>
      </c>
      <c r="H31" s="400">
        <v>1.4596196657367092E-2</v>
      </c>
      <c r="I31" s="400">
        <v>1.5688525193811885E-2</v>
      </c>
      <c r="J31" s="400">
        <v>7.3822377828475973E-3</v>
      </c>
      <c r="K31" s="400">
        <v>1.9572075111889175E-3</v>
      </c>
      <c r="L31" s="400">
        <v>1.112207442082872E-2</v>
      </c>
      <c r="M31" s="400">
        <v>8.0642909292285118E-3</v>
      </c>
      <c r="N31" s="400">
        <v>4.1988910754151548E-3</v>
      </c>
      <c r="O31" s="400">
        <v>7.0600020477812192E-3</v>
      </c>
      <c r="P31" s="400">
        <v>9.0854167418399304E-3</v>
      </c>
      <c r="Q31" s="400">
        <v>8.8281419889397073E-3</v>
      </c>
      <c r="R31" s="400">
        <v>8.2300403631930912E-3</v>
      </c>
      <c r="S31" s="400">
        <v>9.6730102472982922E-3</v>
      </c>
      <c r="T31" s="400">
        <v>8.1677201203106242E-3</v>
      </c>
      <c r="U31" s="400">
        <v>9.6901270667591414E-3</v>
      </c>
      <c r="V31" s="400">
        <v>8.2950593570985214E-3</v>
      </c>
      <c r="W31" s="400">
        <v>6.9194721955487329E-3</v>
      </c>
      <c r="X31" s="400">
        <v>1.3978992477152338E-2</v>
      </c>
      <c r="Y31" s="400">
        <v>1.1826524358713576E-2</v>
      </c>
      <c r="Z31" s="400">
        <v>4.6823099117858404E-3</v>
      </c>
      <c r="AA31" s="400">
        <v>4.7327539481105251E-3</v>
      </c>
      <c r="AB31" s="400">
        <v>4.0638981481516193E-3</v>
      </c>
      <c r="AC31" s="400">
        <v>1.0030977464620827</v>
      </c>
      <c r="AD31" s="400">
        <v>1.8497702177330292E-3</v>
      </c>
      <c r="AE31" s="400">
        <v>4.686770219567587E-4</v>
      </c>
      <c r="AF31" s="400">
        <v>3.0764867232672371E-3</v>
      </c>
      <c r="AG31" s="400">
        <v>2.5258651028524722E-3</v>
      </c>
      <c r="AH31" s="400">
        <v>2.9714594232905138E-3</v>
      </c>
      <c r="AI31" s="400">
        <v>5.3023268142304526E-3</v>
      </c>
      <c r="AJ31" s="400">
        <v>1.312553917835633E-2</v>
      </c>
      <c r="AK31" s="400">
        <v>9.1472384205053929E-3</v>
      </c>
      <c r="AL31" s="400">
        <v>5.3956359034274658E-3</v>
      </c>
      <c r="AM31" s="400">
        <v>1.7556180278100613E-2</v>
      </c>
      <c r="AN31" s="400">
        <v>7.4607327393730175E-2</v>
      </c>
      <c r="AO31" s="400">
        <v>1.1753409494692975E-2</v>
      </c>
      <c r="AP31" s="283">
        <f t="shared" si="0"/>
        <v>1.3717715146793112</v>
      </c>
    </row>
    <row r="32" spans="1:42" ht="12.5" x14ac:dyDescent="0.2">
      <c r="A32" s="251" t="s">
        <v>468</v>
      </c>
      <c r="B32" s="435" t="s">
        <v>37</v>
      </c>
      <c r="C32" s="400">
        <v>2.1621153403072121E-3</v>
      </c>
      <c r="D32" s="400">
        <v>3.3042338178411942E-3</v>
      </c>
      <c r="E32" s="400">
        <v>3.6131464605345326E-3</v>
      </c>
      <c r="F32" s="400">
        <v>1.5930396119792724E-2</v>
      </c>
      <c r="G32" s="400">
        <v>2.0339376625155233E-3</v>
      </c>
      <c r="H32" s="400">
        <v>6.5813833087217067E-3</v>
      </c>
      <c r="I32" s="400">
        <v>3.0355057474893616E-3</v>
      </c>
      <c r="J32" s="400">
        <v>2.2617178434328569E-3</v>
      </c>
      <c r="K32" s="400">
        <v>1.1702514809036589E-3</v>
      </c>
      <c r="L32" s="400">
        <v>1.1078628640491721E-3</v>
      </c>
      <c r="M32" s="400">
        <v>4.2355431324223912E-3</v>
      </c>
      <c r="N32" s="400">
        <v>1.4796163277805753E-3</v>
      </c>
      <c r="O32" s="400">
        <v>2.8845973486175585E-3</v>
      </c>
      <c r="P32" s="400">
        <v>4.2248057008781228E-3</v>
      </c>
      <c r="Q32" s="400">
        <v>2.3660511845051881E-3</v>
      </c>
      <c r="R32" s="400">
        <v>2.5067025732514428E-3</v>
      </c>
      <c r="S32" s="400">
        <v>4.1664518408490283E-3</v>
      </c>
      <c r="T32" s="400">
        <v>2.1663220740480269E-3</v>
      </c>
      <c r="U32" s="400">
        <v>2.1555866387784487E-3</v>
      </c>
      <c r="V32" s="400">
        <v>2.1932629976007668E-3</v>
      </c>
      <c r="W32" s="400">
        <v>1.3030054831452511E-3</v>
      </c>
      <c r="X32" s="400">
        <v>7.4721288491029726E-3</v>
      </c>
      <c r="Y32" s="400">
        <v>4.8637259348408559E-3</v>
      </c>
      <c r="Z32" s="400">
        <v>2.5380337297584918E-3</v>
      </c>
      <c r="AA32" s="400">
        <v>9.7571740031519982E-3</v>
      </c>
      <c r="AB32" s="400">
        <v>1.1149494929683148E-2</v>
      </c>
      <c r="AC32" s="400">
        <v>8.3204984109891585E-3</v>
      </c>
      <c r="AD32" s="400">
        <v>1.0200074165366377</v>
      </c>
      <c r="AE32" s="400">
        <v>3.8385772172055944E-2</v>
      </c>
      <c r="AF32" s="400">
        <v>6.218152260185233E-3</v>
      </c>
      <c r="AG32" s="400">
        <v>2.0970318836343216E-3</v>
      </c>
      <c r="AH32" s="400">
        <v>9.7797163854329485E-3</v>
      </c>
      <c r="AI32" s="400">
        <v>3.5316719400745418E-3</v>
      </c>
      <c r="AJ32" s="400">
        <v>3.3599673190911439E-3</v>
      </c>
      <c r="AK32" s="400">
        <v>1.0944057062485156E-2</v>
      </c>
      <c r="AL32" s="400">
        <v>4.3565523836158662E-3</v>
      </c>
      <c r="AM32" s="400">
        <v>4.4113810049251365E-3</v>
      </c>
      <c r="AN32" s="400">
        <v>1.0664555451799908E-3</v>
      </c>
      <c r="AO32" s="400">
        <v>2.5988570213632228E-3</v>
      </c>
      <c r="AP32" s="283">
        <f t="shared" si="0"/>
        <v>1.2191417262983095</v>
      </c>
    </row>
    <row r="33" spans="1:42" ht="12.5" x14ac:dyDescent="0.2">
      <c r="A33" s="251" t="s">
        <v>469</v>
      </c>
      <c r="B33" s="435" t="s">
        <v>38</v>
      </c>
      <c r="C33" s="400">
        <v>1.471365069346153E-3</v>
      </c>
      <c r="D33" s="400">
        <v>2.1732579056578719E-4</v>
      </c>
      <c r="E33" s="400">
        <v>7.8469541534512686E-4</v>
      </c>
      <c r="F33" s="400">
        <v>3.1703330540237248E-4</v>
      </c>
      <c r="G33" s="400">
        <v>1.1611228229665368E-3</v>
      </c>
      <c r="H33" s="400">
        <v>1.6266652025029857E-3</v>
      </c>
      <c r="I33" s="400">
        <v>6.849721906483278E-4</v>
      </c>
      <c r="J33" s="400">
        <v>1.0239061293201696E-3</v>
      </c>
      <c r="K33" s="400">
        <v>3.2906897682024515E-4</v>
      </c>
      <c r="L33" s="400">
        <v>3.0394052814879748E-4</v>
      </c>
      <c r="M33" s="400">
        <v>1.6166526242048899E-3</v>
      </c>
      <c r="N33" s="400">
        <v>5.32064589864584E-4</v>
      </c>
      <c r="O33" s="400">
        <v>2.3736386838476209E-4</v>
      </c>
      <c r="P33" s="400">
        <v>1.8409181164202098E-3</v>
      </c>
      <c r="Q33" s="400">
        <v>1.288214875301538E-3</v>
      </c>
      <c r="R33" s="400">
        <v>1.0886220913166754E-3</v>
      </c>
      <c r="S33" s="400">
        <v>9.0847287406494077E-4</v>
      </c>
      <c r="T33" s="400">
        <v>4.7219603440949189E-4</v>
      </c>
      <c r="U33" s="400">
        <v>1.166236505264843E-3</v>
      </c>
      <c r="V33" s="400">
        <v>8.1737919443906611E-4</v>
      </c>
      <c r="W33" s="400">
        <v>3.6332358955351715E-4</v>
      </c>
      <c r="X33" s="400">
        <v>9.7995552475593274E-4</v>
      </c>
      <c r="Y33" s="400">
        <v>2.1761422215059749E-3</v>
      </c>
      <c r="Z33" s="400">
        <v>3.0463519772473127E-3</v>
      </c>
      <c r="AA33" s="400">
        <v>7.6854056999689003E-4</v>
      </c>
      <c r="AB33" s="400">
        <v>1.074785360281655E-3</v>
      </c>
      <c r="AC33" s="400">
        <v>1.6612366964744128E-2</v>
      </c>
      <c r="AD33" s="400">
        <v>8.6614897065472821E-3</v>
      </c>
      <c r="AE33" s="400">
        <v>1.0115449397573142</v>
      </c>
      <c r="AF33" s="400">
        <v>1.2095741436238507E-2</v>
      </c>
      <c r="AG33" s="400">
        <v>1.2607983155187946E-2</v>
      </c>
      <c r="AH33" s="400">
        <v>1.3980039584662895E-3</v>
      </c>
      <c r="AI33" s="400">
        <v>4.2500009539393072E-3</v>
      </c>
      <c r="AJ33" s="400">
        <v>1.0619702562854664E-2</v>
      </c>
      <c r="AK33" s="400">
        <v>8.7583780667869499E-3</v>
      </c>
      <c r="AL33" s="400">
        <v>3.7347788518783324E-3</v>
      </c>
      <c r="AM33" s="400">
        <v>4.9708891771508348E-3</v>
      </c>
      <c r="AN33" s="400">
        <v>1.5912746486855965E-3</v>
      </c>
      <c r="AO33" s="400">
        <v>1.191804765270634E-2</v>
      </c>
      <c r="AP33" s="283">
        <f t="shared" si="0"/>
        <v>1.1231428646878729</v>
      </c>
    </row>
    <row r="34" spans="1:42" ht="12.5" x14ac:dyDescent="0.2">
      <c r="A34" s="251" t="s">
        <v>470</v>
      </c>
      <c r="B34" s="435" t="s">
        <v>471</v>
      </c>
      <c r="C34" s="400">
        <v>3.7762694250775167E-3</v>
      </c>
      <c r="D34" s="400">
        <v>4.1586331320601008E-3</v>
      </c>
      <c r="E34" s="400">
        <v>2.6643394609336892E-3</v>
      </c>
      <c r="F34" s="400">
        <v>1.8956260804650108E-3</v>
      </c>
      <c r="G34" s="400">
        <v>3.3357482860729877E-3</v>
      </c>
      <c r="H34" s="400">
        <v>2.0534000738552608E-3</v>
      </c>
      <c r="I34" s="400">
        <v>3.8297060293714697E-3</v>
      </c>
      <c r="J34" s="400">
        <v>2.3882186984291527E-3</v>
      </c>
      <c r="K34" s="400">
        <v>2.069512097682036E-3</v>
      </c>
      <c r="L34" s="400">
        <v>2.0771102249784851E-3</v>
      </c>
      <c r="M34" s="400">
        <v>5.6132570259313794E-3</v>
      </c>
      <c r="N34" s="400">
        <v>2.0178765724271886E-3</v>
      </c>
      <c r="O34" s="400">
        <v>2.7848831802950841E-3</v>
      </c>
      <c r="P34" s="400">
        <v>2.4390100571416141E-3</v>
      </c>
      <c r="Q34" s="400">
        <v>1.880841820484319E-3</v>
      </c>
      <c r="R34" s="400">
        <v>1.6902197692847765E-3</v>
      </c>
      <c r="S34" s="400">
        <v>1.8507295853285248E-3</v>
      </c>
      <c r="T34" s="400">
        <v>2.1428704088364298E-3</v>
      </c>
      <c r="U34" s="400">
        <v>2.11600257236522E-3</v>
      </c>
      <c r="V34" s="400">
        <v>2.0461563830622212E-3</v>
      </c>
      <c r="W34" s="400">
        <v>1.5220834835078772E-3</v>
      </c>
      <c r="X34" s="400">
        <v>1.4434054258208659E-2</v>
      </c>
      <c r="Y34" s="400">
        <v>3.2666080482179369E-3</v>
      </c>
      <c r="Z34" s="400">
        <v>5.5943770679023992E-3</v>
      </c>
      <c r="AA34" s="400">
        <v>2.0527999317591287E-3</v>
      </c>
      <c r="AB34" s="400">
        <v>6.1106345165064741E-3</v>
      </c>
      <c r="AC34" s="400">
        <v>3.0749254746192593E-3</v>
      </c>
      <c r="AD34" s="400">
        <v>3.9693235259462591E-3</v>
      </c>
      <c r="AE34" s="400">
        <v>2.1929556091511697E-4</v>
      </c>
      <c r="AF34" s="400">
        <v>1.0171681069810736</v>
      </c>
      <c r="AG34" s="400">
        <v>1.6600380136868058E-3</v>
      </c>
      <c r="AH34" s="400">
        <v>3.6323232895199109E-3</v>
      </c>
      <c r="AI34" s="400">
        <v>2.8632245567522903E-3</v>
      </c>
      <c r="AJ34" s="400">
        <v>1.6517203913591016E-3</v>
      </c>
      <c r="AK34" s="400">
        <v>3.5707469166009437E-3</v>
      </c>
      <c r="AL34" s="400">
        <v>1.2745350876179056E-3</v>
      </c>
      <c r="AM34" s="400">
        <v>5.4249440517741537E-3</v>
      </c>
      <c r="AN34" s="400">
        <v>2.7277695038770436E-2</v>
      </c>
      <c r="AO34" s="400">
        <v>8.5598126844307811E-3</v>
      </c>
      <c r="AP34" s="283">
        <f t="shared" si="0"/>
        <v>1.1575978470788211</v>
      </c>
    </row>
    <row r="35" spans="1:42" ht="12.5" x14ac:dyDescent="0.2">
      <c r="A35" s="251" t="s">
        <v>472</v>
      </c>
      <c r="B35" s="435" t="s">
        <v>191</v>
      </c>
      <c r="C35" s="400">
        <v>2.9426516494763464E-4</v>
      </c>
      <c r="D35" s="400">
        <v>4.96254607642498E-5</v>
      </c>
      <c r="E35" s="400">
        <v>3.7348189418041916E-4</v>
      </c>
      <c r="F35" s="400">
        <v>1.1269109209428125E-4</v>
      </c>
      <c r="G35" s="400">
        <v>3.0018553084671946E-4</v>
      </c>
      <c r="H35" s="400">
        <v>3.4742142188475434E-4</v>
      </c>
      <c r="I35" s="400">
        <v>3.0622677564013349E-4</v>
      </c>
      <c r="J35" s="400">
        <v>6.8402382312469294E-4</v>
      </c>
      <c r="K35" s="400">
        <v>1.72245577926389E-5</v>
      </c>
      <c r="L35" s="400">
        <v>2.7198230424588352E-4</v>
      </c>
      <c r="M35" s="400">
        <v>4.2314685584187171E-4</v>
      </c>
      <c r="N35" s="400">
        <v>7.6689707402198516E-5</v>
      </c>
      <c r="O35" s="400">
        <v>2.0344948875564741E-4</v>
      </c>
      <c r="P35" s="400">
        <v>4.1881449848913549E-4</v>
      </c>
      <c r="Q35" s="400">
        <v>4.8318102566958929E-4</v>
      </c>
      <c r="R35" s="400">
        <v>6.5215454727679209E-4</v>
      </c>
      <c r="S35" s="400">
        <v>4.1142420592916567E-4</v>
      </c>
      <c r="T35" s="400">
        <v>4.4563278784019364E-4</v>
      </c>
      <c r="U35" s="400">
        <v>7.6456269037670675E-4</v>
      </c>
      <c r="V35" s="400">
        <v>1.0898279936116186E-3</v>
      </c>
      <c r="W35" s="400">
        <v>1.4928823782039272E-4</v>
      </c>
      <c r="X35" s="400">
        <v>4.0507960240827921E-4</v>
      </c>
      <c r="Y35" s="400">
        <v>6.5120923059700095E-4</v>
      </c>
      <c r="Z35" s="400">
        <v>4.3371330423106884E-4</v>
      </c>
      <c r="AA35" s="400">
        <v>2.9110538263870094E-3</v>
      </c>
      <c r="AB35" s="400">
        <v>7.8603288697703109E-4</v>
      </c>
      <c r="AC35" s="400">
        <v>2.902896768438446E-3</v>
      </c>
      <c r="AD35" s="400">
        <v>4.2163889137064705E-3</v>
      </c>
      <c r="AE35" s="400">
        <v>2.4306305646623359E-4</v>
      </c>
      <c r="AF35" s="400">
        <v>8.8790023117682536E-4</v>
      </c>
      <c r="AG35" s="400">
        <v>1.0141464382772725</v>
      </c>
      <c r="AH35" s="400">
        <v>2.4292995406846973E-3</v>
      </c>
      <c r="AI35" s="400">
        <v>2.256617867335213E-3</v>
      </c>
      <c r="AJ35" s="400">
        <v>8.2734726481196444E-4</v>
      </c>
      <c r="AK35" s="400">
        <v>4.8079181213495229E-3</v>
      </c>
      <c r="AL35" s="400">
        <v>1.9751157227269225E-3</v>
      </c>
      <c r="AM35" s="400">
        <v>1.461617878736156E-3</v>
      </c>
      <c r="AN35" s="400">
        <v>2.574180584139373E-4</v>
      </c>
      <c r="AO35" s="400">
        <v>3.4673825072900999E-3</v>
      </c>
      <c r="AP35" s="283">
        <f t="shared" si="0"/>
        <v>1.0494744106162539</v>
      </c>
    </row>
    <row r="36" spans="1:42" ht="12.5" x14ac:dyDescent="0.2">
      <c r="A36" s="251" t="s">
        <v>473</v>
      </c>
      <c r="B36" s="435" t="s">
        <v>39</v>
      </c>
      <c r="C36" s="400">
        <v>7.450560323197226E-5</v>
      </c>
      <c r="D36" s="400">
        <v>3.796012515425094E-6</v>
      </c>
      <c r="E36" s="400">
        <v>1.6976409737713157E-4</v>
      </c>
      <c r="F36" s="400">
        <v>5.8189194220379943E-6</v>
      </c>
      <c r="G36" s="400">
        <v>1.0811556808870683E-4</v>
      </c>
      <c r="H36" s="400">
        <v>6.0613377631914485E-5</v>
      </c>
      <c r="I36" s="400">
        <v>4.1371771610634546E-5</v>
      </c>
      <c r="J36" s="400">
        <v>2.5810781138329616E-5</v>
      </c>
      <c r="K36" s="400">
        <v>1.5003401752256915E-6</v>
      </c>
      <c r="L36" s="400">
        <v>5.187765675947656E-6</v>
      </c>
      <c r="M36" s="400">
        <v>1.5878458942319068E-4</v>
      </c>
      <c r="N36" s="400">
        <v>-1.9719339283067711E-4</v>
      </c>
      <c r="O36" s="400">
        <v>4.3478507505903284E-6</v>
      </c>
      <c r="P36" s="400">
        <v>6.330616971019023E-5</v>
      </c>
      <c r="Q36" s="400">
        <v>1.3841702413502113E-4</v>
      </c>
      <c r="R36" s="400">
        <v>1.1438553567723782E-4</v>
      </c>
      <c r="S36" s="400">
        <v>4.6834310876353644E-5</v>
      </c>
      <c r="T36" s="400">
        <v>3.095846828594487E-5</v>
      </c>
      <c r="U36" s="400">
        <v>5.3695652070328201E-5</v>
      </c>
      <c r="V36" s="400">
        <v>4.2210174107991351E-6</v>
      </c>
      <c r="W36" s="400">
        <v>2.6283836827792644E-5</v>
      </c>
      <c r="X36" s="400">
        <v>6.3072310679695276E-5</v>
      </c>
      <c r="Y36" s="400">
        <v>2.5489032323373521E-4</v>
      </c>
      <c r="Z36" s="400">
        <v>4.0673312973855066E-5</v>
      </c>
      <c r="AA36" s="400">
        <v>2.0638330772124034E-4</v>
      </c>
      <c r="AB36" s="400">
        <v>4.6921954544686974E-4</v>
      </c>
      <c r="AC36" s="400">
        <v>1.8201769891302297E-4</v>
      </c>
      <c r="AD36" s="400">
        <v>1.6572156325875823E-4</v>
      </c>
      <c r="AE36" s="400">
        <v>2.2380317450016871E-5</v>
      </c>
      <c r="AF36" s="400">
        <v>2.6547424517441373E-4</v>
      </c>
      <c r="AG36" s="400">
        <v>8.9440301179956216E-5</v>
      </c>
      <c r="AH36" s="400">
        <v>1.0000912406693487</v>
      </c>
      <c r="AI36" s="400">
        <v>2.7376902051757152E-4</v>
      </c>
      <c r="AJ36" s="400">
        <v>8.4045091506418544E-5</v>
      </c>
      <c r="AK36" s="400">
        <v>1.7109337773399673E-4</v>
      </c>
      <c r="AL36" s="400">
        <v>9.9582857510919975E-5</v>
      </c>
      <c r="AM36" s="400">
        <v>8.0157704541420008E-5</v>
      </c>
      <c r="AN36" s="400">
        <v>2.3916630538141268E-5</v>
      </c>
      <c r="AO36" s="400">
        <v>0.11271413159553523</v>
      </c>
      <c r="AP36" s="283">
        <f t="shared" si="0"/>
        <v>1.0035236035769333</v>
      </c>
    </row>
    <row r="37" spans="1:42" ht="12.5" x14ac:dyDescent="0.2">
      <c r="A37" s="251" t="s">
        <v>474</v>
      </c>
      <c r="B37" s="435" t="s">
        <v>40</v>
      </c>
      <c r="C37" s="400">
        <v>4.1632832635258071E-6</v>
      </c>
      <c r="D37" s="400">
        <v>1.9028642177947646E-6</v>
      </c>
      <c r="E37" s="400">
        <v>3.1997015100348806E-6</v>
      </c>
      <c r="F37" s="400">
        <v>7.0713923155530786E-6</v>
      </c>
      <c r="G37" s="400">
        <v>3.2691161434256834E-5</v>
      </c>
      <c r="H37" s="400">
        <v>5.6598183920119087E-6</v>
      </c>
      <c r="I37" s="400">
        <v>6.4954707347377342E-6</v>
      </c>
      <c r="J37" s="400">
        <v>6.4624542122169945E-6</v>
      </c>
      <c r="K37" s="400">
        <v>1.180683896566218E-6</v>
      </c>
      <c r="L37" s="400">
        <v>5.3543467249877287E-6</v>
      </c>
      <c r="M37" s="400">
        <v>1.9731092723924875E-4</v>
      </c>
      <c r="N37" s="400">
        <v>4.4358546370013178E-6</v>
      </c>
      <c r="O37" s="400">
        <v>4.8876160596352903E-6</v>
      </c>
      <c r="P37" s="400">
        <v>1.3347090272628363E-4</v>
      </c>
      <c r="Q37" s="400">
        <v>4.927086431166183E-6</v>
      </c>
      <c r="R37" s="400">
        <v>3.7813768505988602E-5</v>
      </c>
      <c r="S37" s="400">
        <v>5.0095328721943338E-6</v>
      </c>
      <c r="T37" s="400">
        <v>4.2675577441295083E-4</v>
      </c>
      <c r="U37" s="400">
        <v>4.7147374945823959E-4</v>
      </c>
      <c r="V37" s="400">
        <v>6.6740042526885221E-4</v>
      </c>
      <c r="W37" s="400">
        <v>2.8698119683840446E-6</v>
      </c>
      <c r="X37" s="400">
        <v>5.7500719069618223E-5</v>
      </c>
      <c r="Y37" s="400">
        <v>1.0882327330895272E-4</v>
      </c>
      <c r="Z37" s="400">
        <v>1.7270794881862623E-4</v>
      </c>
      <c r="AA37" s="400">
        <v>1.9193011848032616E-5</v>
      </c>
      <c r="AB37" s="400">
        <v>1.3289937757197782E-5</v>
      </c>
      <c r="AC37" s="400">
        <v>3.2967520813764733E-5</v>
      </c>
      <c r="AD37" s="400">
        <v>8.0309152517755756E-5</v>
      </c>
      <c r="AE37" s="400">
        <v>4.8681574923624138E-6</v>
      </c>
      <c r="AF37" s="400">
        <v>1.1222374066225733E-4</v>
      </c>
      <c r="AG37" s="400">
        <v>1.7501701373013993E-3</v>
      </c>
      <c r="AH37" s="400">
        <v>1.1217423096322158E-4</v>
      </c>
      <c r="AI37" s="400">
        <v>1.0000112218138262</v>
      </c>
      <c r="AJ37" s="400">
        <v>6.3806739421637951E-5</v>
      </c>
      <c r="AK37" s="400">
        <v>1.457672756757635E-5</v>
      </c>
      <c r="AL37" s="400">
        <v>1.4510231825858705E-4</v>
      </c>
      <c r="AM37" s="400">
        <v>8.0846010238144186E-5</v>
      </c>
      <c r="AN37" s="400">
        <v>8.0508936520941576E-6</v>
      </c>
      <c r="AO37" s="400">
        <v>2.1793430622530584E-5</v>
      </c>
      <c r="AP37" s="283">
        <f t="shared" si="0"/>
        <v>1.0048183689597991</v>
      </c>
    </row>
    <row r="38" spans="1:42" ht="12.5" x14ac:dyDescent="0.2">
      <c r="A38" s="251" t="s">
        <v>475</v>
      </c>
      <c r="B38" s="435" t="s">
        <v>476</v>
      </c>
      <c r="C38" s="400">
        <v>3.4319563690368823E-4</v>
      </c>
      <c r="D38" s="400">
        <v>9.9933591953079369E-7</v>
      </c>
      <c r="E38" s="400">
        <v>3.0171354528738857E-6</v>
      </c>
      <c r="F38" s="400">
        <v>1.4922428036411445E-6</v>
      </c>
      <c r="G38" s="400">
        <v>2.6945659025834335E-5</v>
      </c>
      <c r="H38" s="400">
        <v>2.8576066400101397E-6</v>
      </c>
      <c r="I38" s="400">
        <v>1.7129688788390947E-6</v>
      </c>
      <c r="J38" s="400">
        <v>1.4097461022787983E-6</v>
      </c>
      <c r="K38" s="400">
        <v>4.9981358387465766E-7</v>
      </c>
      <c r="L38" s="400">
        <v>9.4994744277614247E-7</v>
      </c>
      <c r="M38" s="400">
        <v>3.263591412583957E-6</v>
      </c>
      <c r="N38" s="400">
        <v>-1.7517275187977233E-6</v>
      </c>
      <c r="O38" s="400">
        <v>6.9161534225443243E-7</v>
      </c>
      <c r="P38" s="400">
        <v>1.5290487053435333E-6</v>
      </c>
      <c r="Q38" s="400">
        <v>2.2020554285837164E-6</v>
      </c>
      <c r="R38" s="400">
        <v>1.8638882641486548E-6</v>
      </c>
      <c r="S38" s="400">
        <v>1.235480331841548E-6</v>
      </c>
      <c r="T38" s="400">
        <v>1.1518169873051574E-6</v>
      </c>
      <c r="U38" s="400">
        <v>1.2044865366680053E-6</v>
      </c>
      <c r="V38" s="400">
        <v>5.2688910815732596E-7</v>
      </c>
      <c r="W38" s="400">
        <v>6.9558058099531075E-7</v>
      </c>
      <c r="X38" s="400">
        <v>4.0237911648573659E-6</v>
      </c>
      <c r="Y38" s="400">
        <v>4.102926203569653E-6</v>
      </c>
      <c r="Z38" s="400">
        <v>1.8821283430330112E-6</v>
      </c>
      <c r="AA38" s="400">
        <v>2.6360313639890389E-4</v>
      </c>
      <c r="AB38" s="400">
        <v>8.9934388574667007E-6</v>
      </c>
      <c r="AC38" s="400">
        <v>3.6875591796075775E-6</v>
      </c>
      <c r="AD38" s="400">
        <v>7.4452531706820687E-5</v>
      </c>
      <c r="AE38" s="400">
        <v>3.0286512556528767E-6</v>
      </c>
      <c r="AF38" s="400">
        <v>1.5899488861493777E-4</v>
      </c>
      <c r="AG38" s="400">
        <v>1.7352832765174912E-6</v>
      </c>
      <c r="AH38" s="400">
        <v>3.1844654169678085E-6</v>
      </c>
      <c r="AI38" s="400">
        <v>6.1408235790147805E-6</v>
      </c>
      <c r="AJ38" s="400">
        <v>1.013723331840398</v>
      </c>
      <c r="AK38" s="400">
        <v>4.0996137234947685E-6</v>
      </c>
      <c r="AL38" s="400">
        <v>1.8411583203884576E-6</v>
      </c>
      <c r="AM38" s="400">
        <v>3.8137445568242984E-5</v>
      </c>
      <c r="AN38" s="400">
        <v>4.5869232603358843E-6</v>
      </c>
      <c r="AO38" s="400">
        <v>1.3151787989429502E-3</v>
      </c>
      <c r="AP38" s="283">
        <f t="shared" si="0"/>
        <v>1.0147015194232001</v>
      </c>
    </row>
    <row r="39" spans="1:42" ht="12.5" x14ac:dyDescent="0.2">
      <c r="A39" s="251" t="s">
        <v>477</v>
      </c>
      <c r="B39" s="435" t="s">
        <v>478</v>
      </c>
      <c r="C39" s="400">
        <v>1.079865673183004E-4</v>
      </c>
      <c r="D39" s="400">
        <v>1.8591795501223253E-5</v>
      </c>
      <c r="E39" s="400">
        <v>4.3071161838684037E-3</v>
      </c>
      <c r="F39" s="400">
        <v>7.5578933675403566E-5</v>
      </c>
      <c r="G39" s="400">
        <v>3.5962686512390219E-4</v>
      </c>
      <c r="H39" s="400">
        <v>4.8442512426038456E-4</v>
      </c>
      <c r="I39" s="400">
        <v>3.3570921186339158E-4</v>
      </c>
      <c r="J39" s="400">
        <v>8.3920947915877336E-4</v>
      </c>
      <c r="K39" s="400">
        <v>1.2494554259794851E-5</v>
      </c>
      <c r="L39" s="400">
        <v>4.41686144589654E-5</v>
      </c>
      <c r="M39" s="400">
        <v>1.7139488257723783E-4</v>
      </c>
      <c r="N39" s="400">
        <v>4.3404012784783503E-4</v>
      </c>
      <c r="O39" s="400">
        <v>3.7763867852627358E-5</v>
      </c>
      <c r="P39" s="400">
        <v>3.9427914046679443E-4</v>
      </c>
      <c r="Q39" s="400">
        <v>1.1008282889116215E-3</v>
      </c>
      <c r="R39" s="400">
        <v>9.0867172954430138E-4</v>
      </c>
      <c r="S39" s="400">
        <v>6.8932184081662131E-4</v>
      </c>
      <c r="T39" s="400">
        <v>2.4223129135701583E-4</v>
      </c>
      <c r="U39" s="400">
        <v>2.8680218096149629E-4</v>
      </c>
      <c r="V39" s="400">
        <v>6.2774199846893928E-4</v>
      </c>
      <c r="W39" s="400">
        <v>1.1514003491095989E-4</v>
      </c>
      <c r="X39" s="400">
        <v>3.9687355924511366E-4</v>
      </c>
      <c r="Y39" s="400">
        <v>4.2050554798084397E-4</v>
      </c>
      <c r="Z39" s="400">
        <v>1.6149226390279644E-3</v>
      </c>
      <c r="AA39" s="400">
        <v>5.3087314380828796E-3</v>
      </c>
      <c r="AB39" s="400">
        <v>1.0699362767918499E-3</v>
      </c>
      <c r="AC39" s="400">
        <v>3.0550863659918631E-4</v>
      </c>
      <c r="AD39" s="400">
        <v>1.6769970048284022E-3</v>
      </c>
      <c r="AE39" s="400">
        <v>1.2636978822172556E-4</v>
      </c>
      <c r="AF39" s="400">
        <v>8.8967706462617861E-4</v>
      </c>
      <c r="AG39" s="400">
        <v>4.0235384102606475E-4</v>
      </c>
      <c r="AH39" s="400">
        <v>1.1083197033722796E-4</v>
      </c>
      <c r="AI39" s="400">
        <v>1.3826902501429834E-3</v>
      </c>
      <c r="AJ39" s="400">
        <v>6.302035013915797E-4</v>
      </c>
      <c r="AK39" s="400">
        <v>1.0000752455360942</v>
      </c>
      <c r="AL39" s="400">
        <v>1.085897718950729E-3</v>
      </c>
      <c r="AM39" s="400">
        <v>1.1734977762799647E-3</v>
      </c>
      <c r="AN39" s="400">
        <v>6.6775454557503491E-5</v>
      </c>
      <c r="AO39" s="400">
        <v>2.2393090336545263E-3</v>
      </c>
      <c r="AP39" s="283">
        <f t="shared" si="0"/>
        <v>1.0283301407173886</v>
      </c>
    </row>
    <row r="40" spans="1:42" ht="12.5" x14ac:dyDescent="0.2">
      <c r="A40" s="251" t="s">
        <v>479</v>
      </c>
      <c r="B40" s="435" t="s">
        <v>41</v>
      </c>
      <c r="C40" s="400">
        <v>8.3668785685489296E-3</v>
      </c>
      <c r="D40" s="400">
        <v>6.8211984810352408E-3</v>
      </c>
      <c r="E40" s="400">
        <v>4.8080991780064487E-3</v>
      </c>
      <c r="F40" s="400">
        <v>1.6721449627117514E-2</v>
      </c>
      <c r="G40" s="400">
        <v>1.0001284753719227E-2</v>
      </c>
      <c r="H40" s="400">
        <v>1.1680624293126799E-2</v>
      </c>
      <c r="I40" s="400">
        <v>7.0984534057674581E-3</v>
      </c>
      <c r="J40" s="400">
        <v>1.5194922599829498E-2</v>
      </c>
      <c r="K40" s="400">
        <v>1.6893770025498509E-3</v>
      </c>
      <c r="L40" s="400">
        <v>1.2057411718481403E-2</v>
      </c>
      <c r="M40" s="400">
        <v>2.0329584654601981E-2</v>
      </c>
      <c r="N40" s="400">
        <v>3.5246313743434077E-3</v>
      </c>
      <c r="O40" s="400">
        <v>4.3751058708385009E-3</v>
      </c>
      <c r="P40" s="400">
        <v>9.7631982325192372E-3</v>
      </c>
      <c r="Q40" s="400">
        <v>1.327834937239847E-2</v>
      </c>
      <c r="R40" s="400">
        <v>1.1587881887755768E-2</v>
      </c>
      <c r="S40" s="400">
        <v>1.0615269587241646E-2</v>
      </c>
      <c r="T40" s="400">
        <v>1.5319235885013856E-2</v>
      </c>
      <c r="U40" s="400">
        <v>1.2812442757166505E-2</v>
      </c>
      <c r="V40" s="400">
        <v>1.1361711135422765E-2</v>
      </c>
      <c r="W40" s="400">
        <v>7.5402934977994249E-3</v>
      </c>
      <c r="X40" s="400">
        <v>1.206313653049163E-2</v>
      </c>
      <c r="Y40" s="400">
        <v>3.4432692034528964E-2</v>
      </c>
      <c r="Z40" s="400">
        <v>1.41950063433352E-2</v>
      </c>
      <c r="AA40" s="400">
        <v>5.4051653795656775E-2</v>
      </c>
      <c r="AB40" s="400">
        <v>2.6923298200166219E-2</v>
      </c>
      <c r="AC40" s="400">
        <v>3.6969424651294838E-2</v>
      </c>
      <c r="AD40" s="400">
        <v>4.7669780819651265E-2</v>
      </c>
      <c r="AE40" s="400">
        <v>6.56298790985673E-3</v>
      </c>
      <c r="AF40" s="400">
        <v>2.3464951332260196E-2</v>
      </c>
      <c r="AG40" s="400">
        <v>6.1052547619646798E-2</v>
      </c>
      <c r="AH40" s="400">
        <v>4.1350617265597536E-2</v>
      </c>
      <c r="AI40" s="400">
        <v>3.0791301674856296E-2</v>
      </c>
      <c r="AJ40" s="400">
        <v>1.8325196029528919E-2</v>
      </c>
      <c r="AK40" s="400">
        <v>3.1360493246759526E-2</v>
      </c>
      <c r="AL40" s="400">
        <v>1.0582075076013311</v>
      </c>
      <c r="AM40" s="400">
        <v>1.2433872878518909E-2</v>
      </c>
      <c r="AN40" s="400">
        <v>3.9500998858111062E-3</v>
      </c>
      <c r="AO40" s="400">
        <v>1.6757368867874146E-2</v>
      </c>
      <c r="AP40" s="283">
        <f t="shared" si="0"/>
        <v>1.7287519717025759</v>
      </c>
    </row>
    <row r="41" spans="1:42" ht="12.5" x14ac:dyDescent="0.2">
      <c r="A41" s="255">
        <v>37</v>
      </c>
      <c r="B41" s="435" t="s">
        <v>42</v>
      </c>
      <c r="C41" s="400">
        <v>7.096827653175053E-5</v>
      </c>
      <c r="D41" s="400">
        <v>6.9978859476047607E-6</v>
      </c>
      <c r="E41" s="400">
        <v>4.1747135353230514E-4</v>
      </c>
      <c r="F41" s="400">
        <v>9.6041450821349823E-6</v>
      </c>
      <c r="G41" s="400">
        <v>8.400805391217892E-5</v>
      </c>
      <c r="H41" s="400">
        <v>1.5579433875470976E-5</v>
      </c>
      <c r="I41" s="400">
        <v>1.3624040199630644E-5</v>
      </c>
      <c r="J41" s="400">
        <v>1.6022240603509864E-5</v>
      </c>
      <c r="K41" s="400">
        <v>2.0748728699651635E-6</v>
      </c>
      <c r="L41" s="400">
        <v>1.2211400529974456E-5</v>
      </c>
      <c r="M41" s="400">
        <v>1.6706376213566694E-5</v>
      </c>
      <c r="N41" s="400">
        <v>5.0231979597758021E-6</v>
      </c>
      <c r="O41" s="400">
        <v>7.5647427825396753E-6</v>
      </c>
      <c r="P41" s="400">
        <v>1.2682386353998309E-5</v>
      </c>
      <c r="Q41" s="400">
        <v>1.4594778557696755E-5</v>
      </c>
      <c r="R41" s="400">
        <v>6.1322327059314005E-5</v>
      </c>
      <c r="S41" s="400">
        <v>1.297061663084546E-5</v>
      </c>
      <c r="T41" s="400">
        <v>1.4409462881807469E-5</v>
      </c>
      <c r="U41" s="400">
        <v>5.9349240029363387E-5</v>
      </c>
      <c r="V41" s="400">
        <v>1.8567560478955721E-5</v>
      </c>
      <c r="W41" s="400">
        <v>7.5322975991986709E-6</v>
      </c>
      <c r="X41" s="400">
        <v>3.0497714303006653E-4</v>
      </c>
      <c r="Y41" s="400">
        <v>1.2096111787885766E-4</v>
      </c>
      <c r="Z41" s="400">
        <v>1.5832582187935329E-5</v>
      </c>
      <c r="AA41" s="400">
        <v>5.4824318470464771E-5</v>
      </c>
      <c r="AB41" s="400">
        <v>2.1041721624813962E-5</v>
      </c>
      <c r="AC41" s="400">
        <v>4.8402062314346775E-4</v>
      </c>
      <c r="AD41" s="400">
        <v>1.0151008976624184E-4</v>
      </c>
      <c r="AE41" s="400">
        <v>2.2544358104458495E-4</v>
      </c>
      <c r="AF41" s="400">
        <v>1.4648114768441394E-4</v>
      </c>
      <c r="AG41" s="400">
        <v>7.6018620782875518E-3</v>
      </c>
      <c r="AH41" s="400">
        <v>2.9880954080077117E-4</v>
      </c>
      <c r="AI41" s="400">
        <v>1.6041032271424318E-3</v>
      </c>
      <c r="AJ41" s="400">
        <v>5.5401381276561929E-3</v>
      </c>
      <c r="AK41" s="400">
        <v>1.2488042652224229E-3</v>
      </c>
      <c r="AL41" s="400">
        <v>4.1429102966266312E-4</v>
      </c>
      <c r="AM41" s="400">
        <v>1.008494525220696</v>
      </c>
      <c r="AN41" s="400">
        <v>4.6984905701272751E-5</v>
      </c>
      <c r="AO41" s="400">
        <v>8.1125375530308693E-5</v>
      </c>
      <c r="AP41" s="283">
        <f t="shared" si="0"/>
        <v>1.0276038954096318</v>
      </c>
    </row>
    <row r="42" spans="1:42" ht="12.5" x14ac:dyDescent="0.2">
      <c r="A42" s="256">
        <v>38</v>
      </c>
      <c r="B42" s="431" t="s">
        <v>280</v>
      </c>
      <c r="C42" s="400">
        <v>6.6677312580750467E-4</v>
      </c>
      <c r="D42" s="400">
        <v>3.3847587176541787E-5</v>
      </c>
      <c r="E42" s="400">
        <v>8.8326194372041365E-4</v>
      </c>
      <c r="F42" s="400">
        <v>6.5854944559767042E-5</v>
      </c>
      <c r="G42" s="400">
        <v>6.3078335670264875E-4</v>
      </c>
      <c r="H42" s="400">
        <v>5.6894614022858924E-4</v>
      </c>
      <c r="I42" s="400">
        <v>3.7629719204691986E-4</v>
      </c>
      <c r="J42" s="400">
        <v>4.2172715029191503E-4</v>
      </c>
      <c r="K42" s="400">
        <v>1.1545852386950118E-5</v>
      </c>
      <c r="L42" s="400">
        <v>3.9918013055808841E-5</v>
      </c>
      <c r="M42" s="400">
        <v>8.7411056247737847E-4</v>
      </c>
      <c r="N42" s="400">
        <v>2.230631947230495E-5</v>
      </c>
      <c r="O42" s="400">
        <v>3.2914140860138044E-5</v>
      </c>
      <c r="P42" s="400">
        <v>3.2129325857113179E-4</v>
      </c>
      <c r="Q42" s="400">
        <v>5.1786361907584042E-4</v>
      </c>
      <c r="R42" s="400">
        <v>6.1471538299947746E-4</v>
      </c>
      <c r="S42" s="400">
        <v>8.279958829729802E-4</v>
      </c>
      <c r="T42" s="400">
        <v>7.3121208771028713E-4</v>
      </c>
      <c r="U42" s="400">
        <v>7.0116915030229824E-4</v>
      </c>
      <c r="V42" s="400">
        <v>7.5599817758724723E-4</v>
      </c>
      <c r="W42" s="400">
        <v>5.7436149336613073E-4</v>
      </c>
      <c r="X42" s="400">
        <v>9.1184590557231917E-4</v>
      </c>
      <c r="Y42" s="400">
        <v>6.8516619781009216E-4</v>
      </c>
      <c r="Z42" s="400">
        <v>1.1650145099960896E-4</v>
      </c>
      <c r="AA42" s="400">
        <v>9.0342573310532321E-4</v>
      </c>
      <c r="AB42" s="400">
        <v>2.2507156999573533E-3</v>
      </c>
      <c r="AC42" s="400">
        <v>1.5283268891162786E-3</v>
      </c>
      <c r="AD42" s="400">
        <v>2.5559190062767159E-3</v>
      </c>
      <c r="AE42" s="400">
        <v>1.7103554622132223E-4</v>
      </c>
      <c r="AF42" s="400">
        <v>1.5879835814578418E-3</v>
      </c>
      <c r="AG42" s="400">
        <v>1.9770440356289458E-3</v>
      </c>
      <c r="AH42" s="400">
        <v>2.1391135054386686E-3</v>
      </c>
      <c r="AI42" s="400">
        <v>2.8285050191913306E-3</v>
      </c>
      <c r="AJ42" s="400">
        <v>1.1774270574706506E-3</v>
      </c>
      <c r="AK42" s="400">
        <v>3.4617404942860436E-3</v>
      </c>
      <c r="AL42" s="400">
        <v>1.1440270904894657E-3</v>
      </c>
      <c r="AM42" s="400">
        <v>1.2876627283582012E-3</v>
      </c>
      <c r="AN42" s="400">
        <v>1.0001927379648672</v>
      </c>
      <c r="AO42" s="400">
        <v>3.195371251659032E-4</v>
      </c>
      <c r="AP42" s="283">
        <f t="shared" si="0"/>
        <v>1.0345920732876197</v>
      </c>
    </row>
    <row r="43" spans="1:42" ht="12.5" x14ac:dyDescent="0.2">
      <c r="A43" s="256">
        <v>39</v>
      </c>
      <c r="B43" s="431" t="s">
        <v>281</v>
      </c>
      <c r="C43" s="400">
        <v>6.6113018040324823E-4</v>
      </c>
      <c r="D43" s="400">
        <v>3.3684157033427268E-5</v>
      </c>
      <c r="E43" s="400">
        <v>1.5064124502890295E-3</v>
      </c>
      <c r="F43" s="400">
        <v>5.1634549354176224E-5</v>
      </c>
      <c r="G43" s="400">
        <v>9.5937032832737546E-4</v>
      </c>
      <c r="H43" s="400">
        <v>5.3785663829698826E-4</v>
      </c>
      <c r="I43" s="400">
        <v>3.671150308437916E-4</v>
      </c>
      <c r="J43" s="400">
        <v>2.2903359814701682E-4</v>
      </c>
      <c r="K43" s="400">
        <v>1.3313363393956712E-5</v>
      </c>
      <c r="L43" s="400">
        <v>4.6033966687719427E-5</v>
      </c>
      <c r="M43" s="400">
        <v>1.4089850923529104E-3</v>
      </c>
      <c r="N43" s="400">
        <v>-1.7498080375319854E-3</v>
      </c>
      <c r="O43" s="400">
        <v>3.8580928499491194E-5</v>
      </c>
      <c r="P43" s="400">
        <v>5.6175129903755013E-4</v>
      </c>
      <c r="Q43" s="400">
        <v>1.2282522141636358E-3</v>
      </c>
      <c r="R43" s="400">
        <v>1.0150072821014666E-3</v>
      </c>
      <c r="S43" s="400">
        <v>4.1558721835109212E-4</v>
      </c>
      <c r="T43" s="400">
        <v>2.7471192547987863E-4</v>
      </c>
      <c r="U43" s="400">
        <v>4.7647176319877437E-4</v>
      </c>
      <c r="V43" s="400">
        <v>3.7455464840654392E-5</v>
      </c>
      <c r="W43" s="400">
        <v>2.3323128771328644E-4</v>
      </c>
      <c r="X43" s="400">
        <v>5.5967613614626153E-4</v>
      </c>
      <c r="Y43" s="400">
        <v>2.2617853969706162E-3</v>
      </c>
      <c r="Z43" s="400">
        <v>3.6091721397489779E-4</v>
      </c>
      <c r="AA43" s="400">
        <v>1.8313553282850294E-3</v>
      </c>
      <c r="AB43" s="400">
        <v>4.1636492998273957E-3</v>
      </c>
      <c r="AC43" s="400">
        <v>1.6151455581707326E-3</v>
      </c>
      <c r="AD43" s="400">
        <v>1.4705407682271423E-3</v>
      </c>
      <c r="AE43" s="400">
        <v>1.9859316174037958E-4</v>
      </c>
      <c r="AF43" s="400">
        <v>2.35570249740974E-3</v>
      </c>
      <c r="AG43" s="400">
        <v>7.9365416679225522E-4</v>
      </c>
      <c r="AH43" s="400">
        <v>8.0962984755474619E-4</v>
      </c>
      <c r="AI43" s="400">
        <v>2.4293067107996002E-3</v>
      </c>
      <c r="AJ43" s="400">
        <v>7.4577943267764503E-4</v>
      </c>
      <c r="AK43" s="400">
        <v>1.5182079035706377E-3</v>
      </c>
      <c r="AL43" s="400">
        <v>8.8365478159115204E-4</v>
      </c>
      <c r="AM43" s="400">
        <v>7.1128445868938223E-4</v>
      </c>
      <c r="AN43" s="400">
        <v>2.1222573305109264E-4</v>
      </c>
      <c r="AO43" s="400">
        <v>1.0001759723190022</v>
      </c>
      <c r="AP43" s="283">
        <f t="shared" si="0"/>
        <v>3.126691909646219E-2</v>
      </c>
    </row>
    <row r="44" spans="1:42" ht="12.5" x14ac:dyDescent="0.2">
      <c r="A44" s="284">
        <v>40</v>
      </c>
      <c r="B44" s="285" t="s">
        <v>603</v>
      </c>
      <c r="C44" s="286">
        <f t="shared" ref="C44:AO44" si="1">SUM(C5:C42)</f>
        <v>1.1214866907234287</v>
      </c>
      <c r="D44" s="287">
        <f t="shared" si="1"/>
        <v>1.0750309607350557</v>
      </c>
      <c r="E44" s="287">
        <f t="shared" si="1"/>
        <v>1.0791781368397331</v>
      </c>
      <c r="F44" s="287">
        <f t="shared" si="1"/>
        <v>1.0616863125923177</v>
      </c>
      <c r="G44" s="287">
        <f t="shared" si="1"/>
        <v>1.1610925966810206</v>
      </c>
      <c r="H44" s="287">
        <f t="shared" si="1"/>
        <v>1.0700277458881615</v>
      </c>
      <c r="I44" s="287">
        <f t="shared" si="1"/>
        <v>1.0810843487651931</v>
      </c>
      <c r="J44" s="287">
        <f t="shared" si="1"/>
        <v>1.0646470972563165</v>
      </c>
      <c r="K44" s="287">
        <f t="shared" si="1"/>
        <v>1.0245791629452679</v>
      </c>
      <c r="L44" s="287">
        <f t="shared" si="1"/>
        <v>1.0493813026306933</v>
      </c>
      <c r="M44" s="287">
        <f t="shared" si="1"/>
        <v>1.1100128617092841</v>
      </c>
      <c r="N44" s="287">
        <f t="shared" si="1"/>
        <v>1.0461854789323661</v>
      </c>
      <c r="O44" s="287">
        <f t="shared" si="1"/>
        <v>1.0426107857508562</v>
      </c>
      <c r="P44" s="287">
        <f t="shared" si="1"/>
        <v>1.0525171006351668</v>
      </c>
      <c r="Q44" s="287">
        <f t="shared" si="1"/>
        <v>1.045252751926238</v>
      </c>
      <c r="R44" s="287">
        <f t="shared" si="1"/>
        <v>1.0405466601021331</v>
      </c>
      <c r="S44" s="287">
        <f t="shared" si="1"/>
        <v>1.0583160488979526</v>
      </c>
      <c r="T44" s="287">
        <f t="shared" si="1"/>
        <v>1.0602877438551706</v>
      </c>
      <c r="U44" s="287">
        <f t="shared" si="1"/>
        <v>1.0426754115467372</v>
      </c>
      <c r="V44" s="287">
        <f t="shared" si="1"/>
        <v>1.0351508317734546</v>
      </c>
      <c r="W44" s="287">
        <f t="shared" si="1"/>
        <v>1.0282618564518189</v>
      </c>
      <c r="X44" s="287">
        <f t="shared" si="1"/>
        <v>1.0755894299965827</v>
      </c>
      <c r="Y44" s="287">
        <f t="shared" si="1"/>
        <v>1.0930395998807323</v>
      </c>
      <c r="Z44" s="287">
        <f t="shared" si="1"/>
        <v>1.0737143108137019</v>
      </c>
      <c r="AA44" s="287">
        <f t="shared" si="1"/>
        <v>1.1954080215843319</v>
      </c>
      <c r="AB44" s="287">
        <f t="shared" si="1"/>
        <v>1.1077882058585216</v>
      </c>
      <c r="AC44" s="287">
        <f t="shared" si="1"/>
        <v>1.0941682090313674</v>
      </c>
      <c r="AD44" s="287">
        <f t="shared" si="1"/>
        <v>1.1009665355414537</v>
      </c>
      <c r="AE44" s="287">
        <f t="shared" si="1"/>
        <v>1.0684591091773015</v>
      </c>
      <c r="AF44" s="287">
        <f t="shared" si="1"/>
        <v>1.0839840416439668</v>
      </c>
      <c r="AG44" s="287">
        <f t="shared" si="1"/>
        <v>1.1151328464462464</v>
      </c>
      <c r="AH44" s="287">
        <f t="shared" si="1"/>
        <v>1.1032504422335101</v>
      </c>
      <c r="AI44" s="287">
        <f t="shared" si="1"/>
        <v>1.0869401222331199</v>
      </c>
      <c r="AJ44" s="287">
        <f t="shared" si="1"/>
        <v>1.0875033719803353</v>
      </c>
      <c r="AK44" s="287">
        <f t="shared" si="1"/>
        <v>1.0875189344477638</v>
      </c>
      <c r="AL44" s="287">
        <f t="shared" si="1"/>
        <v>1.0854948378781411</v>
      </c>
      <c r="AM44" s="287">
        <f t="shared" si="1"/>
        <v>1.1352433248578222</v>
      </c>
      <c r="AN44" s="287">
        <f t="shared" si="1"/>
        <v>1.1695900314268237</v>
      </c>
      <c r="AO44" s="287">
        <f t="shared" si="1"/>
        <v>0.19801869638865388</v>
      </c>
      <c r="AP44" s="288">
        <f t="shared" si="0"/>
        <v>41.113803261670093</v>
      </c>
    </row>
    <row r="45" spans="1:42" x14ac:dyDescent="0.2">
      <c r="A45" s="485" t="s">
        <v>626</v>
      </c>
      <c r="B45" s="362"/>
      <c r="C45" s="362"/>
    </row>
    <row r="61" spans="3:41" x14ac:dyDescent="0.2">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c r="AK61" s="289"/>
      <c r="AL61" s="289"/>
      <c r="AM61" s="289"/>
      <c r="AN61" s="289"/>
      <c r="AO61" s="289"/>
    </row>
    <row r="62" spans="3:41" x14ac:dyDescent="0.2">
      <c r="C62" s="289"/>
      <c r="D62" s="289"/>
      <c r="E62" s="289"/>
      <c r="F62" s="289"/>
      <c r="G62" s="289"/>
      <c r="H62" s="289"/>
      <c r="I62" s="289"/>
      <c r="J62" s="289"/>
      <c r="K62" s="289"/>
      <c r="L62" s="289"/>
      <c r="M62" s="289"/>
      <c r="N62" s="289"/>
      <c r="O62" s="289"/>
      <c r="P62" s="289"/>
      <c r="Q62" s="289"/>
      <c r="R62" s="289"/>
      <c r="S62" s="289"/>
      <c r="T62" s="289"/>
      <c r="U62" s="289"/>
      <c r="V62" s="289"/>
      <c r="W62" s="289"/>
      <c r="X62" s="289"/>
      <c r="Y62" s="289"/>
      <c r="Z62" s="289"/>
      <c r="AA62" s="289"/>
      <c r="AB62" s="289"/>
      <c r="AC62" s="289"/>
      <c r="AD62" s="289"/>
      <c r="AE62" s="289"/>
      <c r="AF62" s="289"/>
      <c r="AG62" s="289"/>
      <c r="AH62" s="289"/>
      <c r="AI62" s="289"/>
      <c r="AJ62" s="289"/>
      <c r="AK62" s="289"/>
      <c r="AL62" s="289"/>
      <c r="AM62" s="289"/>
      <c r="AN62" s="289"/>
      <c r="AO62" s="289"/>
    </row>
    <row r="63" spans="3:41" x14ac:dyDescent="0.2">
      <c r="C63" s="289"/>
      <c r="D63" s="289"/>
      <c r="E63" s="289"/>
      <c r="F63" s="289"/>
      <c r="G63" s="289"/>
      <c r="H63" s="289"/>
      <c r="I63" s="289"/>
      <c r="J63" s="289"/>
      <c r="K63" s="289"/>
      <c r="L63" s="289"/>
      <c r="M63" s="289"/>
      <c r="N63" s="289"/>
      <c r="O63" s="289"/>
      <c r="P63" s="289"/>
      <c r="Q63" s="289"/>
      <c r="R63" s="289"/>
      <c r="S63" s="289"/>
      <c r="T63" s="289"/>
      <c r="U63" s="289"/>
      <c r="V63" s="289"/>
      <c r="W63" s="289"/>
      <c r="X63" s="289"/>
      <c r="Y63" s="289"/>
      <c r="Z63" s="289"/>
      <c r="AA63" s="289"/>
      <c r="AB63" s="289"/>
      <c r="AC63" s="289"/>
      <c r="AD63" s="289"/>
      <c r="AE63" s="289"/>
      <c r="AF63" s="289"/>
      <c r="AG63" s="289"/>
      <c r="AH63" s="289"/>
      <c r="AI63" s="289"/>
      <c r="AJ63" s="289"/>
      <c r="AK63" s="289"/>
      <c r="AL63" s="289"/>
      <c r="AM63" s="289"/>
      <c r="AN63" s="289"/>
      <c r="AO63" s="289"/>
    </row>
    <row r="64" spans="3:41" x14ac:dyDescent="0.2">
      <c r="C64" s="289"/>
      <c r="D64" s="289"/>
      <c r="E64" s="289"/>
      <c r="F64" s="289"/>
      <c r="G64" s="289"/>
      <c r="H64" s="289"/>
      <c r="I64" s="289"/>
      <c r="J64" s="289"/>
      <c r="K64" s="289"/>
      <c r="L64" s="289"/>
      <c r="M64" s="289"/>
      <c r="N64" s="289"/>
      <c r="O64" s="289"/>
      <c r="P64" s="289"/>
      <c r="Q64" s="289"/>
      <c r="R64" s="289"/>
      <c r="S64" s="289"/>
      <c r="T64" s="289"/>
      <c r="U64" s="289"/>
      <c r="V64" s="289"/>
      <c r="W64" s="289"/>
      <c r="X64" s="289"/>
      <c r="Y64" s="289"/>
      <c r="Z64" s="289"/>
      <c r="AA64" s="289"/>
      <c r="AB64" s="289"/>
      <c r="AC64" s="289"/>
      <c r="AD64" s="289"/>
      <c r="AE64" s="289"/>
      <c r="AF64" s="289"/>
      <c r="AG64" s="289"/>
      <c r="AH64" s="289"/>
      <c r="AI64" s="289"/>
      <c r="AJ64" s="289"/>
      <c r="AK64" s="289"/>
      <c r="AL64" s="289"/>
      <c r="AM64" s="289"/>
      <c r="AN64" s="289"/>
      <c r="AO64" s="289"/>
    </row>
    <row r="65" spans="3:41" x14ac:dyDescent="0.2">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c r="AK65" s="289"/>
      <c r="AL65" s="289"/>
      <c r="AM65" s="289"/>
      <c r="AN65" s="289"/>
      <c r="AO65" s="289"/>
    </row>
    <row r="66" spans="3:41" x14ac:dyDescent="0.2">
      <c r="C66" s="289"/>
      <c r="D66" s="289"/>
      <c r="E66" s="289"/>
      <c r="F66" s="289"/>
      <c r="G66" s="289"/>
      <c r="H66" s="289"/>
      <c r="I66" s="289"/>
      <c r="J66" s="289"/>
      <c r="K66" s="289"/>
      <c r="L66" s="289"/>
      <c r="M66" s="289"/>
      <c r="N66" s="289"/>
      <c r="O66" s="289"/>
      <c r="P66" s="289"/>
      <c r="Q66" s="289"/>
      <c r="R66" s="289"/>
      <c r="S66" s="289"/>
      <c r="T66" s="289"/>
      <c r="U66" s="289"/>
      <c r="V66" s="289"/>
      <c r="W66" s="289"/>
      <c r="X66" s="289"/>
      <c r="Y66" s="289"/>
      <c r="Z66" s="289"/>
      <c r="AA66" s="289"/>
      <c r="AB66" s="289"/>
      <c r="AC66" s="289"/>
      <c r="AD66" s="289"/>
      <c r="AE66" s="289"/>
      <c r="AF66" s="289"/>
      <c r="AG66" s="289"/>
      <c r="AH66" s="289"/>
      <c r="AI66" s="289"/>
      <c r="AJ66" s="289"/>
      <c r="AK66" s="289"/>
      <c r="AL66" s="289"/>
      <c r="AM66" s="289"/>
      <c r="AN66" s="289"/>
      <c r="AO66" s="289"/>
    </row>
    <row r="67" spans="3:41" x14ac:dyDescent="0.2">
      <c r="C67" s="289"/>
      <c r="D67" s="289"/>
      <c r="E67" s="289"/>
      <c r="F67" s="289"/>
      <c r="G67" s="289"/>
      <c r="H67" s="289"/>
      <c r="I67" s="289"/>
      <c r="J67" s="289"/>
      <c r="K67" s="289"/>
      <c r="L67" s="289"/>
      <c r="M67" s="289"/>
      <c r="N67" s="289"/>
      <c r="O67" s="289"/>
      <c r="P67" s="289"/>
      <c r="Q67" s="289"/>
      <c r="R67" s="289"/>
      <c r="S67" s="289"/>
      <c r="T67" s="289"/>
      <c r="U67" s="289"/>
      <c r="V67" s="289"/>
      <c r="W67" s="289"/>
      <c r="X67" s="289"/>
      <c r="Y67" s="289"/>
      <c r="Z67" s="289"/>
      <c r="AA67" s="289"/>
      <c r="AB67" s="289"/>
      <c r="AC67" s="289"/>
      <c r="AD67" s="289"/>
      <c r="AE67" s="289"/>
      <c r="AF67" s="289"/>
      <c r="AG67" s="289"/>
      <c r="AH67" s="289"/>
      <c r="AI67" s="289"/>
      <c r="AJ67" s="289"/>
      <c r="AK67" s="289"/>
      <c r="AL67" s="289"/>
      <c r="AM67" s="289"/>
      <c r="AN67" s="289"/>
      <c r="AO67" s="289"/>
    </row>
    <row r="68" spans="3:41" x14ac:dyDescent="0.2">
      <c r="C68" s="289"/>
      <c r="D68" s="289"/>
      <c r="E68" s="289"/>
      <c r="F68" s="289"/>
      <c r="G68" s="289"/>
      <c r="H68" s="289"/>
      <c r="I68" s="289"/>
      <c r="J68" s="289"/>
      <c r="K68" s="289"/>
      <c r="L68" s="289"/>
      <c r="M68" s="289"/>
      <c r="N68" s="289"/>
      <c r="O68" s="289"/>
      <c r="P68" s="289"/>
      <c r="Q68" s="289"/>
      <c r="R68" s="289"/>
      <c r="S68" s="289"/>
      <c r="T68" s="289"/>
      <c r="U68" s="289"/>
      <c r="V68" s="289"/>
      <c r="W68" s="289"/>
      <c r="X68" s="289"/>
      <c r="Y68" s="289"/>
      <c r="Z68" s="289"/>
      <c r="AA68" s="289"/>
      <c r="AB68" s="289"/>
      <c r="AC68" s="289"/>
      <c r="AD68" s="289"/>
      <c r="AE68" s="289"/>
      <c r="AF68" s="289"/>
      <c r="AG68" s="289"/>
      <c r="AH68" s="289"/>
      <c r="AI68" s="289"/>
      <c r="AJ68" s="289"/>
      <c r="AK68" s="289"/>
      <c r="AL68" s="289"/>
      <c r="AM68" s="289"/>
      <c r="AN68" s="289"/>
      <c r="AO68" s="289"/>
    </row>
    <row r="69" spans="3:41" x14ac:dyDescent="0.2">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c r="AK69" s="289"/>
      <c r="AL69" s="289"/>
      <c r="AM69" s="289"/>
      <c r="AN69" s="289"/>
      <c r="AO69" s="289"/>
    </row>
    <row r="70" spans="3:41" x14ac:dyDescent="0.2">
      <c r="C70" s="289"/>
      <c r="D70" s="289"/>
      <c r="E70" s="289"/>
      <c r="F70" s="289"/>
      <c r="G70" s="289"/>
      <c r="H70" s="289"/>
      <c r="I70" s="289"/>
      <c r="J70" s="289"/>
      <c r="K70" s="289"/>
      <c r="L70" s="289"/>
      <c r="M70" s="289"/>
      <c r="N70" s="289"/>
      <c r="O70" s="289"/>
      <c r="P70" s="289"/>
      <c r="Q70" s="289"/>
      <c r="R70" s="289"/>
      <c r="S70" s="289"/>
      <c r="T70" s="289"/>
      <c r="U70" s="289"/>
      <c r="V70" s="289"/>
      <c r="W70" s="289"/>
      <c r="X70" s="289"/>
      <c r="Y70" s="289"/>
      <c r="Z70" s="289"/>
      <c r="AA70" s="289"/>
      <c r="AB70" s="289"/>
      <c r="AC70" s="289"/>
      <c r="AD70" s="289"/>
      <c r="AE70" s="289"/>
      <c r="AF70" s="289"/>
      <c r="AG70" s="289"/>
      <c r="AH70" s="289"/>
      <c r="AI70" s="289"/>
      <c r="AJ70" s="289"/>
      <c r="AK70" s="289"/>
      <c r="AL70" s="289"/>
      <c r="AM70" s="289"/>
      <c r="AN70" s="289"/>
      <c r="AO70" s="289"/>
    </row>
    <row r="71" spans="3:41" x14ac:dyDescent="0.2">
      <c r="C71" s="289"/>
      <c r="D71" s="289"/>
      <c r="E71" s="289"/>
      <c r="F71" s="289"/>
      <c r="G71" s="289"/>
      <c r="H71" s="289"/>
      <c r="I71" s="289"/>
      <c r="J71" s="289"/>
      <c r="K71" s="289"/>
      <c r="L71" s="289"/>
      <c r="M71" s="289"/>
      <c r="N71" s="289"/>
      <c r="O71" s="289"/>
      <c r="P71" s="289"/>
      <c r="Q71" s="289"/>
      <c r="R71" s="289"/>
      <c r="S71" s="289"/>
      <c r="T71" s="289"/>
      <c r="U71" s="289"/>
      <c r="V71" s="289"/>
      <c r="W71" s="289"/>
      <c r="X71" s="289"/>
      <c r="Y71" s="289"/>
      <c r="Z71" s="289"/>
      <c r="AA71" s="289"/>
      <c r="AB71" s="289"/>
      <c r="AC71" s="289"/>
      <c r="AD71" s="289"/>
      <c r="AE71" s="289"/>
      <c r="AF71" s="289"/>
      <c r="AG71" s="289"/>
      <c r="AH71" s="289"/>
      <c r="AI71" s="289"/>
      <c r="AJ71" s="289"/>
      <c r="AK71" s="289"/>
      <c r="AL71" s="289"/>
      <c r="AM71" s="289"/>
      <c r="AN71" s="289"/>
      <c r="AO71" s="289"/>
    </row>
    <row r="72" spans="3:41" x14ac:dyDescent="0.2">
      <c r="C72" s="289"/>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row>
    <row r="73" spans="3:41" x14ac:dyDescent="0.2">
      <c r="C73" s="289"/>
      <c r="D73" s="289"/>
      <c r="E73" s="289"/>
      <c r="F73" s="289"/>
      <c r="G73" s="289"/>
      <c r="H73" s="289"/>
      <c r="I73" s="289"/>
      <c r="J73" s="289"/>
      <c r="K73" s="289"/>
      <c r="L73" s="289"/>
      <c r="M73" s="289"/>
      <c r="N73" s="289"/>
      <c r="O73" s="289"/>
      <c r="P73" s="289"/>
      <c r="Q73" s="289"/>
      <c r="R73" s="289"/>
      <c r="S73" s="289"/>
      <c r="T73" s="289"/>
      <c r="U73" s="289"/>
      <c r="V73" s="289"/>
      <c r="W73" s="289"/>
      <c r="X73" s="289"/>
      <c r="Y73" s="289"/>
      <c r="Z73" s="289"/>
      <c r="AA73" s="289"/>
      <c r="AB73" s="289"/>
      <c r="AC73" s="289"/>
      <c r="AD73" s="289"/>
      <c r="AE73" s="289"/>
      <c r="AF73" s="289"/>
      <c r="AG73" s="289"/>
      <c r="AH73" s="289"/>
      <c r="AI73" s="289"/>
      <c r="AJ73" s="289"/>
      <c r="AK73" s="289"/>
      <c r="AL73" s="289"/>
      <c r="AM73" s="289"/>
      <c r="AN73" s="289"/>
      <c r="AO73" s="289"/>
    </row>
    <row r="74" spans="3:41" x14ac:dyDescent="0.2">
      <c r="C74" s="289"/>
      <c r="D74" s="289"/>
      <c r="E74" s="289"/>
      <c r="F74" s="289"/>
      <c r="G74" s="289"/>
      <c r="H74" s="289"/>
      <c r="I74" s="289"/>
      <c r="J74" s="289"/>
      <c r="K74" s="289"/>
      <c r="L74" s="289"/>
      <c r="M74" s="289"/>
      <c r="N74" s="289"/>
      <c r="O74" s="289"/>
      <c r="P74" s="289"/>
      <c r="Q74" s="289"/>
      <c r="R74" s="289"/>
      <c r="S74" s="289"/>
      <c r="T74" s="289"/>
      <c r="U74" s="289"/>
      <c r="V74" s="289"/>
      <c r="W74" s="289"/>
      <c r="X74" s="289"/>
      <c r="Y74" s="289"/>
      <c r="Z74" s="289"/>
      <c r="AA74" s="289"/>
      <c r="AB74" s="289"/>
      <c r="AC74" s="289"/>
      <c r="AD74" s="289"/>
      <c r="AE74" s="289"/>
      <c r="AF74" s="289"/>
      <c r="AG74" s="289"/>
      <c r="AH74" s="289"/>
      <c r="AI74" s="289"/>
      <c r="AJ74" s="289"/>
      <c r="AK74" s="289"/>
      <c r="AL74" s="289"/>
      <c r="AM74" s="289"/>
      <c r="AN74" s="289"/>
      <c r="AO74" s="289"/>
    </row>
    <row r="75" spans="3:41" x14ac:dyDescent="0.2">
      <c r="C75" s="289"/>
      <c r="D75" s="289"/>
      <c r="E75" s="289"/>
      <c r="F75" s="289"/>
      <c r="G75" s="289"/>
      <c r="H75" s="289"/>
      <c r="I75" s="289"/>
      <c r="J75" s="289"/>
      <c r="K75" s="289"/>
      <c r="L75" s="289"/>
      <c r="M75" s="289"/>
      <c r="N75" s="289"/>
      <c r="O75" s="289"/>
      <c r="P75" s="289"/>
      <c r="Q75" s="289"/>
      <c r="R75" s="289"/>
      <c r="S75" s="289"/>
      <c r="T75" s="289"/>
      <c r="U75" s="289"/>
      <c r="V75" s="289"/>
      <c r="W75" s="289"/>
      <c r="X75" s="289"/>
      <c r="Y75" s="289"/>
      <c r="Z75" s="289"/>
      <c r="AA75" s="289"/>
      <c r="AB75" s="289"/>
      <c r="AC75" s="289"/>
      <c r="AD75" s="289"/>
      <c r="AE75" s="289"/>
      <c r="AF75" s="289"/>
      <c r="AG75" s="289"/>
      <c r="AH75" s="289"/>
      <c r="AI75" s="289"/>
      <c r="AJ75" s="289"/>
      <c r="AK75" s="289"/>
      <c r="AL75" s="289"/>
      <c r="AM75" s="289"/>
      <c r="AN75" s="289"/>
      <c r="AO75" s="289"/>
    </row>
    <row r="76" spans="3:41" x14ac:dyDescent="0.2">
      <c r="C76" s="289"/>
      <c r="D76" s="289"/>
      <c r="E76" s="289"/>
      <c r="F76" s="289"/>
      <c r="G76" s="289"/>
      <c r="H76" s="289"/>
      <c r="I76" s="289"/>
      <c r="J76" s="289"/>
      <c r="K76" s="289"/>
      <c r="L76" s="289"/>
      <c r="M76" s="289"/>
      <c r="N76" s="289"/>
      <c r="O76" s="289"/>
      <c r="P76" s="289"/>
      <c r="Q76" s="289"/>
      <c r="R76" s="289"/>
      <c r="S76" s="289"/>
      <c r="T76" s="289"/>
      <c r="U76" s="289"/>
      <c r="V76" s="289"/>
      <c r="W76" s="289"/>
      <c r="X76" s="289"/>
      <c r="Y76" s="289"/>
      <c r="Z76" s="289"/>
      <c r="AA76" s="289"/>
      <c r="AB76" s="289"/>
      <c r="AC76" s="289"/>
      <c r="AD76" s="289"/>
      <c r="AE76" s="289"/>
      <c r="AF76" s="289"/>
      <c r="AG76" s="289"/>
      <c r="AH76" s="289"/>
      <c r="AI76" s="289"/>
      <c r="AJ76" s="289"/>
      <c r="AK76" s="289"/>
      <c r="AL76" s="289"/>
      <c r="AM76" s="289"/>
      <c r="AN76" s="289"/>
      <c r="AO76" s="289"/>
    </row>
    <row r="77" spans="3:41" x14ac:dyDescent="0.2">
      <c r="C77" s="289"/>
      <c r="D77" s="289"/>
      <c r="E77" s="289"/>
      <c r="F77" s="289"/>
      <c r="G77" s="289"/>
      <c r="H77" s="289"/>
      <c r="I77" s="289"/>
      <c r="J77" s="289"/>
      <c r="K77" s="289"/>
      <c r="L77" s="289"/>
      <c r="M77" s="289"/>
      <c r="N77" s="289"/>
      <c r="O77" s="289"/>
      <c r="P77" s="289"/>
      <c r="Q77" s="289"/>
      <c r="R77" s="289"/>
      <c r="S77" s="289"/>
      <c r="T77" s="289"/>
      <c r="U77" s="289"/>
      <c r="V77" s="289"/>
      <c r="W77" s="289"/>
      <c r="X77" s="289"/>
      <c r="Y77" s="289"/>
      <c r="Z77" s="289"/>
      <c r="AA77" s="289"/>
      <c r="AB77" s="289"/>
      <c r="AC77" s="289"/>
      <c r="AD77" s="289"/>
      <c r="AE77" s="289"/>
      <c r="AF77" s="289"/>
      <c r="AG77" s="289"/>
      <c r="AH77" s="289"/>
      <c r="AI77" s="289"/>
      <c r="AJ77" s="289"/>
      <c r="AK77" s="289"/>
      <c r="AL77" s="289"/>
      <c r="AM77" s="289"/>
      <c r="AN77" s="289"/>
      <c r="AO77" s="289"/>
    </row>
    <row r="78" spans="3:41" x14ac:dyDescent="0.2">
      <c r="C78" s="289"/>
      <c r="D78" s="289"/>
      <c r="E78" s="289"/>
      <c r="F78" s="289"/>
      <c r="G78" s="289"/>
      <c r="H78" s="289"/>
      <c r="I78" s="289"/>
      <c r="J78" s="289"/>
      <c r="K78" s="289"/>
      <c r="L78" s="289"/>
      <c r="M78" s="289"/>
      <c r="N78" s="289"/>
      <c r="O78" s="289"/>
      <c r="P78" s="289"/>
      <c r="Q78" s="289"/>
      <c r="R78" s="289"/>
      <c r="S78" s="289"/>
      <c r="T78" s="289"/>
      <c r="U78" s="289"/>
      <c r="V78" s="289"/>
      <c r="W78" s="289"/>
      <c r="X78" s="289"/>
      <c r="Y78" s="289"/>
      <c r="Z78" s="289"/>
      <c r="AA78" s="289"/>
      <c r="AB78" s="289"/>
      <c r="AC78" s="289"/>
      <c r="AD78" s="289"/>
      <c r="AE78" s="289"/>
      <c r="AF78" s="289"/>
      <c r="AG78" s="289"/>
      <c r="AH78" s="289"/>
      <c r="AI78" s="289"/>
      <c r="AJ78" s="289"/>
      <c r="AK78" s="289"/>
      <c r="AL78" s="289"/>
      <c r="AM78" s="289"/>
      <c r="AN78" s="289"/>
      <c r="AO78" s="289"/>
    </row>
    <row r="79" spans="3:41" x14ac:dyDescent="0.2">
      <c r="C79" s="289"/>
      <c r="D79" s="289"/>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9"/>
      <c r="AG79" s="289"/>
      <c r="AH79" s="289"/>
      <c r="AI79" s="289"/>
      <c r="AJ79" s="289"/>
      <c r="AK79" s="289"/>
      <c r="AL79" s="289"/>
      <c r="AM79" s="289"/>
      <c r="AN79" s="289"/>
      <c r="AO79" s="289"/>
    </row>
    <row r="80" spans="3:41" x14ac:dyDescent="0.2">
      <c r="C80" s="289"/>
      <c r="D80" s="289"/>
      <c r="E80" s="289"/>
      <c r="F80" s="289"/>
      <c r="G80" s="289"/>
      <c r="H80" s="289"/>
      <c r="I80" s="289"/>
      <c r="J80" s="289"/>
      <c r="K80" s="289"/>
      <c r="L80" s="289"/>
      <c r="M80" s="289"/>
      <c r="N80" s="289"/>
      <c r="O80" s="289"/>
      <c r="P80" s="289"/>
      <c r="Q80" s="289"/>
      <c r="R80" s="289"/>
      <c r="S80" s="289"/>
      <c r="T80" s="289"/>
      <c r="U80" s="289"/>
      <c r="V80" s="289"/>
      <c r="W80" s="289"/>
      <c r="X80" s="289"/>
      <c r="Y80" s="289"/>
      <c r="Z80" s="289"/>
      <c r="AA80" s="289"/>
      <c r="AB80" s="289"/>
      <c r="AC80" s="289"/>
      <c r="AD80" s="289"/>
      <c r="AE80" s="289"/>
      <c r="AF80" s="289"/>
      <c r="AG80" s="289"/>
      <c r="AH80" s="289"/>
      <c r="AI80" s="289"/>
      <c r="AJ80" s="289"/>
      <c r="AK80" s="289"/>
      <c r="AL80" s="289"/>
      <c r="AM80" s="289"/>
      <c r="AN80" s="289"/>
      <c r="AO80" s="289"/>
    </row>
    <row r="81" spans="3:41" x14ac:dyDescent="0.2">
      <c r="C81" s="289"/>
      <c r="D81" s="289"/>
      <c r="E81" s="289"/>
      <c r="F81" s="289"/>
      <c r="G81" s="289"/>
      <c r="H81" s="289"/>
      <c r="I81" s="289"/>
      <c r="J81" s="289"/>
      <c r="K81" s="289"/>
      <c r="L81" s="289"/>
      <c r="M81" s="289"/>
      <c r="N81" s="289"/>
      <c r="O81" s="289"/>
      <c r="P81" s="289"/>
      <c r="Q81" s="289"/>
      <c r="R81" s="289"/>
      <c r="S81" s="289"/>
      <c r="T81" s="289"/>
      <c r="U81" s="289"/>
      <c r="V81" s="289"/>
      <c r="W81" s="289"/>
      <c r="X81" s="289"/>
      <c r="Y81" s="289"/>
      <c r="Z81" s="289"/>
      <c r="AA81" s="289"/>
      <c r="AB81" s="289"/>
      <c r="AC81" s="289"/>
      <c r="AD81" s="289"/>
      <c r="AE81" s="289"/>
      <c r="AF81" s="289"/>
      <c r="AG81" s="289"/>
      <c r="AH81" s="289"/>
      <c r="AI81" s="289"/>
      <c r="AJ81" s="289"/>
      <c r="AK81" s="289"/>
      <c r="AL81" s="289"/>
      <c r="AM81" s="289"/>
      <c r="AN81" s="289"/>
      <c r="AO81" s="289"/>
    </row>
    <row r="82" spans="3:41" x14ac:dyDescent="0.2">
      <c r="C82" s="289"/>
      <c r="D82" s="289"/>
      <c r="E82" s="289"/>
      <c r="F82" s="289"/>
      <c r="G82" s="289"/>
      <c r="H82" s="289"/>
      <c r="I82" s="289"/>
      <c r="J82" s="289"/>
      <c r="K82" s="289"/>
      <c r="L82" s="289"/>
      <c r="M82" s="289"/>
      <c r="N82" s="289"/>
      <c r="O82" s="289"/>
      <c r="P82" s="289"/>
      <c r="Q82" s="289"/>
      <c r="R82" s="289"/>
      <c r="S82" s="289"/>
      <c r="T82" s="289"/>
      <c r="U82" s="289"/>
      <c r="V82" s="289"/>
      <c r="W82" s="289"/>
      <c r="X82" s="289"/>
      <c r="Y82" s="289"/>
      <c r="Z82" s="289"/>
      <c r="AA82" s="289"/>
      <c r="AB82" s="289"/>
      <c r="AC82" s="289"/>
      <c r="AD82" s="289"/>
      <c r="AE82" s="289"/>
      <c r="AF82" s="289"/>
      <c r="AG82" s="289"/>
      <c r="AH82" s="289"/>
      <c r="AI82" s="289"/>
      <c r="AJ82" s="289"/>
      <c r="AK82" s="289"/>
      <c r="AL82" s="289"/>
      <c r="AM82" s="289"/>
      <c r="AN82" s="289"/>
      <c r="AO82" s="289"/>
    </row>
    <row r="83" spans="3:41" x14ac:dyDescent="0.2">
      <c r="C83" s="289"/>
      <c r="D83" s="289"/>
      <c r="E83" s="289"/>
      <c r="F83" s="289"/>
      <c r="G83" s="289"/>
      <c r="H83" s="289"/>
      <c r="I83" s="289"/>
      <c r="J83" s="289"/>
      <c r="K83" s="289"/>
      <c r="L83" s="289"/>
      <c r="M83" s="289"/>
      <c r="N83" s="289"/>
      <c r="O83" s="289"/>
      <c r="P83" s="289"/>
      <c r="Q83" s="289"/>
      <c r="R83" s="289"/>
      <c r="S83" s="289"/>
      <c r="T83" s="289"/>
      <c r="U83" s="289"/>
      <c r="V83" s="289"/>
      <c r="W83" s="289"/>
      <c r="X83" s="289"/>
      <c r="Y83" s="289"/>
      <c r="Z83" s="289"/>
      <c r="AA83" s="289"/>
      <c r="AB83" s="289"/>
      <c r="AC83" s="289"/>
      <c r="AD83" s="289"/>
      <c r="AE83" s="289"/>
      <c r="AF83" s="289"/>
      <c r="AG83" s="289"/>
      <c r="AH83" s="289"/>
      <c r="AI83" s="289"/>
      <c r="AJ83" s="289"/>
      <c r="AK83" s="289"/>
      <c r="AL83" s="289"/>
      <c r="AM83" s="289"/>
      <c r="AN83" s="289"/>
      <c r="AO83" s="289"/>
    </row>
    <row r="84" spans="3:41" x14ac:dyDescent="0.2">
      <c r="C84" s="289"/>
      <c r="D84" s="289"/>
      <c r="E84" s="289"/>
      <c r="F84" s="289"/>
      <c r="G84" s="289"/>
      <c r="H84" s="289"/>
      <c r="I84" s="289"/>
      <c r="J84" s="289"/>
      <c r="K84" s="289"/>
      <c r="L84" s="289"/>
      <c r="M84" s="289"/>
      <c r="N84" s="289"/>
      <c r="O84" s="289"/>
      <c r="P84" s="289"/>
      <c r="Q84" s="289"/>
      <c r="R84" s="289"/>
      <c r="S84" s="289"/>
      <c r="T84" s="289"/>
      <c r="U84" s="289"/>
      <c r="V84" s="289"/>
      <c r="W84" s="289"/>
      <c r="X84" s="289"/>
      <c r="Y84" s="289"/>
      <c r="Z84" s="289"/>
      <c r="AA84" s="289"/>
      <c r="AB84" s="289"/>
      <c r="AC84" s="289"/>
      <c r="AD84" s="289"/>
      <c r="AE84" s="289"/>
      <c r="AF84" s="289"/>
      <c r="AG84" s="289"/>
      <c r="AH84" s="289"/>
      <c r="AI84" s="289"/>
      <c r="AJ84" s="289"/>
      <c r="AK84" s="289"/>
      <c r="AL84" s="289"/>
      <c r="AM84" s="289"/>
      <c r="AN84" s="289"/>
      <c r="AO84" s="289"/>
    </row>
    <row r="85" spans="3:41" x14ac:dyDescent="0.2">
      <c r="C85" s="289"/>
      <c r="D85" s="289"/>
      <c r="E85" s="289"/>
      <c r="F85" s="289"/>
      <c r="G85" s="289"/>
      <c r="H85" s="289"/>
      <c r="I85" s="289"/>
      <c r="J85" s="289"/>
      <c r="K85" s="289"/>
      <c r="L85" s="289"/>
      <c r="M85" s="289"/>
      <c r="N85" s="289"/>
      <c r="O85" s="289"/>
      <c r="P85" s="289"/>
      <c r="Q85" s="289"/>
      <c r="R85" s="289"/>
      <c r="S85" s="289"/>
      <c r="T85" s="289"/>
      <c r="U85" s="289"/>
      <c r="V85" s="289"/>
      <c r="W85" s="289"/>
      <c r="X85" s="289"/>
      <c r="Y85" s="289"/>
      <c r="Z85" s="289"/>
      <c r="AA85" s="289"/>
      <c r="AB85" s="289"/>
      <c r="AC85" s="289"/>
      <c r="AD85" s="289"/>
      <c r="AE85" s="289"/>
      <c r="AF85" s="289"/>
      <c r="AG85" s="289"/>
      <c r="AH85" s="289"/>
      <c r="AI85" s="289"/>
      <c r="AJ85" s="289"/>
      <c r="AK85" s="289"/>
      <c r="AL85" s="289"/>
      <c r="AM85" s="289"/>
      <c r="AN85" s="289"/>
      <c r="AO85" s="289"/>
    </row>
    <row r="86" spans="3:41" x14ac:dyDescent="0.2">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c r="AK86" s="289"/>
      <c r="AL86" s="289"/>
      <c r="AM86" s="289"/>
      <c r="AN86" s="289"/>
      <c r="AO86" s="289"/>
    </row>
    <row r="87" spans="3:41" x14ac:dyDescent="0.2">
      <c r="C87" s="289"/>
      <c r="D87" s="289"/>
      <c r="E87" s="289"/>
      <c r="F87" s="289"/>
      <c r="G87" s="289"/>
      <c r="H87" s="289"/>
      <c r="I87" s="289"/>
      <c r="J87" s="289"/>
      <c r="K87" s="289"/>
      <c r="L87" s="289"/>
      <c r="M87" s="289"/>
      <c r="N87" s="289"/>
      <c r="O87" s="289"/>
      <c r="P87" s="289"/>
      <c r="Q87" s="289"/>
      <c r="R87" s="289"/>
      <c r="S87" s="289"/>
      <c r="T87" s="289"/>
      <c r="U87" s="289"/>
      <c r="V87" s="289"/>
      <c r="W87" s="289"/>
      <c r="X87" s="289"/>
      <c r="Y87" s="289"/>
      <c r="Z87" s="289"/>
      <c r="AA87" s="289"/>
      <c r="AB87" s="289"/>
      <c r="AC87" s="289"/>
      <c r="AD87" s="289"/>
      <c r="AE87" s="289"/>
      <c r="AF87" s="289"/>
      <c r="AG87" s="289"/>
      <c r="AH87" s="289"/>
      <c r="AI87" s="289"/>
      <c r="AJ87" s="289"/>
      <c r="AK87" s="289"/>
      <c r="AL87" s="289"/>
      <c r="AM87" s="289"/>
      <c r="AN87" s="289"/>
      <c r="AO87" s="289"/>
    </row>
    <row r="88" spans="3:41" x14ac:dyDescent="0.2">
      <c r="C88" s="289"/>
      <c r="D88" s="289"/>
      <c r="E88" s="289"/>
      <c r="F88" s="289"/>
      <c r="G88" s="289"/>
      <c r="H88" s="289"/>
      <c r="I88" s="289"/>
      <c r="J88" s="289"/>
      <c r="K88" s="289"/>
      <c r="L88" s="289"/>
      <c r="M88" s="289"/>
      <c r="N88" s="289"/>
      <c r="O88" s="289"/>
      <c r="P88" s="289"/>
      <c r="Q88" s="289"/>
      <c r="R88" s="289"/>
      <c r="S88" s="289"/>
      <c r="T88" s="289"/>
      <c r="U88" s="289"/>
      <c r="V88" s="289"/>
      <c r="W88" s="289"/>
      <c r="X88" s="289"/>
      <c r="Y88" s="289"/>
      <c r="Z88" s="289"/>
      <c r="AA88" s="289"/>
      <c r="AB88" s="289"/>
      <c r="AC88" s="289"/>
      <c r="AD88" s="289"/>
      <c r="AE88" s="289"/>
      <c r="AF88" s="289"/>
      <c r="AG88" s="289"/>
      <c r="AH88" s="289"/>
      <c r="AI88" s="289"/>
      <c r="AJ88" s="289"/>
      <c r="AK88" s="289"/>
      <c r="AL88" s="289"/>
      <c r="AM88" s="289"/>
      <c r="AN88" s="289"/>
      <c r="AO88" s="289"/>
    </row>
    <row r="89" spans="3:41" x14ac:dyDescent="0.2">
      <c r="C89" s="289"/>
      <c r="D89" s="289"/>
      <c r="E89" s="289"/>
      <c r="F89" s="289"/>
      <c r="G89" s="289"/>
      <c r="H89" s="289"/>
      <c r="I89" s="289"/>
      <c r="J89" s="289"/>
      <c r="K89" s="289"/>
      <c r="L89" s="289"/>
      <c r="M89" s="289"/>
      <c r="N89" s="289"/>
      <c r="O89" s="289"/>
      <c r="P89" s="289"/>
      <c r="Q89" s="289"/>
      <c r="R89" s="289"/>
      <c r="S89" s="289"/>
      <c r="T89" s="289"/>
      <c r="U89" s="289"/>
      <c r="V89" s="289"/>
      <c r="W89" s="289"/>
      <c r="X89" s="289"/>
      <c r="Y89" s="289"/>
      <c r="Z89" s="289"/>
      <c r="AA89" s="289"/>
      <c r="AB89" s="289"/>
      <c r="AC89" s="289"/>
      <c r="AD89" s="289"/>
      <c r="AE89" s="289"/>
      <c r="AF89" s="289"/>
      <c r="AG89" s="289"/>
      <c r="AH89" s="289"/>
      <c r="AI89" s="289"/>
      <c r="AJ89" s="289"/>
      <c r="AK89" s="289"/>
      <c r="AL89" s="289"/>
      <c r="AM89" s="289"/>
      <c r="AN89" s="289"/>
      <c r="AO89" s="289"/>
    </row>
    <row r="90" spans="3:41" x14ac:dyDescent="0.2">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c r="AK90" s="289"/>
      <c r="AL90" s="289"/>
      <c r="AM90" s="289"/>
      <c r="AN90" s="289"/>
      <c r="AO90" s="289"/>
    </row>
    <row r="91" spans="3:41" x14ac:dyDescent="0.2">
      <c r="C91" s="289"/>
      <c r="D91" s="289"/>
      <c r="E91" s="289"/>
      <c r="F91" s="289"/>
      <c r="G91" s="289"/>
      <c r="H91" s="289"/>
      <c r="I91" s="289"/>
      <c r="J91" s="289"/>
      <c r="K91" s="289"/>
      <c r="L91" s="289"/>
      <c r="M91" s="289"/>
      <c r="N91" s="289"/>
      <c r="O91" s="289"/>
      <c r="P91" s="289"/>
      <c r="Q91" s="289"/>
      <c r="R91" s="289"/>
      <c r="S91" s="289"/>
      <c r="T91" s="289"/>
      <c r="U91" s="289"/>
      <c r="V91" s="289"/>
      <c r="W91" s="289"/>
      <c r="X91" s="289"/>
      <c r="Y91" s="289"/>
      <c r="Z91" s="289"/>
      <c r="AA91" s="289"/>
      <c r="AB91" s="289"/>
      <c r="AC91" s="289"/>
      <c r="AD91" s="289"/>
      <c r="AE91" s="289"/>
      <c r="AF91" s="289"/>
      <c r="AG91" s="289"/>
      <c r="AH91" s="289"/>
      <c r="AI91" s="289"/>
      <c r="AJ91" s="289"/>
      <c r="AK91" s="289"/>
      <c r="AL91" s="289"/>
      <c r="AM91" s="289"/>
      <c r="AN91" s="289"/>
      <c r="AO91" s="289"/>
    </row>
    <row r="92" spans="3:41" x14ac:dyDescent="0.2">
      <c r="C92" s="289"/>
      <c r="D92" s="289"/>
      <c r="E92" s="289"/>
      <c r="F92" s="289"/>
      <c r="G92" s="289"/>
      <c r="H92" s="289"/>
      <c r="I92" s="289"/>
      <c r="J92" s="289"/>
      <c r="K92" s="289"/>
      <c r="L92" s="289"/>
      <c r="M92" s="289"/>
      <c r="N92" s="289"/>
      <c r="O92" s="289"/>
      <c r="P92" s="289"/>
      <c r="Q92" s="289"/>
      <c r="R92" s="289"/>
      <c r="S92" s="289"/>
      <c r="T92" s="289"/>
      <c r="U92" s="289"/>
      <c r="V92" s="289"/>
      <c r="W92" s="289"/>
      <c r="X92" s="289"/>
      <c r="Y92" s="289"/>
      <c r="Z92" s="289"/>
      <c r="AA92" s="289"/>
      <c r="AB92" s="289"/>
      <c r="AC92" s="289"/>
      <c r="AD92" s="289"/>
      <c r="AE92" s="289"/>
      <c r="AF92" s="289"/>
      <c r="AG92" s="289"/>
      <c r="AH92" s="289"/>
      <c r="AI92" s="289"/>
      <c r="AJ92" s="289"/>
      <c r="AK92" s="289"/>
      <c r="AL92" s="289"/>
      <c r="AM92" s="289"/>
      <c r="AN92" s="289"/>
      <c r="AO92" s="289"/>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AG76" activePane="bottomRight" state="frozen"/>
      <selection pane="topRight" activeCell="C1" sqref="C1"/>
      <selection pane="bottomLeft" activeCell="A5" sqref="A5"/>
      <selection pane="bottomRight" activeCell="AU89" sqref="AU89"/>
    </sheetView>
  </sheetViews>
  <sheetFormatPr defaultRowHeight="13" x14ac:dyDescent="0.2"/>
  <cols>
    <col min="1" max="1" width="3.36328125" style="294" customWidth="1"/>
    <col min="2" max="2" width="21.36328125" style="294" customWidth="1"/>
    <col min="3" max="45" width="9.36328125" style="294" customWidth="1"/>
    <col min="46" max="233" width="9" style="294"/>
    <col min="234" max="234" width="3.36328125" style="294" customWidth="1"/>
    <col min="235" max="235" width="21.36328125" style="294" customWidth="1"/>
    <col min="236" max="237" width="0" style="294" hidden="1" customWidth="1"/>
    <col min="238" max="239" width="9.08984375" style="294" bestFit="1" customWidth="1"/>
    <col min="240" max="248" width="9" style="294"/>
    <col min="249" max="288" width="9.08984375" style="294" bestFit="1" customWidth="1"/>
    <col min="289" max="489" width="9" style="294"/>
    <col min="490" max="490" width="3.36328125" style="294" customWidth="1"/>
    <col min="491" max="491" width="21.36328125" style="294" customWidth="1"/>
    <col min="492" max="493" width="0" style="294" hidden="1" customWidth="1"/>
    <col min="494" max="495" width="9.08984375" style="294" bestFit="1" customWidth="1"/>
    <col min="496" max="504" width="9" style="294"/>
    <col min="505" max="544" width="9.08984375" style="294" bestFit="1" customWidth="1"/>
    <col min="545" max="745" width="9" style="294"/>
    <col min="746" max="746" width="3.36328125" style="294" customWidth="1"/>
    <col min="747" max="747" width="21.36328125" style="294" customWidth="1"/>
    <col min="748" max="749" width="0" style="294" hidden="1" customWidth="1"/>
    <col min="750" max="751" width="9.08984375" style="294" bestFit="1" customWidth="1"/>
    <col min="752" max="760" width="9" style="294"/>
    <col min="761" max="800" width="9.08984375" style="294" bestFit="1" customWidth="1"/>
    <col min="801" max="1001" width="9" style="294"/>
    <col min="1002" max="1002" width="3.36328125" style="294" customWidth="1"/>
    <col min="1003" max="1003" width="21.36328125" style="294" customWidth="1"/>
    <col min="1004" max="1005" width="0" style="294" hidden="1" customWidth="1"/>
    <col min="1006" max="1007" width="9.08984375" style="294" bestFit="1" customWidth="1"/>
    <col min="1008" max="1016" width="9" style="294"/>
    <col min="1017" max="1056" width="9.08984375" style="294" bestFit="1" customWidth="1"/>
    <col min="1057" max="1257" width="9" style="294"/>
    <col min="1258" max="1258" width="3.36328125" style="294" customWidth="1"/>
    <col min="1259" max="1259" width="21.36328125" style="294" customWidth="1"/>
    <col min="1260" max="1261" width="0" style="294" hidden="1" customWidth="1"/>
    <col min="1262" max="1263" width="9.08984375" style="294" bestFit="1" customWidth="1"/>
    <col min="1264" max="1272" width="9" style="294"/>
    <col min="1273" max="1312" width="9.08984375" style="294" bestFit="1" customWidth="1"/>
    <col min="1313" max="1513" width="9" style="294"/>
    <col min="1514" max="1514" width="3.36328125" style="294" customWidth="1"/>
    <col min="1515" max="1515" width="21.36328125" style="294" customWidth="1"/>
    <col min="1516" max="1517" width="0" style="294" hidden="1" customWidth="1"/>
    <col min="1518" max="1519" width="9.08984375" style="294" bestFit="1" customWidth="1"/>
    <col min="1520" max="1528" width="9" style="294"/>
    <col min="1529" max="1568" width="9.08984375" style="294" bestFit="1" customWidth="1"/>
    <col min="1569" max="1769" width="9" style="294"/>
    <col min="1770" max="1770" width="3.36328125" style="294" customWidth="1"/>
    <col min="1771" max="1771" width="21.36328125" style="294" customWidth="1"/>
    <col min="1772" max="1773" width="0" style="294" hidden="1" customWidth="1"/>
    <col min="1774" max="1775" width="9.08984375" style="294" bestFit="1" customWidth="1"/>
    <col min="1776" max="1784" width="9" style="294"/>
    <col min="1785" max="1824" width="9.08984375" style="294" bestFit="1" customWidth="1"/>
    <col min="1825" max="2025" width="9" style="294"/>
    <col min="2026" max="2026" width="3.36328125" style="294" customWidth="1"/>
    <col min="2027" max="2027" width="21.36328125" style="294" customWidth="1"/>
    <col min="2028" max="2029" width="0" style="294" hidden="1" customWidth="1"/>
    <col min="2030" max="2031" width="9.08984375" style="294" bestFit="1" customWidth="1"/>
    <col min="2032" max="2040" width="9" style="294"/>
    <col min="2041" max="2080" width="9.08984375" style="294" bestFit="1" customWidth="1"/>
    <col min="2081" max="2281" width="9" style="294"/>
    <col min="2282" max="2282" width="3.36328125" style="294" customWidth="1"/>
    <col min="2283" max="2283" width="21.36328125" style="294" customWidth="1"/>
    <col min="2284" max="2285" width="0" style="294" hidden="1" customWidth="1"/>
    <col min="2286" max="2287" width="9.08984375" style="294" bestFit="1" customWidth="1"/>
    <col min="2288" max="2296" width="9" style="294"/>
    <col min="2297" max="2336" width="9.08984375" style="294" bestFit="1" customWidth="1"/>
    <col min="2337" max="2537" width="9" style="294"/>
    <col min="2538" max="2538" width="3.36328125" style="294" customWidth="1"/>
    <col min="2539" max="2539" width="21.36328125" style="294" customWidth="1"/>
    <col min="2540" max="2541" width="0" style="294" hidden="1" customWidth="1"/>
    <col min="2542" max="2543" width="9.08984375" style="294" bestFit="1" customWidth="1"/>
    <col min="2544" max="2552" width="9" style="294"/>
    <col min="2553" max="2592" width="9.08984375" style="294" bestFit="1" customWidth="1"/>
    <col min="2593" max="2793" width="9" style="294"/>
    <col min="2794" max="2794" width="3.36328125" style="294" customWidth="1"/>
    <col min="2795" max="2795" width="21.36328125" style="294" customWidth="1"/>
    <col min="2796" max="2797" width="0" style="294" hidden="1" customWidth="1"/>
    <col min="2798" max="2799" width="9.08984375" style="294" bestFit="1" customWidth="1"/>
    <col min="2800" max="2808" width="9" style="294"/>
    <col min="2809" max="2848" width="9.08984375" style="294" bestFit="1" customWidth="1"/>
    <col min="2849" max="3049" width="9" style="294"/>
    <col min="3050" max="3050" width="3.36328125" style="294" customWidth="1"/>
    <col min="3051" max="3051" width="21.36328125" style="294" customWidth="1"/>
    <col min="3052" max="3053" width="0" style="294" hidden="1" customWidth="1"/>
    <col min="3054" max="3055" width="9.08984375" style="294" bestFit="1" customWidth="1"/>
    <col min="3056" max="3064" width="9" style="294"/>
    <col min="3065" max="3104" width="9.08984375" style="294" bestFit="1" customWidth="1"/>
    <col min="3105" max="3305" width="9" style="294"/>
    <col min="3306" max="3306" width="3.36328125" style="294" customWidth="1"/>
    <col min="3307" max="3307" width="21.36328125" style="294" customWidth="1"/>
    <col min="3308" max="3309" width="0" style="294" hidden="1" customWidth="1"/>
    <col min="3310" max="3311" width="9.08984375" style="294" bestFit="1" customWidth="1"/>
    <col min="3312" max="3320" width="9" style="294"/>
    <col min="3321" max="3360" width="9.08984375" style="294" bestFit="1" customWidth="1"/>
    <col min="3361" max="3561" width="9" style="294"/>
    <col min="3562" max="3562" width="3.36328125" style="294" customWidth="1"/>
    <col min="3563" max="3563" width="21.36328125" style="294" customWidth="1"/>
    <col min="3564" max="3565" width="0" style="294" hidden="1" customWidth="1"/>
    <col min="3566" max="3567" width="9.08984375" style="294" bestFit="1" customWidth="1"/>
    <col min="3568" max="3576" width="9" style="294"/>
    <col min="3577" max="3616" width="9.08984375" style="294" bestFit="1" customWidth="1"/>
    <col min="3617" max="3817" width="9" style="294"/>
    <col min="3818" max="3818" width="3.36328125" style="294" customWidth="1"/>
    <col min="3819" max="3819" width="21.36328125" style="294" customWidth="1"/>
    <col min="3820" max="3821" width="0" style="294" hidden="1" customWidth="1"/>
    <col min="3822" max="3823" width="9.08984375" style="294" bestFit="1" customWidth="1"/>
    <col min="3824" max="3832" width="9" style="294"/>
    <col min="3833" max="3872" width="9.08984375" style="294" bestFit="1" customWidth="1"/>
    <col min="3873" max="4073" width="9" style="294"/>
    <col min="4074" max="4074" width="3.36328125" style="294" customWidth="1"/>
    <col min="4075" max="4075" width="21.36328125" style="294" customWidth="1"/>
    <col min="4076" max="4077" width="0" style="294" hidden="1" customWidth="1"/>
    <col min="4078" max="4079" width="9.08984375" style="294" bestFit="1" customWidth="1"/>
    <col min="4080" max="4088" width="9" style="294"/>
    <col min="4089" max="4128" width="9.08984375" style="294" bestFit="1" customWidth="1"/>
    <col min="4129" max="4329" width="9" style="294"/>
    <col min="4330" max="4330" width="3.36328125" style="294" customWidth="1"/>
    <col min="4331" max="4331" width="21.36328125" style="294" customWidth="1"/>
    <col min="4332" max="4333" width="0" style="294" hidden="1" customWidth="1"/>
    <col min="4334" max="4335" width="9.08984375" style="294" bestFit="1" customWidth="1"/>
    <col min="4336" max="4344" width="9" style="294"/>
    <col min="4345" max="4384" width="9.08984375" style="294" bestFit="1" customWidth="1"/>
    <col min="4385" max="4585" width="9" style="294"/>
    <col min="4586" max="4586" width="3.36328125" style="294" customWidth="1"/>
    <col min="4587" max="4587" width="21.36328125" style="294" customWidth="1"/>
    <col min="4588" max="4589" width="0" style="294" hidden="1" customWidth="1"/>
    <col min="4590" max="4591" width="9.08984375" style="294" bestFit="1" customWidth="1"/>
    <col min="4592" max="4600" width="9" style="294"/>
    <col min="4601" max="4640" width="9.08984375" style="294" bestFit="1" customWidth="1"/>
    <col min="4641" max="4841" width="9" style="294"/>
    <col min="4842" max="4842" width="3.36328125" style="294" customWidth="1"/>
    <col min="4843" max="4843" width="21.36328125" style="294" customWidth="1"/>
    <col min="4844" max="4845" width="0" style="294" hidden="1" customWidth="1"/>
    <col min="4846" max="4847" width="9.08984375" style="294" bestFit="1" customWidth="1"/>
    <col min="4848" max="4856" width="9" style="294"/>
    <col min="4857" max="4896" width="9.08984375" style="294" bestFit="1" customWidth="1"/>
    <col min="4897" max="5097" width="9" style="294"/>
    <col min="5098" max="5098" width="3.36328125" style="294" customWidth="1"/>
    <col min="5099" max="5099" width="21.36328125" style="294" customWidth="1"/>
    <col min="5100" max="5101" width="0" style="294" hidden="1" customWidth="1"/>
    <col min="5102" max="5103" width="9.08984375" style="294" bestFit="1" customWidth="1"/>
    <col min="5104" max="5112" width="9" style="294"/>
    <col min="5113" max="5152" width="9.08984375" style="294" bestFit="1" customWidth="1"/>
    <col min="5153" max="5353" width="9" style="294"/>
    <col min="5354" max="5354" width="3.36328125" style="294" customWidth="1"/>
    <col min="5355" max="5355" width="21.36328125" style="294" customWidth="1"/>
    <col min="5356" max="5357" width="0" style="294" hidden="1" customWidth="1"/>
    <col min="5358" max="5359" width="9.08984375" style="294" bestFit="1" customWidth="1"/>
    <col min="5360" max="5368" width="9" style="294"/>
    <col min="5369" max="5408" width="9.08984375" style="294" bestFit="1" customWidth="1"/>
    <col min="5409" max="5609" width="9" style="294"/>
    <col min="5610" max="5610" width="3.36328125" style="294" customWidth="1"/>
    <col min="5611" max="5611" width="21.36328125" style="294" customWidth="1"/>
    <col min="5612" max="5613" width="0" style="294" hidden="1" customWidth="1"/>
    <col min="5614" max="5615" width="9.08984375" style="294" bestFit="1" customWidth="1"/>
    <col min="5616" max="5624" width="9" style="294"/>
    <col min="5625" max="5664" width="9.08984375" style="294" bestFit="1" customWidth="1"/>
    <col min="5665" max="5865" width="9" style="294"/>
    <col min="5866" max="5866" width="3.36328125" style="294" customWidth="1"/>
    <col min="5867" max="5867" width="21.36328125" style="294" customWidth="1"/>
    <col min="5868" max="5869" width="0" style="294" hidden="1" customWidth="1"/>
    <col min="5870" max="5871" width="9.08984375" style="294" bestFit="1" customWidth="1"/>
    <col min="5872" max="5880" width="9" style="294"/>
    <col min="5881" max="5920" width="9.08984375" style="294" bestFit="1" customWidth="1"/>
    <col min="5921" max="6121" width="9" style="294"/>
    <col min="6122" max="6122" width="3.36328125" style="294" customWidth="1"/>
    <col min="6123" max="6123" width="21.36328125" style="294" customWidth="1"/>
    <col min="6124" max="6125" width="0" style="294" hidden="1" customWidth="1"/>
    <col min="6126" max="6127" width="9.08984375" style="294" bestFit="1" customWidth="1"/>
    <col min="6128" max="6136" width="9" style="294"/>
    <col min="6137" max="6176" width="9.08984375" style="294" bestFit="1" customWidth="1"/>
    <col min="6177" max="6377" width="9" style="294"/>
    <col min="6378" max="6378" width="3.36328125" style="294" customWidth="1"/>
    <col min="6379" max="6379" width="21.36328125" style="294" customWidth="1"/>
    <col min="6380" max="6381" width="0" style="294" hidden="1" customWidth="1"/>
    <col min="6382" max="6383" width="9.08984375" style="294" bestFit="1" customWidth="1"/>
    <col min="6384" max="6392" width="9" style="294"/>
    <col min="6393" max="6432" width="9.08984375" style="294" bestFit="1" customWidth="1"/>
    <col min="6433" max="6633" width="9" style="294"/>
    <col min="6634" max="6634" width="3.36328125" style="294" customWidth="1"/>
    <col min="6635" max="6635" width="21.36328125" style="294" customWidth="1"/>
    <col min="6636" max="6637" width="0" style="294" hidden="1" customWidth="1"/>
    <col min="6638" max="6639" width="9.08984375" style="294" bestFit="1" customWidth="1"/>
    <col min="6640" max="6648" width="9" style="294"/>
    <col min="6649" max="6688" width="9.08984375" style="294" bestFit="1" customWidth="1"/>
    <col min="6689" max="6889" width="9" style="294"/>
    <col min="6890" max="6890" width="3.36328125" style="294" customWidth="1"/>
    <col min="6891" max="6891" width="21.36328125" style="294" customWidth="1"/>
    <col min="6892" max="6893" width="0" style="294" hidden="1" customWidth="1"/>
    <col min="6894" max="6895" width="9.08984375" style="294" bestFit="1" customWidth="1"/>
    <col min="6896" max="6904" width="9" style="294"/>
    <col min="6905" max="6944" width="9.08984375" style="294" bestFit="1" customWidth="1"/>
    <col min="6945" max="7145" width="9" style="294"/>
    <col min="7146" max="7146" width="3.36328125" style="294" customWidth="1"/>
    <col min="7147" max="7147" width="21.36328125" style="294" customWidth="1"/>
    <col min="7148" max="7149" width="0" style="294" hidden="1" customWidth="1"/>
    <col min="7150" max="7151" width="9.08984375" style="294" bestFit="1" customWidth="1"/>
    <col min="7152" max="7160" width="9" style="294"/>
    <col min="7161" max="7200" width="9.08984375" style="294" bestFit="1" customWidth="1"/>
    <col min="7201" max="7401" width="9" style="294"/>
    <col min="7402" max="7402" width="3.36328125" style="294" customWidth="1"/>
    <col min="7403" max="7403" width="21.36328125" style="294" customWidth="1"/>
    <col min="7404" max="7405" width="0" style="294" hidden="1" customWidth="1"/>
    <col min="7406" max="7407" width="9.08984375" style="294" bestFit="1" customWidth="1"/>
    <col min="7408" max="7416" width="9" style="294"/>
    <col min="7417" max="7456" width="9.08984375" style="294" bestFit="1" customWidth="1"/>
    <col min="7457" max="7657" width="9" style="294"/>
    <col min="7658" max="7658" width="3.36328125" style="294" customWidth="1"/>
    <col min="7659" max="7659" width="21.36328125" style="294" customWidth="1"/>
    <col min="7660" max="7661" width="0" style="294" hidden="1" customWidth="1"/>
    <col min="7662" max="7663" width="9.08984375" style="294" bestFit="1" customWidth="1"/>
    <col min="7664" max="7672" width="9" style="294"/>
    <col min="7673" max="7712" width="9.08984375" style="294" bestFit="1" customWidth="1"/>
    <col min="7713" max="7913" width="9" style="294"/>
    <col min="7914" max="7914" width="3.36328125" style="294" customWidth="1"/>
    <col min="7915" max="7915" width="21.36328125" style="294" customWidth="1"/>
    <col min="7916" max="7917" width="0" style="294" hidden="1" customWidth="1"/>
    <col min="7918" max="7919" width="9.08984375" style="294" bestFit="1" customWidth="1"/>
    <col min="7920" max="7928" width="9" style="294"/>
    <col min="7929" max="7968" width="9.08984375" style="294" bestFit="1" customWidth="1"/>
    <col min="7969" max="8169" width="9" style="294"/>
    <col min="8170" max="8170" width="3.36328125" style="294" customWidth="1"/>
    <col min="8171" max="8171" width="21.36328125" style="294" customWidth="1"/>
    <col min="8172" max="8173" width="0" style="294" hidden="1" customWidth="1"/>
    <col min="8174" max="8175" width="9.08984375" style="294" bestFit="1" customWidth="1"/>
    <col min="8176" max="8184" width="9" style="294"/>
    <col min="8185" max="8224" width="9.08984375" style="294" bestFit="1" customWidth="1"/>
    <col min="8225" max="8425" width="9" style="294"/>
    <col min="8426" max="8426" width="3.36328125" style="294" customWidth="1"/>
    <col min="8427" max="8427" width="21.36328125" style="294" customWidth="1"/>
    <col min="8428" max="8429" width="0" style="294" hidden="1" customWidth="1"/>
    <col min="8430" max="8431" width="9.08984375" style="294" bestFit="1" customWidth="1"/>
    <col min="8432" max="8440" width="9" style="294"/>
    <col min="8441" max="8480" width="9.08984375" style="294" bestFit="1" customWidth="1"/>
    <col min="8481" max="8681" width="9" style="294"/>
    <col min="8682" max="8682" width="3.36328125" style="294" customWidth="1"/>
    <col min="8683" max="8683" width="21.36328125" style="294" customWidth="1"/>
    <col min="8684" max="8685" width="0" style="294" hidden="1" customWidth="1"/>
    <col min="8686" max="8687" width="9.08984375" style="294" bestFit="1" customWidth="1"/>
    <col min="8688" max="8696" width="9" style="294"/>
    <col min="8697" max="8736" width="9.08984375" style="294" bestFit="1" customWidth="1"/>
    <col min="8737" max="8937" width="9" style="294"/>
    <col min="8938" max="8938" width="3.36328125" style="294" customWidth="1"/>
    <col min="8939" max="8939" width="21.36328125" style="294" customWidth="1"/>
    <col min="8940" max="8941" width="0" style="294" hidden="1" customWidth="1"/>
    <col min="8942" max="8943" width="9.08984375" style="294" bestFit="1" customWidth="1"/>
    <col min="8944" max="8952" width="9" style="294"/>
    <col min="8953" max="8992" width="9.08984375" style="294" bestFit="1" customWidth="1"/>
    <col min="8993" max="9193" width="9" style="294"/>
    <col min="9194" max="9194" width="3.36328125" style="294" customWidth="1"/>
    <col min="9195" max="9195" width="21.36328125" style="294" customWidth="1"/>
    <col min="9196" max="9197" width="0" style="294" hidden="1" customWidth="1"/>
    <col min="9198" max="9199" width="9.08984375" style="294" bestFit="1" customWidth="1"/>
    <col min="9200" max="9208" width="9" style="294"/>
    <col min="9209" max="9248" width="9.08984375" style="294" bestFit="1" customWidth="1"/>
    <col min="9249" max="9449" width="9" style="294"/>
    <col min="9450" max="9450" width="3.36328125" style="294" customWidth="1"/>
    <col min="9451" max="9451" width="21.36328125" style="294" customWidth="1"/>
    <col min="9452" max="9453" width="0" style="294" hidden="1" customWidth="1"/>
    <col min="9454" max="9455" width="9.08984375" style="294" bestFit="1" customWidth="1"/>
    <col min="9456" max="9464" width="9" style="294"/>
    <col min="9465" max="9504" width="9.08984375" style="294" bestFit="1" customWidth="1"/>
    <col min="9505" max="9705" width="9" style="294"/>
    <col min="9706" max="9706" width="3.36328125" style="294" customWidth="1"/>
    <col min="9707" max="9707" width="21.36328125" style="294" customWidth="1"/>
    <col min="9708" max="9709" width="0" style="294" hidden="1" customWidth="1"/>
    <col min="9710" max="9711" width="9.08984375" style="294" bestFit="1" customWidth="1"/>
    <col min="9712" max="9720" width="9" style="294"/>
    <col min="9721" max="9760" width="9.08984375" style="294" bestFit="1" customWidth="1"/>
    <col min="9761" max="9961" width="9" style="294"/>
    <col min="9962" max="9962" width="3.36328125" style="294" customWidth="1"/>
    <col min="9963" max="9963" width="21.36328125" style="294" customWidth="1"/>
    <col min="9964" max="9965" width="0" style="294" hidden="1" customWidth="1"/>
    <col min="9966" max="9967" width="9.08984375" style="294" bestFit="1" customWidth="1"/>
    <col min="9968" max="9976" width="9" style="294"/>
    <col min="9977" max="10016" width="9.08984375" style="294" bestFit="1" customWidth="1"/>
    <col min="10017" max="10217" width="9" style="294"/>
    <col min="10218" max="10218" width="3.36328125" style="294" customWidth="1"/>
    <col min="10219" max="10219" width="21.36328125" style="294" customWidth="1"/>
    <col min="10220" max="10221" width="0" style="294" hidden="1" customWidth="1"/>
    <col min="10222" max="10223" width="9.08984375" style="294" bestFit="1" customWidth="1"/>
    <col min="10224" max="10232" width="9" style="294"/>
    <col min="10233" max="10272" width="9.08984375" style="294" bestFit="1" customWidth="1"/>
    <col min="10273" max="10473" width="9" style="294"/>
    <col min="10474" max="10474" width="3.36328125" style="294" customWidth="1"/>
    <col min="10475" max="10475" width="21.36328125" style="294" customWidth="1"/>
    <col min="10476" max="10477" width="0" style="294" hidden="1" customWidth="1"/>
    <col min="10478" max="10479" width="9.08984375" style="294" bestFit="1" customWidth="1"/>
    <col min="10480" max="10488" width="9" style="294"/>
    <col min="10489" max="10528" width="9.08984375" style="294" bestFit="1" customWidth="1"/>
    <col min="10529" max="10729" width="9" style="294"/>
    <col min="10730" max="10730" width="3.36328125" style="294" customWidth="1"/>
    <col min="10731" max="10731" width="21.36328125" style="294" customWidth="1"/>
    <col min="10732" max="10733" width="0" style="294" hidden="1" customWidth="1"/>
    <col min="10734" max="10735" width="9.08984375" style="294" bestFit="1" customWidth="1"/>
    <col min="10736" max="10744" width="9" style="294"/>
    <col min="10745" max="10784" width="9.08984375" style="294" bestFit="1" customWidth="1"/>
    <col min="10785" max="10985" width="9" style="294"/>
    <col min="10986" max="10986" width="3.36328125" style="294" customWidth="1"/>
    <col min="10987" max="10987" width="21.36328125" style="294" customWidth="1"/>
    <col min="10988" max="10989" width="0" style="294" hidden="1" customWidth="1"/>
    <col min="10990" max="10991" width="9.08984375" style="294" bestFit="1" customWidth="1"/>
    <col min="10992" max="11000" width="9" style="294"/>
    <col min="11001" max="11040" width="9.08984375" style="294" bestFit="1" customWidth="1"/>
    <col min="11041" max="11241" width="9" style="294"/>
    <col min="11242" max="11242" width="3.36328125" style="294" customWidth="1"/>
    <col min="11243" max="11243" width="21.36328125" style="294" customWidth="1"/>
    <col min="11244" max="11245" width="0" style="294" hidden="1" customWidth="1"/>
    <col min="11246" max="11247" width="9.08984375" style="294" bestFit="1" customWidth="1"/>
    <col min="11248" max="11256" width="9" style="294"/>
    <col min="11257" max="11296" width="9.08984375" style="294" bestFit="1" customWidth="1"/>
    <col min="11297" max="11497" width="9" style="294"/>
    <col min="11498" max="11498" width="3.36328125" style="294" customWidth="1"/>
    <col min="11499" max="11499" width="21.36328125" style="294" customWidth="1"/>
    <col min="11500" max="11501" width="0" style="294" hidden="1" customWidth="1"/>
    <col min="11502" max="11503" width="9.08984375" style="294" bestFit="1" customWidth="1"/>
    <col min="11504" max="11512" width="9" style="294"/>
    <col min="11513" max="11552" width="9.08984375" style="294" bestFit="1" customWidth="1"/>
    <col min="11553" max="11753" width="9" style="294"/>
    <col min="11754" max="11754" width="3.36328125" style="294" customWidth="1"/>
    <col min="11755" max="11755" width="21.36328125" style="294" customWidth="1"/>
    <col min="11756" max="11757" width="0" style="294" hidden="1" customWidth="1"/>
    <col min="11758" max="11759" width="9.08984375" style="294" bestFit="1" customWidth="1"/>
    <col min="11760" max="11768" width="9" style="294"/>
    <col min="11769" max="11808" width="9.08984375" style="294" bestFit="1" customWidth="1"/>
    <col min="11809" max="12009" width="9" style="294"/>
    <col min="12010" max="12010" width="3.36328125" style="294" customWidth="1"/>
    <col min="12011" max="12011" width="21.36328125" style="294" customWidth="1"/>
    <col min="12012" max="12013" width="0" style="294" hidden="1" customWidth="1"/>
    <col min="12014" max="12015" width="9.08984375" style="294" bestFit="1" customWidth="1"/>
    <col min="12016" max="12024" width="9" style="294"/>
    <col min="12025" max="12064" width="9.08984375" style="294" bestFit="1" customWidth="1"/>
    <col min="12065" max="12265" width="9" style="294"/>
    <col min="12266" max="12266" width="3.36328125" style="294" customWidth="1"/>
    <col min="12267" max="12267" width="21.36328125" style="294" customWidth="1"/>
    <col min="12268" max="12269" width="0" style="294" hidden="1" customWidth="1"/>
    <col min="12270" max="12271" width="9.08984375" style="294" bestFit="1" customWidth="1"/>
    <col min="12272" max="12280" width="9" style="294"/>
    <col min="12281" max="12320" width="9.08984375" style="294" bestFit="1" customWidth="1"/>
    <col min="12321" max="12521" width="9" style="294"/>
    <col min="12522" max="12522" width="3.36328125" style="294" customWidth="1"/>
    <col min="12523" max="12523" width="21.36328125" style="294" customWidth="1"/>
    <col min="12524" max="12525" width="0" style="294" hidden="1" customWidth="1"/>
    <col min="12526" max="12527" width="9.08984375" style="294" bestFit="1" customWidth="1"/>
    <col min="12528" max="12536" width="9" style="294"/>
    <col min="12537" max="12576" width="9.08984375" style="294" bestFit="1" customWidth="1"/>
    <col min="12577" max="12777" width="9" style="294"/>
    <col min="12778" max="12778" width="3.36328125" style="294" customWidth="1"/>
    <col min="12779" max="12779" width="21.36328125" style="294" customWidth="1"/>
    <col min="12780" max="12781" width="0" style="294" hidden="1" customWidth="1"/>
    <col min="12782" max="12783" width="9.08984375" style="294" bestFit="1" customWidth="1"/>
    <col min="12784" max="12792" width="9" style="294"/>
    <col min="12793" max="12832" width="9.08984375" style="294" bestFit="1" customWidth="1"/>
    <col min="12833" max="13033" width="9" style="294"/>
    <col min="13034" max="13034" width="3.36328125" style="294" customWidth="1"/>
    <col min="13035" max="13035" width="21.36328125" style="294" customWidth="1"/>
    <col min="13036" max="13037" width="0" style="294" hidden="1" customWidth="1"/>
    <col min="13038" max="13039" width="9.08984375" style="294" bestFit="1" customWidth="1"/>
    <col min="13040" max="13048" width="9" style="294"/>
    <col min="13049" max="13088" width="9.08984375" style="294" bestFit="1" customWidth="1"/>
    <col min="13089" max="13289" width="9" style="294"/>
    <col min="13290" max="13290" width="3.36328125" style="294" customWidth="1"/>
    <col min="13291" max="13291" width="21.36328125" style="294" customWidth="1"/>
    <col min="13292" max="13293" width="0" style="294" hidden="1" customWidth="1"/>
    <col min="13294" max="13295" width="9.08984375" style="294" bestFit="1" customWidth="1"/>
    <col min="13296" max="13304" width="9" style="294"/>
    <col min="13305" max="13344" width="9.08984375" style="294" bestFit="1" customWidth="1"/>
    <col min="13345" max="13545" width="9" style="294"/>
    <col min="13546" max="13546" width="3.36328125" style="294" customWidth="1"/>
    <col min="13547" max="13547" width="21.36328125" style="294" customWidth="1"/>
    <col min="13548" max="13549" width="0" style="294" hidden="1" customWidth="1"/>
    <col min="13550" max="13551" width="9.08984375" style="294" bestFit="1" customWidth="1"/>
    <col min="13552" max="13560" width="9" style="294"/>
    <col min="13561" max="13600" width="9.08984375" style="294" bestFit="1" customWidth="1"/>
    <col min="13601" max="13801" width="9" style="294"/>
    <col min="13802" max="13802" width="3.36328125" style="294" customWidth="1"/>
    <col min="13803" max="13803" width="21.36328125" style="294" customWidth="1"/>
    <col min="13804" max="13805" width="0" style="294" hidden="1" customWidth="1"/>
    <col min="13806" max="13807" width="9.08984375" style="294" bestFit="1" customWidth="1"/>
    <col min="13808" max="13816" width="9" style="294"/>
    <col min="13817" max="13856" width="9.08984375" style="294" bestFit="1" customWidth="1"/>
    <col min="13857" max="14057" width="9" style="294"/>
    <col min="14058" max="14058" width="3.36328125" style="294" customWidth="1"/>
    <col min="14059" max="14059" width="21.36328125" style="294" customWidth="1"/>
    <col min="14060" max="14061" width="0" style="294" hidden="1" customWidth="1"/>
    <col min="14062" max="14063" width="9.08984375" style="294" bestFit="1" customWidth="1"/>
    <col min="14064" max="14072" width="9" style="294"/>
    <col min="14073" max="14112" width="9.08984375" style="294" bestFit="1" customWidth="1"/>
    <col min="14113" max="14313" width="9" style="294"/>
    <col min="14314" max="14314" width="3.36328125" style="294" customWidth="1"/>
    <col min="14315" max="14315" width="21.36328125" style="294" customWidth="1"/>
    <col min="14316" max="14317" width="0" style="294" hidden="1" customWidth="1"/>
    <col min="14318" max="14319" width="9.08984375" style="294" bestFit="1" customWidth="1"/>
    <col min="14320" max="14328" width="9" style="294"/>
    <col min="14329" max="14368" width="9.08984375" style="294" bestFit="1" customWidth="1"/>
    <col min="14369" max="14569" width="9" style="294"/>
    <col min="14570" max="14570" width="3.36328125" style="294" customWidth="1"/>
    <col min="14571" max="14571" width="21.36328125" style="294" customWidth="1"/>
    <col min="14572" max="14573" width="0" style="294" hidden="1" customWidth="1"/>
    <col min="14574" max="14575" width="9.08984375" style="294" bestFit="1" customWidth="1"/>
    <col min="14576" max="14584" width="9" style="294"/>
    <col min="14585" max="14624" width="9.08984375" style="294" bestFit="1" customWidth="1"/>
    <col min="14625" max="14825" width="9" style="294"/>
    <col min="14826" max="14826" width="3.36328125" style="294" customWidth="1"/>
    <col min="14827" max="14827" width="21.36328125" style="294" customWidth="1"/>
    <col min="14828" max="14829" width="0" style="294" hidden="1" customWidth="1"/>
    <col min="14830" max="14831" width="9.08984375" style="294" bestFit="1" customWidth="1"/>
    <col min="14832" max="14840" width="9" style="294"/>
    <col min="14841" max="14880" width="9.08984375" style="294" bestFit="1" customWidth="1"/>
    <col min="14881" max="15081" width="9" style="294"/>
    <col min="15082" max="15082" width="3.36328125" style="294" customWidth="1"/>
    <col min="15083" max="15083" width="21.36328125" style="294" customWidth="1"/>
    <col min="15084" max="15085" width="0" style="294" hidden="1" customWidth="1"/>
    <col min="15086" max="15087" width="9.08984375" style="294" bestFit="1" customWidth="1"/>
    <col min="15088" max="15096" width="9" style="294"/>
    <col min="15097" max="15136" width="9.08984375" style="294" bestFit="1" customWidth="1"/>
    <col min="15137" max="15337" width="9" style="294"/>
    <col min="15338" max="15338" width="3.36328125" style="294" customWidth="1"/>
    <col min="15339" max="15339" width="21.36328125" style="294" customWidth="1"/>
    <col min="15340" max="15341" width="0" style="294" hidden="1" customWidth="1"/>
    <col min="15342" max="15343" width="9.08984375" style="294" bestFit="1" customWidth="1"/>
    <col min="15344" max="15352" width="9" style="294"/>
    <col min="15353" max="15392" width="9.08984375" style="294" bestFit="1" customWidth="1"/>
    <col min="15393" max="15593" width="9" style="294"/>
    <col min="15594" max="15594" width="3.36328125" style="294" customWidth="1"/>
    <col min="15595" max="15595" width="21.36328125" style="294" customWidth="1"/>
    <col min="15596" max="15597" width="0" style="294" hidden="1" customWidth="1"/>
    <col min="15598" max="15599" width="9.08984375" style="294" bestFit="1" customWidth="1"/>
    <col min="15600" max="15608" width="9" style="294"/>
    <col min="15609" max="15648" width="9.08984375" style="294" bestFit="1" customWidth="1"/>
    <col min="15649" max="15849" width="9" style="294"/>
    <col min="15850" max="15850" width="3.36328125" style="294" customWidth="1"/>
    <col min="15851" max="15851" width="21.36328125" style="294" customWidth="1"/>
    <col min="15852" max="15853" width="0" style="294" hidden="1" customWidth="1"/>
    <col min="15854" max="15855" width="9.08984375" style="294" bestFit="1" customWidth="1"/>
    <col min="15856" max="15864" width="9" style="294"/>
    <col min="15865" max="15904" width="9.08984375" style="294" bestFit="1" customWidth="1"/>
    <col min="15905" max="16105" width="9" style="294"/>
    <col min="16106" max="16106" width="3.36328125" style="294" customWidth="1"/>
    <col min="16107" max="16107" width="21.36328125" style="294" customWidth="1"/>
    <col min="16108" max="16109" width="0" style="294" hidden="1" customWidth="1"/>
    <col min="16110" max="16111" width="9.08984375" style="294" bestFit="1" customWidth="1"/>
    <col min="16112" max="16120" width="9" style="294"/>
    <col min="16121" max="16160" width="9.08984375" style="294" bestFit="1" customWidth="1"/>
    <col min="16161" max="16384" width="9" style="294"/>
  </cols>
  <sheetData>
    <row r="1" spans="1:45" x14ac:dyDescent="0.2">
      <c r="A1" s="290" t="s">
        <v>481</v>
      </c>
      <c r="B1" s="291"/>
      <c r="C1" s="292"/>
      <c r="D1" s="292"/>
      <c r="E1" s="293">
        <v>45093</v>
      </c>
      <c r="F1" s="292"/>
      <c r="G1" s="292"/>
      <c r="H1" s="292"/>
      <c r="I1" s="292"/>
      <c r="J1" s="292"/>
      <c r="K1" s="292"/>
      <c r="L1" s="292"/>
      <c r="M1" s="292"/>
      <c r="N1" s="292"/>
      <c r="O1" s="292"/>
      <c r="P1" s="292"/>
      <c r="Q1" s="292"/>
      <c r="R1" s="292"/>
      <c r="S1" s="292"/>
      <c r="T1" s="292"/>
      <c r="U1" s="292"/>
      <c r="V1" s="292"/>
      <c r="W1" s="292"/>
      <c r="X1" s="292"/>
      <c r="Y1" s="292"/>
      <c r="Z1" s="292"/>
      <c r="AA1" s="292"/>
      <c r="AB1" s="292"/>
      <c r="AC1" s="292"/>
      <c r="AD1" s="292"/>
      <c r="AE1" s="292"/>
      <c r="AF1" s="292"/>
      <c r="AG1" s="292"/>
      <c r="AH1" s="292"/>
      <c r="AI1" s="292"/>
      <c r="AJ1" s="292"/>
      <c r="AK1" s="292"/>
      <c r="AL1" s="292"/>
      <c r="AM1" s="292"/>
      <c r="AN1" s="292"/>
      <c r="AO1" s="292"/>
      <c r="AP1" s="292"/>
      <c r="AQ1" s="292"/>
      <c r="AR1" s="292"/>
    </row>
    <row r="2" spans="1:45" x14ac:dyDescent="0.2">
      <c r="A2" s="291" t="s">
        <v>175</v>
      </c>
      <c r="B2" s="291" t="s">
        <v>347</v>
      </c>
      <c r="C2" s="292"/>
      <c r="D2" s="292"/>
      <c r="E2" s="292" t="s">
        <v>175</v>
      </c>
      <c r="F2" s="292"/>
      <c r="G2" s="292"/>
      <c r="H2" s="292"/>
      <c r="I2" s="292"/>
      <c r="J2" s="292"/>
      <c r="K2" s="292"/>
      <c r="L2" s="292"/>
      <c r="M2" s="292"/>
      <c r="N2" s="292"/>
      <c r="O2" s="292"/>
      <c r="P2" s="292"/>
      <c r="Q2" s="292"/>
      <c r="R2" s="292"/>
      <c r="S2" s="292"/>
      <c r="T2" s="292"/>
      <c r="U2" s="292"/>
      <c r="V2" s="292"/>
      <c r="W2" s="292"/>
      <c r="X2" s="292"/>
      <c r="Y2" s="292"/>
      <c r="Z2" s="292"/>
      <c r="AA2" s="292"/>
      <c r="AB2" s="292"/>
      <c r="AC2" s="292"/>
      <c r="AD2" s="292"/>
      <c r="AE2" s="292"/>
      <c r="AF2" s="292"/>
      <c r="AG2" s="292"/>
      <c r="AH2" s="292"/>
      <c r="AI2" s="292"/>
      <c r="AJ2" s="292"/>
      <c r="AK2" s="292"/>
      <c r="AL2" s="292"/>
      <c r="AM2" s="292"/>
      <c r="AN2" s="292"/>
      <c r="AO2" s="292"/>
      <c r="AP2" s="292"/>
      <c r="AQ2" s="292" t="s">
        <v>482</v>
      </c>
      <c r="AR2" s="292"/>
    </row>
    <row r="3" spans="1:45" x14ac:dyDescent="0.2">
      <c r="A3" s="571" t="s">
        <v>483</v>
      </c>
      <c r="B3" s="572"/>
      <c r="C3" s="299" t="s">
        <v>484</v>
      </c>
      <c r="D3" s="296" t="s">
        <v>130</v>
      </c>
      <c r="E3" s="297" t="s">
        <v>485</v>
      </c>
      <c r="F3" s="296" t="s">
        <v>486</v>
      </c>
      <c r="G3" s="298" t="s">
        <v>487</v>
      </c>
      <c r="H3" s="297" t="s">
        <v>488</v>
      </c>
      <c r="I3" s="486" t="s">
        <v>489</v>
      </c>
      <c r="J3" s="296" t="s">
        <v>490</v>
      </c>
      <c r="K3" s="298" t="s">
        <v>491</v>
      </c>
      <c r="L3" s="297" t="s">
        <v>492</v>
      </c>
      <c r="M3" s="297" t="s">
        <v>493</v>
      </c>
      <c r="N3" s="296" t="s">
        <v>494</v>
      </c>
      <c r="O3" s="298" t="s">
        <v>495</v>
      </c>
      <c r="P3" s="296" t="s">
        <v>496</v>
      </c>
      <c r="Q3" s="298" t="s">
        <v>497</v>
      </c>
      <c r="R3" s="297" t="s">
        <v>498</v>
      </c>
      <c r="S3" s="297" t="s">
        <v>499</v>
      </c>
      <c r="T3" s="296" t="s">
        <v>500</v>
      </c>
      <c r="U3" s="298" t="s">
        <v>501</v>
      </c>
      <c r="V3" s="297" t="s">
        <v>502</v>
      </c>
      <c r="W3" s="297" t="s">
        <v>503</v>
      </c>
      <c r="X3" s="296" t="s">
        <v>504</v>
      </c>
      <c r="Y3" s="298" t="s">
        <v>505</v>
      </c>
      <c r="Z3" s="297" t="s">
        <v>506</v>
      </c>
      <c r="AA3" s="486" t="s">
        <v>507</v>
      </c>
      <c r="AB3" s="296" t="s">
        <v>508</v>
      </c>
      <c r="AC3" s="488" t="s">
        <v>509</v>
      </c>
      <c r="AD3" s="297" t="s">
        <v>510</v>
      </c>
      <c r="AE3" s="297" t="s">
        <v>511</v>
      </c>
      <c r="AF3" s="296" t="s">
        <v>512</v>
      </c>
      <c r="AG3" s="298" t="s">
        <v>513</v>
      </c>
      <c r="AH3" s="297" t="s">
        <v>514</v>
      </c>
      <c r="AI3" s="297" t="s">
        <v>515</v>
      </c>
      <c r="AJ3" s="296" t="s">
        <v>516</v>
      </c>
      <c r="AK3" s="298" t="s">
        <v>517</v>
      </c>
      <c r="AL3" s="297" t="s">
        <v>518</v>
      </c>
      <c r="AM3" s="297" t="s">
        <v>519</v>
      </c>
      <c r="AN3" s="296" t="s">
        <v>520</v>
      </c>
      <c r="AO3" s="298" t="s">
        <v>521</v>
      </c>
      <c r="AP3" s="297" t="s">
        <v>522</v>
      </c>
      <c r="AQ3" s="297" t="s">
        <v>523</v>
      </c>
      <c r="AR3" s="299" t="s">
        <v>524</v>
      </c>
      <c r="AS3" s="413" t="s">
        <v>628</v>
      </c>
    </row>
    <row r="4" spans="1:45" x14ac:dyDescent="0.2">
      <c r="A4" s="300"/>
      <c r="B4" s="301"/>
      <c r="C4" s="305" t="s">
        <v>525</v>
      </c>
      <c r="D4" s="302" t="s">
        <v>525</v>
      </c>
      <c r="E4" s="303" t="s">
        <v>525</v>
      </c>
      <c r="F4" s="302" t="s">
        <v>525</v>
      </c>
      <c r="G4" s="304" t="s">
        <v>525</v>
      </c>
      <c r="H4" s="303" t="s">
        <v>525</v>
      </c>
      <c r="I4" s="487" t="s">
        <v>525</v>
      </c>
      <c r="J4" s="302" t="s">
        <v>525</v>
      </c>
      <c r="K4" s="304" t="s">
        <v>525</v>
      </c>
      <c r="L4" s="303" t="s">
        <v>525</v>
      </c>
      <c r="M4" s="303" t="s">
        <v>525</v>
      </c>
      <c r="N4" s="302" t="s">
        <v>525</v>
      </c>
      <c r="O4" s="304" t="s">
        <v>525</v>
      </c>
      <c r="P4" s="302" t="s">
        <v>525</v>
      </c>
      <c r="Q4" s="304" t="s">
        <v>525</v>
      </c>
      <c r="R4" s="303" t="s">
        <v>525</v>
      </c>
      <c r="S4" s="303" t="s">
        <v>525</v>
      </c>
      <c r="T4" s="302" t="s">
        <v>525</v>
      </c>
      <c r="U4" s="304" t="s">
        <v>525</v>
      </c>
      <c r="V4" s="303" t="s">
        <v>525</v>
      </c>
      <c r="W4" s="303" t="s">
        <v>525</v>
      </c>
      <c r="X4" s="302" t="s">
        <v>525</v>
      </c>
      <c r="Y4" s="304" t="s">
        <v>525</v>
      </c>
      <c r="Z4" s="303" t="s">
        <v>525</v>
      </c>
      <c r="AA4" s="487" t="s">
        <v>525</v>
      </c>
      <c r="AB4" s="302" t="s">
        <v>525</v>
      </c>
      <c r="AC4" s="489" t="s">
        <v>525</v>
      </c>
      <c r="AD4" s="303" t="s">
        <v>525</v>
      </c>
      <c r="AE4" s="303" t="s">
        <v>525</v>
      </c>
      <c r="AF4" s="302" t="s">
        <v>525</v>
      </c>
      <c r="AG4" s="304" t="s">
        <v>525</v>
      </c>
      <c r="AH4" s="303" t="s">
        <v>525</v>
      </c>
      <c r="AI4" s="303" t="s">
        <v>525</v>
      </c>
      <c r="AJ4" s="302" t="s">
        <v>525</v>
      </c>
      <c r="AK4" s="304" t="s">
        <v>525</v>
      </c>
      <c r="AL4" s="303" t="s">
        <v>525</v>
      </c>
      <c r="AM4" s="303" t="s">
        <v>525</v>
      </c>
      <c r="AN4" s="302" t="s">
        <v>525</v>
      </c>
      <c r="AO4" s="304" t="s">
        <v>525</v>
      </c>
      <c r="AP4" s="303" t="s">
        <v>525</v>
      </c>
      <c r="AQ4" s="303" t="s">
        <v>525</v>
      </c>
      <c r="AR4" s="305" t="s">
        <v>525</v>
      </c>
      <c r="AS4" s="414" t="s">
        <v>382</v>
      </c>
    </row>
    <row r="5" spans="1:45" x14ac:dyDescent="0.2">
      <c r="A5" s="306" t="s">
        <v>261</v>
      </c>
      <c r="B5" s="307" t="s">
        <v>526</v>
      </c>
      <c r="C5" s="308">
        <v>52217</v>
      </c>
      <c r="D5" s="309">
        <v>5496</v>
      </c>
      <c r="E5" s="310">
        <v>2250</v>
      </c>
      <c r="F5" s="309">
        <v>682</v>
      </c>
      <c r="G5" s="311">
        <v>797</v>
      </c>
      <c r="H5" s="310">
        <v>732</v>
      </c>
      <c r="I5" s="310">
        <v>2451</v>
      </c>
      <c r="J5" s="309">
        <v>105</v>
      </c>
      <c r="K5" s="311">
        <v>727</v>
      </c>
      <c r="L5" s="310">
        <v>204</v>
      </c>
      <c r="M5" s="310">
        <v>2710</v>
      </c>
      <c r="N5" s="309">
        <v>1090</v>
      </c>
      <c r="O5" s="311">
        <v>495</v>
      </c>
      <c r="P5" s="309">
        <v>383</v>
      </c>
      <c r="Q5" s="311">
        <v>1109</v>
      </c>
      <c r="R5" s="310">
        <v>1919</v>
      </c>
      <c r="S5" s="310">
        <v>215</v>
      </c>
      <c r="T5" s="309">
        <v>567</v>
      </c>
      <c r="U5" s="311">
        <v>811</v>
      </c>
      <c r="V5" s="310">
        <v>1485</v>
      </c>
      <c r="W5" s="310">
        <v>1074</v>
      </c>
      <c r="X5" s="309">
        <v>3000</v>
      </c>
      <c r="Y5" s="311">
        <v>1075</v>
      </c>
      <c r="Z5" s="310">
        <v>3053</v>
      </c>
      <c r="AA5" s="310">
        <v>6898</v>
      </c>
      <c r="AB5" s="309">
        <v>942</v>
      </c>
      <c r="AC5" s="311">
        <v>2553</v>
      </c>
      <c r="AD5" s="310">
        <v>732</v>
      </c>
      <c r="AE5" s="310">
        <v>1117</v>
      </c>
      <c r="AF5" s="309">
        <v>1098</v>
      </c>
      <c r="AG5" s="311">
        <v>487</v>
      </c>
      <c r="AH5" s="310">
        <v>417</v>
      </c>
      <c r="AI5" s="310">
        <v>845</v>
      </c>
      <c r="AJ5" s="309">
        <v>71</v>
      </c>
      <c r="AK5" s="311">
        <v>215</v>
      </c>
      <c r="AL5" s="310">
        <v>313</v>
      </c>
      <c r="AM5" s="310">
        <v>227</v>
      </c>
      <c r="AN5" s="309">
        <v>215</v>
      </c>
      <c r="AO5" s="311">
        <v>383</v>
      </c>
      <c r="AP5" s="310">
        <v>852</v>
      </c>
      <c r="AQ5" s="310">
        <v>933</v>
      </c>
      <c r="AR5" s="312">
        <v>1116</v>
      </c>
      <c r="AS5" s="415">
        <f>I5+AA5+AC5</f>
        <v>11902</v>
      </c>
    </row>
    <row r="6" spans="1:45" x14ac:dyDescent="0.2">
      <c r="A6" s="306" t="s">
        <v>217</v>
      </c>
      <c r="B6" s="307" t="s">
        <v>440</v>
      </c>
      <c r="C6" s="308">
        <v>1559</v>
      </c>
      <c r="D6" s="309">
        <f t="shared" ref="D6:D40" si="0">C6-SUM(E6:AR6)</f>
        <v>89</v>
      </c>
      <c r="E6" s="310">
        <v>98</v>
      </c>
      <c r="F6" s="309">
        <v>2</v>
      </c>
      <c r="G6" s="311">
        <v>25</v>
      </c>
      <c r="H6" s="310">
        <v>8</v>
      </c>
      <c r="I6" s="310">
        <v>15</v>
      </c>
      <c r="J6" s="309">
        <v>0</v>
      </c>
      <c r="K6" s="311">
        <v>5</v>
      </c>
      <c r="L6" s="310">
        <v>9</v>
      </c>
      <c r="M6" s="310">
        <v>123</v>
      </c>
      <c r="N6" s="309">
        <v>0</v>
      </c>
      <c r="O6" s="311">
        <v>0</v>
      </c>
      <c r="P6" s="309">
        <v>21</v>
      </c>
      <c r="Q6" s="311">
        <v>6</v>
      </c>
      <c r="R6" s="310">
        <v>0</v>
      </c>
      <c r="S6" s="310">
        <v>0</v>
      </c>
      <c r="T6" s="309">
        <v>0</v>
      </c>
      <c r="U6" s="311">
        <v>1</v>
      </c>
      <c r="V6" s="310">
        <v>9</v>
      </c>
      <c r="W6" s="310">
        <v>2</v>
      </c>
      <c r="X6" s="309">
        <v>46</v>
      </c>
      <c r="Y6" s="311">
        <v>124</v>
      </c>
      <c r="Z6" s="310">
        <v>145</v>
      </c>
      <c r="AA6" s="310">
        <v>13</v>
      </c>
      <c r="AB6" s="309">
        <v>123</v>
      </c>
      <c r="AC6" s="311">
        <v>1</v>
      </c>
      <c r="AD6" s="310">
        <v>317</v>
      </c>
      <c r="AE6" s="310">
        <v>2</v>
      </c>
      <c r="AF6" s="309">
        <v>18</v>
      </c>
      <c r="AG6" s="311">
        <v>8</v>
      </c>
      <c r="AH6" s="310">
        <v>92</v>
      </c>
      <c r="AI6" s="310">
        <v>1</v>
      </c>
      <c r="AJ6" s="309">
        <v>0</v>
      </c>
      <c r="AK6" s="311">
        <v>15</v>
      </c>
      <c r="AL6" s="310">
        <v>18</v>
      </c>
      <c r="AM6" s="310">
        <v>78</v>
      </c>
      <c r="AN6" s="309">
        <v>0</v>
      </c>
      <c r="AO6" s="311">
        <v>11</v>
      </c>
      <c r="AP6" s="310">
        <v>25</v>
      </c>
      <c r="AQ6" s="310">
        <v>81</v>
      </c>
      <c r="AR6" s="312">
        <v>28</v>
      </c>
      <c r="AS6" s="415">
        <f t="shared" ref="AS6:AS43" si="1">I6+AA6+AC6</f>
        <v>29</v>
      </c>
    </row>
    <row r="7" spans="1:45" x14ac:dyDescent="0.2">
      <c r="A7" s="306" t="s">
        <v>218</v>
      </c>
      <c r="B7" s="307" t="s">
        <v>247</v>
      </c>
      <c r="C7" s="308">
        <v>4484</v>
      </c>
      <c r="D7" s="309">
        <f t="shared" si="0"/>
        <v>226</v>
      </c>
      <c r="E7" s="310">
        <v>564</v>
      </c>
      <c r="F7" s="309">
        <v>1</v>
      </c>
      <c r="G7" s="311">
        <v>563</v>
      </c>
      <c r="H7" s="310">
        <v>0</v>
      </c>
      <c r="I7" s="310">
        <v>381</v>
      </c>
      <c r="J7" s="309">
        <v>9</v>
      </c>
      <c r="K7" s="311">
        <v>0</v>
      </c>
      <c r="L7" s="310">
        <v>88</v>
      </c>
      <c r="M7" s="310">
        <v>162</v>
      </c>
      <c r="N7" s="309">
        <v>24</v>
      </c>
      <c r="O7" s="311">
        <v>106</v>
      </c>
      <c r="P7" s="309">
        <v>0</v>
      </c>
      <c r="Q7" s="311">
        <v>0</v>
      </c>
      <c r="R7" s="310">
        <v>1</v>
      </c>
      <c r="S7" s="310">
        <v>46</v>
      </c>
      <c r="T7" s="309">
        <v>1</v>
      </c>
      <c r="U7" s="311">
        <v>0</v>
      </c>
      <c r="V7" s="310">
        <v>0</v>
      </c>
      <c r="W7" s="310">
        <v>0</v>
      </c>
      <c r="X7" s="309">
        <v>0</v>
      </c>
      <c r="Y7" s="311">
        <v>2</v>
      </c>
      <c r="Z7" s="310">
        <v>1</v>
      </c>
      <c r="AA7" s="310">
        <v>443</v>
      </c>
      <c r="AB7" s="309">
        <v>6</v>
      </c>
      <c r="AC7" s="311">
        <v>1108</v>
      </c>
      <c r="AD7" s="310">
        <v>9</v>
      </c>
      <c r="AE7" s="310">
        <v>0</v>
      </c>
      <c r="AF7" s="309">
        <v>149</v>
      </c>
      <c r="AG7" s="311">
        <v>0</v>
      </c>
      <c r="AH7" s="310">
        <v>0</v>
      </c>
      <c r="AI7" s="310">
        <v>0</v>
      </c>
      <c r="AJ7" s="309">
        <v>14</v>
      </c>
      <c r="AK7" s="311">
        <v>0</v>
      </c>
      <c r="AL7" s="310">
        <v>0</v>
      </c>
      <c r="AM7" s="310">
        <v>0</v>
      </c>
      <c r="AN7" s="309">
        <v>0</v>
      </c>
      <c r="AO7" s="311">
        <v>1</v>
      </c>
      <c r="AP7" s="310">
        <v>0</v>
      </c>
      <c r="AQ7" s="310">
        <v>352</v>
      </c>
      <c r="AR7" s="312">
        <v>227</v>
      </c>
      <c r="AS7" s="415">
        <f t="shared" si="1"/>
        <v>1932</v>
      </c>
    </row>
    <row r="8" spans="1:45" x14ac:dyDescent="0.2">
      <c r="A8" s="306" t="s">
        <v>219</v>
      </c>
      <c r="B8" s="307" t="s">
        <v>27</v>
      </c>
      <c r="C8" s="308">
        <v>420</v>
      </c>
      <c r="D8" s="309">
        <f t="shared" si="0"/>
        <v>30</v>
      </c>
      <c r="E8" s="310">
        <v>119</v>
      </c>
      <c r="F8" s="309">
        <v>21</v>
      </c>
      <c r="G8" s="311">
        <v>5</v>
      </c>
      <c r="H8" s="310">
        <v>5</v>
      </c>
      <c r="I8" s="310">
        <v>13</v>
      </c>
      <c r="J8" s="309">
        <v>0</v>
      </c>
      <c r="K8" s="311">
        <v>0</v>
      </c>
      <c r="L8" s="310">
        <v>9</v>
      </c>
      <c r="M8" s="310">
        <v>12</v>
      </c>
      <c r="N8" s="309">
        <v>9</v>
      </c>
      <c r="O8" s="311">
        <v>22</v>
      </c>
      <c r="P8" s="309">
        <v>1</v>
      </c>
      <c r="Q8" s="311">
        <v>8</v>
      </c>
      <c r="R8" s="310">
        <v>0</v>
      </c>
      <c r="S8" s="310">
        <v>13</v>
      </c>
      <c r="T8" s="309">
        <v>0</v>
      </c>
      <c r="U8" s="311">
        <v>5</v>
      </c>
      <c r="V8" s="310">
        <v>1</v>
      </c>
      <c r="W8" s="310">
        <v>8</v>
      </c>
      <c r="X8" s="309">
        <v>1</v>
      </c>
      <c r="Y8" s="311">
        <v>32</v>
      </c>
      <c r="Z8" s="310">
        <v>11</v>
      </c>
      <c r="AA8" s="310">
        <v>4</v>
      </c>
      <c r="AB8" s="309">
        <v>8</v>
      </c>
      <c r="AC8" s="311">
        <v>1</v>
      </c>
      <c r="AD8" s="310">
        <v>1</v>
      </c>
      <c r="AE8" s="310">
        <v>43</v>
      </c>
      <c r="AF8" s="309">
        <v>7</v>
      </c>
      <c r="AG8" s="311">
        <v>0</v>
      </c>
      <c r="AH8" s="310">
        <v>1</v>
      </c>
      <c r="AI8" s="310">
        <v>0</v>
      </c>
      <c r="AJ8" s="309">
        <v>1</v>
      </c>
      <c r="AK8" s="311">
        <v>0</v>
      </c>
      <c r="AL8" s="310">
        <v>0</v>
      </c>
      <c r="AM8" s="310">
        <v>15</v>
      </c>
      <c r="AN8" s="309">
        <v>0</v>
      </c>
      <c r="AO8" s="311">
        <v>1</v>
      </c>
      <c r="AP8" s="310">
        <v>5</v>
      </c>
      <c r="AQ8" s="310">
        <v>7</v>
      </c>
      <c r="AR8" s="312">
        <v>1</v>
      </c>
      <c r="AS8" s="415">
        <f t="shared" si="1"/>
        <v>18</v>
      </c>
    </row>
    <row r="9" spans="1:45" x14ac:dyDescent="0.2">
      <c r="A9" s="306" t="s">
        <v>220</v>
      </c>
      <c r="B9" s="307" t="s">
        <v>188</v>
      </c>
      <c r="C9" s="308">
        <v>71746</v>
      </c>
      <c r="D9" s="309">
        <f t="shared" si="0"/>
        <v>20579</v>
      </c>
      <c r="E9" s="310">
        <v>6310</v>
      </c>
      <c r="F9" s="309">
        <v>2289</v>
      </c>
      <c r="G9" s="311">
        <v>2199</v>
      </c>
      <c r="H9" s="310">
        <v>6105</v>
      </c>
      <c r="I9" s="310">
        <v>191</v>
      </c>
      <c r="J9" s="309">
        <v>219</v>
      </c>
      <c r="K9" s="311">
        <v>4036</v>
      </c>
      <c r="L9" s="310">
        <v>481</v>
      </c>
      <c r="M9" s="310">
        <v>1014</v>
      </c>
      <c r="N9" s="309">
        <v>3971</v>
      </c>
      <c r="O9" s="311">
        <v>229</v>
      </c>
      <c r="P9" s="309">
        <v>168</v>
      </c>
      <c r="Q9" s="311">
        <v>1782</v>
      </c>
      <c r="R9" s="310">
        <v>1571</v>
      </c>
      <c r="S9" s="310">
        <v>1055</v>
      </c>
      <c r="T9" s="309">
        <v>226</v>
      </c>
      <c r="U9" s="311">
        <v>2431</v>
      </c>
      <c r="V9" s="310">
        <v>1192</v>
      </c>
      <c r="W9" s="310">
        <v>680</v>
      </c>
      <c r="X9" s="309">
        <v>567</v>
      </c>
      <c r="Y9" s="311">
        <v>238</v>
      </c>
      <c r="Z9" s="310">
        <v>1199</v>
      </c>
      <c r="AA9" s="310">
        <v>893</v>
      </c>
      <c r="AB9" s="309">
        <v>606</v>
      </c>
      <c r="AC9" s="311">
        <v>1022</v>
      </c>
      <c r="AD9" s="310">
        <v>2015</v>
      </c>
      <c r="AE9" s="310">
        <v>749</v>
      </c>
      <c r="AF9" s="309">
        <v>3055</v>
      </c>
      <c r="AG9" s="311">
        <v>24</v>
      </c>
      <c r="AH9" s="310">
        <v>341</v>
      </c>
      <c r="AI9" s="310">
        <v>1803</v>
      </c>
      <c r="AJ9" s="309">
        <v>22</v>
      </c>
      <c r="AK9" s="311">
        <v>22</v>
      </c>
      <c r="AL9" s="310">
        <v>202</v>
      </c>
      <c r="AM9" s="310">
        <v>292</v>
      </c>
      <c r="AN9" s="309">
        <v>223</v>
      </c>
      <c r="AO9" s="311">
        <v>187</v>
      </c>
      <c r="AP9" s="310">
        <v>188</v>
      </c>
      <c r="AQ9" s="310">
        <v>870</v>
      </c>
      <c r="AR9" s="312">
        <v>500</v>
      </c>
      <c r="AS9" s="415">
        <f t="shared" si="1"/>
        <v>2106</v>
      </c>
    </row>
    <row r="10" spans="1:45" x14ac:dyDescent="0.2">
      <c r="A10" s="306" t="s">
        <v>221</v>
      </c>
      <c r="B10" s="307" t="s">
        <v>28</v>
      </c>
      <c r="C10" s="308">
        <v>13333</v>
      </c>
      <c r="D10" s="309">
        <f t="shared" si="0"/>
        <v>767</v>
      </c>
      <c r="E10" s="310">
        <v>1941</v>
      </c>
      <c r="F10" s="309">
        <v>351</v>
      </c>
      <c r="G10" s="311">
        <v>89</v>
      </c>
      <c r="H10" s="310">
        <v>324</v>
      </c>
      <c r="I10" s="310">
        <v>198</v>
      </c>
      <c r="J10" s="309">
        <v>69</v>
      </c>
      <c r="K10" s="311">
        <v>399</v>
      </c>
      <c r="L10" s="310">
        <v>43</v>
      </c>
      <c r="M10" s="310">
        <v>448</v>
      </c>
      <c r="N10" s="309">
        <v>1408</v>
      </c>
      <c r="O10" s="311">
        <v>325</v>
      </c>
      <c r="P10" s="309">
        <v>1799</v>
      </c>
      <c r="Q10" s="311">
        <v>284</v>
      </c>
      <c r="R10" s="310">
        <v>151</v>
      </c>
      <c r="S10" s="310">
        <v>217</v>
      </c>
      <c r="T10" s="309">
        <v>81</v>
      </c>
      <c r="U10" s="311">
        <v>423</v>
      </c>
      <c r="V10" s="310">
        <v>49</v>
      </c>
      <c r="W10" s="310">
        <v>319</v>
      </c>
      <c r="X10" s="309">
        <v>91</v>
      </c>
      <c r="Y10" s="311">
        <v>157</v>
      </c>
      <c r="Z10" s="310">
        <v>581</v>
      </c>
      <c r="AA10" s="310">
        <v>88</v>
      </c>
      <c r="AB10" s="309">
        <v>368</v>
      </c>
      <c r="AC10" s="311">
        <v>75</v>
      </c>
      <c r="AD10" s="310">
        <v>161</v>
      </c>
      <c r="AE10" s="310">
        <v>270</v>
      </c>
      <c r="AF10" s="309">
        <v>192</v>
      </c>
      <c r="AG10" s="311">
        <v>0</v>
      </c>
      <c r="AH10" s="310">
        <v>974</v>
      </c>
      <c r="AI10" s="310">
        <v>81</v>
      </c>
      <c r="AJ10" s="309">
        <v>144</v>
      </c>
      <c r="AK10" s="311">
        <v>66</v>
      </c>
      <c r="AL10" s="310">
        <v>58</v>
      </c>
      <c r="AM10" s="310">
        <v>43</v>
      </c>
      <c r="AN10" s="309">
        <v>20</v>
      </c>
      <c r="AO10" s="311">
        <v>13</v>
      </c>
      <c r="AP10" s="310">
        <v>73</v>
      </c>
      <c r="AQ10" s="310">
        <v>145</v>
      </c>
      <c r="AR10" s="312">
        <v>48</v>
      </c>
      <c r="AS10" s="415">
        <f t="shared" si="1"/>
        <v>361</v>
      </c>
    </row>
    <row r="11" spans="1:45" x14ac:dyDescent="0.2">
      <c r="A11" s="306" t="s">
        <v>222</v>
      </c>
      <c r="B11" s="307" t="s">
        <v>265</v>
      </c>
      <c r="C11" s="308">
        <v>15830</v>
      </c>
      <c r="D11" s="309">
        <f t="shared" si="0"/>
        <v>1747</v>
      </c>
      <c r="E11" s="310">
        <v>1704</v>
      </c>
      <c r="F11" s="309">
        <v>1404</v>
      </c>
      <c r="G11" s="311">
        <v>650</v>
      </c>
      <c r="H11" s="310">
        <v>317</v>
      </c>
      <c r="I11" s="310">
        <v>80</v>
      </c>
      <c r="J11" s="309">
        <v>14</v>
      </c>
      <c r="K11" s="311">
        <v>837</v>
      </c>
      <c r="L11" s="310">
        <v>69</v>
      </c>
      <c r="M11" s="310">
        <v>477</v>
      </c>
      <c r="N11" s="309">
        <v>571</v>
      </c>
      <c r="O11" s="311">
        <v>100</v>
      </c>
      <c r="P11" s="309">
        <v>142</v>
      </c>
      <c r="Q11" s="311">
        <v>49</v>
      </c>
      <c r="R11" s="310">
        <v>518</v>
      </c>
      <c r="S11" s="310">
        <v>621</v>
      </c>
      <c r="T11" s="309">
        <v>86</v>
      </c>
      <c r="U11" s="311">
        <v>540</v>
      </c>
      <c r="V11" s="310">
        <v>375</v>
      </c>
      <c r="W11" s="310">
        <v>762</v>
      </c>
      <c r="X11" s="309">
        <v>262</v>
      </c>
      <c r="Y11" s="311">
        <v>91</v>
      </c>
      <c r="Z11" s="310">
        <v>1234</v>
      </c>
      <c r="AA11" s="310">
        <v>113</v>
      </c>
      <c r="AB11" s="309">
        <v>108</v>
      </c>
      <c r="AC11" s="311">
        <v>27</v>
      </c>
      <c r="AD11" s="310">
        <v>619</v>
      </c>
      <c r="AE11" s="310">
        <v>651</v>
      </c>
      <c r="AF11" s="309">
        <v>610</v>
      </c>
      <c r="AG11" s="311">
        <v>10</v>
      </c>
      <c r="AH11" s="310">
        <v>114</v>
      </c>
      <c r="AI11" s="310">
        <v>242</v>
      </c>
      <c r="AJ11" s="309">
        <v>61</v>
      </c>
      <c r="AK11" s="311">
        <v>60</v>
      </c>
      <c r="AL11" s="310">
        <v>236</v>
      </c>
      <c r="AM11" s="310">
        <v>143</v>
      </c>
      <c r="AN11" s="309">
        <v>73</v>
      </c>
      <c r="AO11" s="311">
        <v>41</v>
      </c>
      <c r="AP11" s="310">
        <v>47</v>
      </c>
      <c r="AQ11" s="310">
        <v>16</v>
      </c>
      <c r="AR11" s="312">
        <v>9</v>
      </c>
      <c r="AS11" s="415">
        <f t="shared" si="1"/>
        <v>220</v>
      </c>
    </row>
    <row r="12" spans="1:45" x14ac:dyDescent="0.2">
      <c r="A12" s="306" t="s">
        <v>223</v>
      </c>
      <c r="B12" s="307" t="s">
        <v>29</v>
      </c>
      <c r="C12" s="308">
        <v>27385</v>
      </c>
      <c r="D12" s="309">
        <f t="shared" si="0"/>
        <v>3721</v>
      </c>
      <c r="E12" s="310">
        <v>4289</v>
      </c>
      <c r="F12" s="309">
        <v>4057</v>
      </c>
      <c r="G12" s="311">
        <v>726</v>
      </c>
      <c r="H12" s="310">
        <v>844</v>
      </c>
      <c r="I12" s="310">
        <v>68</v>
      </c>
      <c r="J12" s="309">
        <v>237</v>
      </c>
      <c r="K12" s="311">
        <v>948</v>
      </c>
      <c r="L12" s="310">
        <v>140</v>
      </c>
      <c r="M12" s="310">
        <v>164</v>
      </c>
      <c r="N12" s="309">
        <v>618</v>
      </c>
      <c r="O12" s="311">
        <v>1941</v>
      </c>
      <c r="P12" s="309">
        <v>12</v>
      </c>
      <c r="Q12" s="311">
        <v>76</v>
      </c>
      <c r="R12" s="310">
        <v>369</v>
      </c>
      <c r="S12" s="310">
        <v>1815</v>
      </c>
      <c r="T12" s="309">
        <v>165</v>
      </c>
      <c r="U12" s="311">
        <v>611</v>
      </c>
      <c r="V12" s="310">
        <v>1519</v>
      </c>
      <c r="W12" s="310">
        <v>62</v>
      </c>
      <c r="X12" s="309">
        <v>492</v>
      </c>
      <c r="Y12" s="311">
        <v>101</v>
      </c>
      <c r="Z12" s="310">
        <v>792</v>
      </c>
      <c r="AA12" s="310">
        <v>0</v>
      </c>
      <c r="AB12" s="309">
        <v>125</v>
      </c>
      <c r="AC12" s="311">
        <v>111</v>
      </c>
      <c r="AD12" s="310">
        <v>39</v>
      </c>
      <c r="AE12" s="310">
        <v>596</v>
      </c>
      <c r="AF12" s="309">
        <v>931</v>
      </c>
      <c r="AG12" s="311">
        <v>56</v>
      </c>
      <c r="AH12" s="310">
        <v>3</v>
      </c>
      <c r="AI12" s="310">
        <v>135</v>
      </c>
      <c r="AJ12" s="309">
        <v>816</v>
      </c>
      <c r="AK12" s="311">
        <v>60</v>
      </c>
      <c r="AL12" s="310">
        <v>673</v>
      </c>
      <c r="AM12" s="310">
        <v>21</v>
      </c>
      <c r="AN12" s="309">
        <v>0</v>
      </c>
      <c r="AO12" s="311">
        <v>51</v>
      </c>
      <c r="AP12" s="310">
        <v>1</v>
      </c>
      <c r="AQ12" s="310">
        <v>0</v>
      </c>
      <c r="AR12" s="312">
        <v>0</v>
      </c>
      <c r="AS12" s="415">
        <f t="shared" si="1"/>
        <v>179</v>
      </c>
    </row>
    <row r="13" spans="1:45" x14ac:dyDescent="0.2">
      <c r="A13" s="306" t="s">
        <v>224</v>
      </c>
      <c r="B13" s="307" t="s">
        <v>30</v>
      </c>
      <c r="C13" s="308">
        <v>1491</v>
      </c>
      <c r="D13" s="309">
        <f t="shared" si="0"/>
        <v>382</v>
      </c>
      <c r="E13" s="310">
        <v>83</v>
      </c>
      <c r="F13" s="309">
        <v>281</v>
      </c>
      <c r="G13" s="311">
        <v>25</v>
      </c>
      <c r="H13" s="310">
        <v>33</v>
      </c>
      <c r="I13" s="310">
        <v>3</v>
      </c>
      <c r="J13" s="309">
        <v>0</v>
      </c>
      <c r="K13" s="311">
        <v>10</v>
      </c>
      <c r="L13" s="310">
        <v>0</v>
      </c>
      <c r="M13" s="310">
        <v>0</v>
      </c>
      <c r="N13" s="309">
        <v>395</v>
      </c>
      <c r="O13" s="311">
        <v>68</v>
      </c>
      <c r="P13" s="309">
        <v>10</v>
      </c>
      <c r="Q13" s="311">
        <v>10</v>
      </c>
      <c r="R13" s="310">
        <v>20</v>
      </c>
      <c r="S13" s="310">
        <v>0</v>
      </c>
      <c r="T13" s="309">
        <v>0</v>
      </c>
      <c r="U13" s="311">
        <v>28</v>
      </c>
      <c r="V13" s="310">
        <v>43</v>
      </c>
      <c r="W13" s="310">
        <v>0</v>
      </c>
      <c r="X13" s="309">
        <v>0</v>
      </c>
      <c r="Y13" s="311">
        <v>3</v>
      </c>
      <c r="Z13" s="310">
        <v>25</v>
      </c>
      <c r="AA13" s="310">
        <v>0</v>
      </c>
      <c r="AB13" s="309">
        <v>8</v>
      </c>
      <c r="AC13" s="311">
        <v>6</v>
      </c>
      <c r="AD13" s="310">
        <v>22</v>
      </c>
      <c r="AE13" s="310">
        <v>9</v>
      </c>
      <c r="AF13" s="309">
        <v>2</v>
      </c>
      <c r="AG13" s="311">
        <v>0</v>
      </c>
      <c r="AH13" s="310">
        <v>0</v>
      </c>
      <c r="AI13" s="310">
        <v>0</v>
      </c>
      <c r="AJ13" s="309">
        <v>0</v>
      </c>
      <c r="AK13" s="311">
        <v>0</v>
      </c>
      <c r="AL13" s="310">
        <v>0</v>
      </c>
      <c r="AM13" s="310">
        <v>10</v>
      </c>
      <c r="AN13" s="309">
        <v>15</v>
      </c>
      <c r="AO13" s="311">
        <v>0</v>
      </c>
      <c r="AP13" s="310">
        <v>0</v>
      </c>
      <c r="AQ13" s="310">
        <v>0</v>
      </c>
      <c r="AR13" s="312">
        <v>0</v>
      </c>
      <c r="AS13" s="415">
        <f t="shared" si="1"/>
        <v>9</v>
      </c>
    </row>
    <row r="14" spans="1:45" x14ac:dyDescent="0.2">
      <c r="A14" s="306" t="s">
        <v>2</v>
      </c>
      <c r="B14" s="307" t="s">
        <v>527</v>
      </c>
      <c r="C14" s="308">
        <v>24915</v>
      </c>
      <c r="D14" s="309">
        <f t="shared" si="0"/>
        <v>6656</v>
      </c>
      <c r="E14" s="310">
        <v>2168</v>
      </c>
      <c r="F14" s="309">
        <v>1733</v>
      </c>
      <c r="G14" s="311">
        <v>961</v>
      </c>
      <c r="H14" s="310">
        <v>293</v>
      </c>
      <c r="I14" s="310">
        <v>25</v>
      </c>
      <c r="J14" s="309">
        <v>29</v>
      </c>
      <c r="K14" s="311">
        <v>950</v>
      </c>
      <c r="L14" s="310">
        <v>62</v>
      </c>
      <c r="M14" s="310">
        <v>918</v>
      </c>
      <c r="N14" s="309">
        <v>1337</v>
      </c>
      <c r="O14" s="311">
        <v>203</v>
      </c>
      <c r="P14" s="309">
        <v>265</v>
      </c>
      <c r="Q14" s="311">
        <v>175</v>
      </c>
      <c r="R14" s="310">
        <v>446</v>
      </c>
      <c r="S14" s="310">
        <v>207</v>
      </c>
      <c r="T14" s="309">
        <v>48</v>
      </c>
      <c r="U14" s="311">
        <v>668</v>
      </c>
      <c r="V14" s="310">
        <v>971</v>
      </c>
      <c r="W14" s="310">
        <v>882</v>
      </c>
      <c r="X14" s="309">
        <v>501</v>
      </c>
      <c r="Y14" s="311">
        <v>36</v>
      </c>
      <c r="Z14" s="310">
        <v>1022</v>
      </c>
      <c r="AA14" s="310">
        <v>90</v>
      </c>
      <c r="AB14" s="309">
        <v>191</v>
      </c>
      <c r="AC14" s="311">
        <v>46</v>
      </c>
      <c r="AD14" s="310">
        <v>238</v>
      </c>
      <c r="AE14" s="310">
        <v>747</v>
      </c>
      <c r="AF14" s="309">
        <v>1321</v>
      </c>
      <c r="AG14" s="311">
        <v>0</v>
      </c>
      <c r="AH14" s="310">
        <v>250</v>
      </c>
      <c r="AI14" s="310">
        <v>512</v>
      </c>
      <c r="AJ14" s="309">
        <v>124</v>
      </c>
      <c r="AK14" s="311">
        <v>173</v>
      </c>
      <c r="AL14" s="310">
        <v>407</v>
      </c>
      <c r="AM14" s="310">
        <v>18</v>
      </c>
      <c r="AN14" s="309">
        <v>35</v>
      </c>
      <c r="AO14" s="311">
        <v>164</v>
      </c>
      <c r="AP14" s="310">
        <v>38</v>
      </c>
      <c r="AQ14" s="310">
        <v>2</v>
      </c>
      <c r="AR14" s="312">
        <v>3</v>
      </c>
      <c r="AS14" s="415">
        <f t="shared" si="1"/>
        <v>161</v>
      </c>
    </row>
    <row r="15" spans="1:45" x14ac:dyDescent="0.2">
      <c r="A15" s="306" t="s">
        <v>3</v>
      </c>
      <c r="B15" s="307" t="s">
        <v>31</v>
      </c>
      <c r="C15" s="308">
        <v>10880</v>
      </c>
      <c r="D15" s="309">
        <f t="shared" si="0"/>
        <v>771</v>
      </c>
      <c r="E15" s="310">
        <v>1251</v>
      </c>
      <c r="F15" s="309">
        <v>1443</v>
      </c>
      <c r="G15" s="311">
        <v>296</v>
      </c>
      <c r="H15" s="310">
        <v>203</v>
      </c>
      <c r="I15" s="310">
        <v>17</v>
      </c>
      <c r="J15" s="309">
        <v>12</v>
      </c>
      <c r="K15" s="311">
        <v>196</v>
      </c>
      <c r="L15" s="310">
        <v>32</v>
      </c>
      <c r="M15" s="310">
        <v>216</v>
      </c>
      <c r="N15" s="309">
        <v>146</v>
      </c>
      <c r="O15" s="311">
        <v>830</v>
      </c>
      <c r="P15" s="309">
        <v>167</v>
      </c>
      <c r="Q15" s="311">
        <v>19</v>
      </c>
      <c r="R15" s="310">
        <v>109</v>
      </c>
      <c r="S15" s="310">
        <v>1449</v>
      </c>
      <c r="T15" s="309">
        <v>93</v>
      </c>
      <c r="U15" s="311">
        <v>308</v>
      </c>
      <c r="V15" s="310">
        <v>31</v>
      </c>
      <c r="W15" s="310">
        <v>271</v>
      </c>
      <c r="X15" s="309">
        <v>205</v>
      </c>
      <c r="Y15" s="311">
        <v>103</v>
      </c>
      <c r="Z15" s="310">
        <v>319</v>
      </c>
      <c r="AA15" s="310">
        <v>846</v>
      </c>
      <c r="AB15" s="309">
        <v>56</v>
      </c>
      <c r="AC15" s="311">
        <v>153</v>
      </c>
      <c r="AD15" s="310">
        <v>75</v>
      </c>
      <c r="AE15" s="310">
        <v>318</v>
      </c>
      <c r="AF15" s="309">
        <v>133</v>
      </c>
      <c r="AG15" s="311">
        <v>35</v>
      </c>
      <c r="AH15" s="310">
        <v>42</v>
      </c>
      <c r="AI15" s="310">
        <v>44</v>
      </c>
      <c r="AJ15" s="309">
        <v>317</v>
      </c>
      <c r="AK15" s="311">
        <v>85</v>
      </c>
      <c r="AL15" s="310">
        <v>52</v>
      </c>
      <c r="AM15" s="310">
        <v>47</v>
      </c>
      <c r="AN15" s="309">
        <v>5</v>
      </c>
      <c r="AO15" s="311">
        <v>5</v>
      </c>
      <c r="AP15" s="310">
        <v>109</v>
      </c>
      <c r="AQ15" s="310">
        <v>39</v>
      </c>
      <c r="AR15" s="312">
        <v>32</v>
      </c>
      <c r="AS15" s="415">
        <f t="shared" si="1"/>
        <v>1016</v>
      </c>
    </row>
    <row r="16" spans="1:45" x14ac:dyDescent="0.2">
      <c r="A16" s="306" t="s">
        <v>4</v>
      </c>
      <c r="B16" s="307" t="s">
        <v>32</v>
      </c>
      <c r="C16" s="308">
        <v>23687</v>
      </c>
      <c r="D16" s="309">
        <f t="shared" si="0"/>
        <v>4316</v>
      </c>
      <c r="E16" s="310">
        <v>6480</v>
      </c>
      <c r="F16" s="309">
        <v>3271</v>
      </c>
      <c r="G16" s="311">
        <v>65</v>
      </c>
      <c r="H16" s="310">
        <v>247</v>
      </c>
      <c r="I16" s="310">
        <v>15</v>
      </c>
      <c r="J16" s="309">
        <v>0</v>
      </c>
      <c r="K16" s="311">
        <v>1254</v>
      </c>
      <c r="L16" s="310">
        <v>85</v>
      </c>
      <c r="M16" s="310">
        <v>34</v>
      </c>
      <c r="N16" s="309">
        <v>5085</v>
      </c>
      <c r="O16" s="311">
        <v>11</v>
      </c>
      <c r="P16" s="309">
        <v>61</v>
      </c>
      <c r="Q16" s="311">
        <v>3</v>
      </c>
      <c r="R16" s="310">
        <v>157</v>
      </c>
      <c r="S16" s="310">
        <v>152</v>
      </c>
      <c r="T16" s="309">
        <v>156</v>
      </c>
      <c r="U16" s="311">
        <v>717</v>
      </c>
      <c r="V16" s="310">
        <v>61</v>
      </c>
      <c r="W16" s="310">
        <v>473</v>
      </c>
      <c r="X16" s="309">
        <v>56</v>
      </c>
      <c r="Y16" s="311">
        <v>17</v>
      </c>
      <c r="Z16" s="310">
        <v>38</v>
      </c>
      <c r="AA16" s="310">
        <v>13</v>
      </c>
      <c r="AB16" s="309">
        <v>105</v>
      </c>
      <c r="AC16" s="311">
        <v>31</v>
      </c>
      <c r="AD16" s="310">
        <v>11</v>
      </c>
      <c r="AE16" s="310">
        <v>53</v>
      </c>
      <c r="AF16" s="309">
        <v>96</v>
      </c>
      <c r="AG16" s="311">
        <v>13</v>
      </c>
      <c r="AH16" s="310">
        <v>82</v>
      </c>
      <c r="AI16" s="310">
        <v>122</v>
      </c>
      <c r="AJ16" s="309">
        <v>165</v>
      </c>
      <c r="AK16" s="311">
        <v>16</v>
      </c>
      <c r="AL16" s="310">
        <v>40</v>
      </c>
      <c r="AM16" s="310">
        <v>0</v>
      </c>
      <c r="AN16" s="309">
        <v>95</v>
      </c>
      <c r="AO16" s="311">
        <v>3</v>
      </c>
      <c r="AP16" s="310">
        <v>88</v>
      </c>
      <c r="AQ16" s="310">
        <v>0</v>
      </c>
      <c r="AR16" s="312">
        <v>0</v>
      </c>
      <c r="AS16" s="415">
        <f t="shared" si="1"/>
        <v>59</v>
      </c>
    </row>
    <row r="17" spans="1:45" x14ac:dyDescent="0.2">
      <c r="A17" s="306" t="s">
        <v>5</v>
      </c>
      <c r="B17" s="307" t="s">
        <v>33</v>
      </c>
      <c r="C17" s="308">
        <v>6870</v>
      </c>
      <c r="D17" s="309">
        <f t="shared" si="0"/>
        <v>978</v>
      </c>
      <c r="E17" s="310">
        <v>690</v>
      </c>
      <c r="F17" s="309">
        <v>1893</v>
      </c>
      <c r="G17" s="311">
        <v>406</v>
      </c>
      <c r="H17" s="310">
        <v>50</v>
      </c>
      <c r="I17" s="310">
        <v>4</v>
      </c>
      <c r="J17" s="309">
        <v>9</v>
      </c>
      <c r="K17" s="311">
        <v>114</v>
      </c>
      <c r="L17" s="310">
        <v>65</v>
      </c>
      <c r="M17" s="310">
        <v>353</v>
      </c>
      <c r="N17" s="309">
        <v>292</v>
      </c>
      <c r="O17" s="311">
        <v>89</v>
      </c>
      <c r="P17" s="309">
        <v>0</v>
      </c>
      <c r="Q17" s="311">
        <v>68</v>
      </c>
      <c r="R17" s="310">
        <v>102</v>
      </c>
      <c r="S17" s="310">
        <v>167</v>
      </c>
      <c r="T17" s="309">
        <v>48</v>
      </c>
      <c r="U17" s="311">
        <v>78</v>
      </c>
      <c r="V17" s="310">
        <v>376</v>
      </c>
      <c r="W17" s="310">
        <v>81</v>
      </c>
      <c r="X17" s="309">
        <v>9</v>
      </c>
      <c r="Y17" s="311">
        <v>6</v>
      </c>
      <c r="Z17" s="310">
        <v>241</v>
      </c>
      <c r="AA17" s="310">
        <v>1</v>
      </c>
      <c r="AB17" s="309">
        <v>67</v>
      </c>
      <c r="AC17" s="311">
        <v>7</v>
      </c>
      <c r="AD17" s="310">
        <v>33</v>
      </c>
      <c r="AE17" s="310">
        <v>145</v>
      </c>
      <c r="AF17" s="309">
        <v>45</v>
      </c>
      <c r="AG17" s="311">
        <v>0</v>
      </c>
      <c r="AH17" s="310">
        <v>146</v>
      </c>
      <c r="AI17" s="310">
        <v>33</v>
      </c>
      <c r="AJ17" s="309">
        <v>173</v>
      </c>
      <c r="AK17" s="311">
        <v>4</v>
      </c>
      <c r="AL17" s="310">
        <v>41</v>
      </c>
      <c r="AM17" s="310">
        <v>12</v>
      </c>
      <c r="AN17" s="309">
        <v>0</v>
      </c>
      <c r="AO17" s="311">
        <v>0</v>
      </c>
      <c r="AP17" s="310">
        <v>35</v>
      </c>
      <c r="AQ17" s="310">
        <v>9</v>
      </c>
      <c r="AR17" s="312">
        <v>0</v>
      </c>
      <c r="AS17" s="415">
        <f t="shared" si="1"/>
        <v>12</v>
      </c>
    </row>
    <row r="18" spans="1:45" x14ac:dyDescent="0.2">
      <c r="A18" s="306" t="s">
        <v>6</v>
      </c>
      <c r="B18" s="307" t="s">
        <v>34</v>
      </c>
      <c r="C18" s="308">
        <v>39164</v>
      </c>
      <c r="D18" s="309">
        <f t="shared" si="0"/>
        <v>4594</v>
      </c>
      <c r="E18" s="310">
        <v>4229</v>
      </c>
      <c r="F18" s="309">
        <v>5784</v>
      </c>
      <c r="G18" s="311">
        <v>4259</v>
      </c>
      <c r="H18" s="310">
        <v>366</v>
      </c>
      <c r="I18" s="310">
        <v>169</v>
      </c>
      <c r="J18" s="309">
        <v>6</v>
      </c>
      <c r="K18" s="311">
        <v>1663</v>
      </c>
      <c r="L18" s="310">
        <v>292</v>
      </c>
      <c r="M18" s="310">
        <v>663</v>
      </c>
      <c r="N18" s="309">
        <v>1310</v>
      </c>
      <c r="O18" s="311">
        <v>496</v>
      </c>
      <c r="P18" s="309">
        <v>421</v>
      </c>
      <c r="Q18" s="311">
        <v>214</v>
      </c>
      <c r="R18" s="310">
        <v>2556</v>
      </c>
      <c r="S18" s="310">
        <v>844</v>
      </c>
      <c r="T18" s="309">
        <v>442</v>
      </c>
      <c r="U18" s="311">
        <v>1605</v>
      </c>
      <c r="V18" s="310">
        <v>291</v>
      </c>
      <c r="W18" s="310">
        <v>1777</v>
      </c>
      <c r="X18" s="309">
        <v>346</v>
      </c>
      <c r="Y18" s="311">
        <v>162</v>
      </c>
      <c r="Z18" s="310">
        <v>773</v>
      </c>
      <c r="AA18" s="310">
        <v>115</v>
      </c>
      <c r="AB18" s="309">
        <v>1359</v>
      </c>
      <c r="AC18" s="311">
        <v>63</v>
      </c>
      <c r="AD18" s="310">
        <v>212</v>
      </c>
      <c r="AE18" s="310">
        <v>587</v>
      </c>
      <c r="AF18" s="309">
        <v>587</v>
      </c>
      <c r="AG18" s="311">
        <v>108</v>
      </c>
      <c r="AH18" s="310">
        <v>278</v>
      </c>
      <c r="AI18" s="310">
        <v>502</v>
      </c>
      <c r="AJ18" s="309">
        <v>521</v>
      </c>
      <c r="AK18" s="311">
        <v>635</v>
      </c>
      <c r="AL18" s="310">
        <v>545</v>
      </c>
      <c r="AM18" s="310">
        <v>4</v>
      </c>
      <c r="AN18" s="309">
        <v>91</v>
      </c>
      <c r="AO18" s="311">
        <v>83</v>
      </c>
      <c r="AP18" s="310">
        <v>160</v>
      </c>
      <c r="AQ18" s="310">
        <v>28</v>
      </c>
      <c r="AR18" s="312">
        <v>24</v>
      </c>
      <c r="AS18" s="415">
        <f t="shared" si="1"/>
        <v>347</v>
      </c>
    </row>
    <row r="19" spans="1:45" x14ac:dyDescent="0.2">
      <c r="A19" s="306" t="s">
        <v>7</v>
      </c>
      <c r="B19" s="307" t="s">
        <v>266</v>
      </c>
      <c r="C19" s="308">
        <v>31734</v>
      </c>
      <c r="D19" s="309">
        <f t="shared" si="0"/>
        <v>9431</v>
      </c>
      <c r="E19" s="310">
        <v>2932</v>
      </c>
      <c r="F19" s="309">
        <v>2245</v>
      </c>
      <c r="G19" s="311">
        <v>538</v>
      </c>
      <c r="H19" s="310">
        <v>190</v>
      </c>
      <c r="I19" s="310">
        <v>177</v>
      </c>
      <c r="J19" s="309">
        <v>21</v>
      </c>
      <c r="K19" s="311">
        <v>670</v>
      </c>
      <c r="L19" s="310">
        <v>749</v>
      </c>
      <c r="M19" s="310">
        <v>157</v>
      </c>
      <c r="N19" s="309">
        <v>1315</v>
      </c>
      <c r="O19" s="311">
        <v>27</v>
      </c>
      <c r="P19" s="309">
        <v>88</v>
      </c>
      <c r="Q19" s="311">
        <v>67</v>
      </c>
      <c r="R19" s="310">
        <v>264</v>
      </c>
      <c r="S19" s="310">
        <v>7743</v>
      </c>
      <c r="T19" s="309">
        <v>153</v>
      </c>
      <c r="U19" s="311">
        <v>319</v>
      </c>
      <c r="V19" s="310">
        <v>52</v>
      </c>
      <c r="W19" s="310">
        <v>1661</v>
      </c>
      <c r="X19" s="309">
        <v>178</v>
      </c>
      <c r="Y19" s="311">
        <v>37</v>
      </c>
      <c r="Z19" s="310">
        <v>40</v>
      </c>
      <c r="AA19" s="310">
        <v>81</v>
      </c>
      <c r="AB19" s="309">
        <v>122</v>
      </c>
      <c r="AC19" s="311">
        <v>21</v>
      </c>
      <c r="AD19" s="310">
        <v>49</v>
      </c>
      <c r="AE19" s="310">
        <v>794</v>
      </c>
      <c r="AF19" s="309">
        <v>606</v>
      </c>
      <c r="AG19" s="311">
        <v>13</v>
      </c>
      <c r="AH19" s="310">
        <v>98</v>
      </c>
      <c r="AI19" s="310">
        <v>135</v>
      </c>
      <c r="AJ19" s="309">
        <v>607</v>
      </c>
      <c r="AK19" s="311">
        <v>12</v>
      </c>
      <c r="AL19" s="310">
        <v>52</v>
      </c>
      <c r="AM19" s="310">
        <v>4</v>
      </c>
      <c r="AN19" s="309">
        <v>46</v>
      </c>
      <c r="AO19" s="311">
        <v>3</v>
      </c>
      <c r="AP19" s="310">
        <v>8</v>
      </c>
      <c r="AQ19" s="310">
        <v>24</v>
      </c>
      <c r="AR19" s="312">
        <v>5</v>
      </c>
      <c r="AS19" s="415">
        <f t="shared" si="1"/>
        <v>279</v>
      </c>
    </row>
    <row r="20" spans="1:45" x14ac:dyDescent="0.2">
      <c r="A20" s="306" t="s">
        <v>8</v>
      </c>
      <c r="B20" s="307" t="s">
        <v>267</v>
      </c>
      <c r="C20" s="308">
        <v>30254</v>
      </c>
      <c r="D20" s="309">
        <f t="shared" si="0"/>
        <v>5601</v>
      </c>
      <c r="E20" s="310">
        <v>1875</v>
      </c>
      <c r="F20" s="309">
        <v>5058</v>
      </c>
      <c r="G20" s="311">
        <v>4761</v>
      </c>
      <c r="H20" s="310">
        <v>590</v>
      </c>
      <c r="I20" s="310">
        <v>599</v>
      </c>
      <c r="J20" s="309">
        <v>24</v>
      </c>
      <c r="K20" s="311">
        <v>1375</v>
      </c>
      <c r="L20" s="310">
        <v>40</v>
      </c>
      <c r="M20" s="310">
        <v>187</v>
      </c>
      <c r="N20" s="309">
        <v>1544</v>
      </c>
      <c r="O20" s="311">
        <v>123</v>
      </c>
      <c r="P20" s="309">
        <v>249</v>
      </c>
      <c r="Q20" s="311">
        <v>132</v>
      </c>
      <c r="R20" s="310">
        <v>1052</v>
      </c>
      <c r="S20" s="310">
        <v>235</v>
      </c>
      <c r="T20" s="309">
        <v>693</v>
      </c>
      <c r="U20" s="311">
        <v>264</v>
      </c>
      <c r="V20" s="310">
        <v>211</v>
      </c>
      <c r="W20" s="310">
        <v>950</v>
      </c>
      <c r="X20" s="309">
        <v>158</v>
      </c>
      <c r="Y20" s="311">
        <v>251</v>
      </c>
      <c r="Z20" s="310">
        <v>210</v>
      </c>
      <c r="AA20" s="310">
        <v>250</v>
      </c>
      <c r="AB20" s="309">
        <v>205</v>
      </c>
      <c r="AC20" s="311">
        <v>103</v>
      </c>
      <c r="AD20" s="310">
        <v>55</v>
      </c>
      <c r="AE20" s="310">
        <v>583</v>
      </c>
      <c r="AF20" s="309">
        <v>268</v>
      </c>
      <c r="AG20" s="311">
        <v>0</v>
      </c>
      <c r="AH20" s="310">
        <v>164</v>
      </c>
      <c r="AI20" s="310">
        <v>892</v>
      </c>
      <c r="AJ20" s="309">
        <v>1214</v>
      </c>
      <c r="AK20" s="311">
        <v>52</v>
      </c>
      <c r="AL20" s="310">
        <v>148</v>
      </c>
      <c r="AM20" s="310">
        <v>8</v>
      </c>
      <c r="AN20" s="309">
        <v>18</v>
      </c>
      <c r="AO20" s="311">
        <v>25</v>
      </c>
      <c r="AP20" s="310">
        <v>10</v>
      </c>
      <c r="AQ20" s="310">
        <v>22</v>
      </c>
      <c r="AR20" s="312">
        <v>55</v>
      </c>
      <c r="AS20" s="415">
        <f t="shared" si="1"/>
        <v>952</v>
      </c>
    </row>
    <row r="21" spans="1:45" x14ac:dyDescent="0.2">
      <c r="A21" s="306" t="s">
        <v>9</v>
      </c>
      <c r="B21" s="307" t="s">
        <v>268</v>
      </c>
      <c r="C21" s="308">
        <v>10720</v>
      </c>
      <c r="D21" s="309">
        <f t="shared" si="0"/>
        <v>2732</v>
      </c>
      <c r="E21" s="310">
        <v>2506</v>
      </c>
      <c r="F21" s="309">
        <v>617</v>
      </c>
      <c r="G21" s="311">
        <v>725</v>
      </c>
      <c r="H21" s="310">
        <v>663</v>
      </c>
      <c r="I21" s="310">
        <v>0</v>
      </c>
      <c r="J21" s="309">
        <v>66</v>
      </c>
      <c r="K21" s="311">
        <v>232</v>
      </c>
      <c r="L21" s="310">
        <v>31</v>
      </c>
      <c r="M21" s="310">
        <v>184</v>
      </c>
      <c r="N21" s="309">
        <v>278</v>
      </c>
      <c r="O21" s="311">
        <v>1</v>
      </c>
      <c r="P21" s="309">
        <v>15</v>
      </c>
      <c r="Q21" s="311">
        <v>649</v>
      </c>
      <c r="R21" s="310">
        <v>142</v>
      </c>
      <c r="S21" s="310">
        <v>49</v>
      </c>
      <c r="T21" s="309">
        <v>67</v>
      </c>
      <c r="U21" s="311">
        <v>0</v>
      </c>
      <c r="V21" s="310">
        <v>43</v>
      </c>
      <c r="W21" s="310">
        <v>151</v>
      </c>
      <c r="X21" s="309">
        <v>109</v>
      </c>
      <c r="Y21" s="311">
        <v>7</v>
      </c>
      <c r="Z21" s="310">
        <v>10</v>
      </c>
      <c r="AA21" s="310">
        <v>60</v>
      </c>
      <c r="AB21" s="309">
        <v>0</v>
      </c>
      <c r="AC21" s="311">
        <v>9</v>
      </c>
      <c r="AD21" s="310">
        <v>69</v>
      </c>
      <c r="AE21" s="310">
        <v>7</v>
      </c>
      <c r="AF21" s="309">
        <v>112</v>
      </c>
      <c r="AG21" s="311">
        <v>3</v>
      </c>
      <c r="AH21" s="310">
        <v>235</v>
      </c>
      <c r="AI21" s="310">
        <v>9</v>
      </c>
      <c r="AJ21" s="309">
        <v>69</v>
      </c>
      <c r="AK21" s="311">
        <v>202</v>
      </c>
      <c r="AL21" s="310">
        <v>529</v>
      </c>
      <c r="AM21" s="310">
        <v>0</v>
      </c>
      <c r="AN21" s="309">
        <v>0</v>
      </c>
      <c r="AO21" s="311">
        <v>10</v>
      </c>
      <c r="AP21" s="310">
        <v>102</v>
      </c>
      <c r="AQ21" s="310">
        <v>27</v>
      </c>
      <c r="AR21" s="312">
        <v>0</v>
      </c>
      <c r="AS21" s="415">
        <f t="shared" si="1"/>
        <v>69</v>
      </c>
    </row>
    <row r="22" spans="1:45" x14ac:dyDescent="0.2">
      <c r="A22" s="306" t="s">
        <v>10</v>
      </c>
      <c r="B22" s="307" t="s">
        <v>278</v>
      </c>
      <c r="C22" s="308">
        <v>11196</v>
      </c>
      <c r="D22" s="309">
        <f t="shared" si="0"/>
        <v>1058</v>
      </c>
      <c r="E22" s="310">
        <v>1505</v>
      </c>
      <c r="F22" s="309">
        <v>1466</v>
      </c>
      <c r="G22" s="311">
        <v>514</v>
      </c>
      <c r="H22" s="310">
        <v>147</v>
      </c>
      <c r="I22" s="310">
        <v>14</v>
      </c>
      <c r="J22" s="309">
        <v>13</v>
      </c>
      <c r="K22" s="311">
        <v>1254</v>
      </c>
      <c r="L22" s="310">
        <v>48</v>
      </c>
      <c r="M22" s="310">
        <v>266</v>
      </c>
      <c r="N22" s="309">
        <v>162</v>
      </c>
      <c r="O22" s="311">
        <v>213</v>
      </c>
      <c r="P22" s="309">
        <v>152</v>
      </c>
      <c r="Q22" s="311">
        <v>104</v>
      </c>
      <c r="R22" s="310">
        <v>51</v>
      </c>
      <c r="S22" s="310">
        <v>8</v>
      </c>
      <c r="T22" s="309">
        <v>72</v>
      </c>
      <c r="U22" s="311">
        <v>142</v>
      </c>
      <c r="V22" s="310">
        <v>137</v>
      </c>
      <c r="W22" s="310">
        <v>93</v>
      </c>
      <c r="X22" s="309">
        <v>165</v>
      </c>
      <c r="Y22" s="311">
        <v>31</v>
      </c>
      <c r="Z22" s="310">
        <v>376</v>
      </c>
      <c r="AA22" s="310">
        <v>35</v>
      </c>
      <c r="AB22" s="309">
        <v>108</v>
      </c>
      <c r="AC22" s="311">
        <v>2</v>
      </c>
      <c r="AD22" s="310">
        <v>13</v>
      </c>
      <c r="AE22" s="310">
        <v>452</v>
      </c>
      <c r="AF22" s="309">
        <v>248</v>
      </c>
      <c r="AG22" s="311">
        <v>319</v>
      </c>
      <c r="AH22" s="310">
        <v>163</v>
      </c>
      <c r="AI22" s="310">
        <v>3</v>
      </c>
      <c r="AJ22" s="309">
        <v>2</v>
      </c>
      <c r="AK22" s="311">
        <v>6</v>
      </c>
      <c r="AL22" s="310">
        <v>2</v>
      </c>
      <c r="AM22" s="310">
        <v>0</v>
      </c>
      <c r="AN22" s="309">
        <v>1567</v>
      </c>
      <c r="AO22" s="311">
        <v>18</v>
      </c>
      <c r="AP22" s="310">
        <v>164</v>
      </c>
      <c r="AQ22" s="310">
        <v>103</v>
      </c>
      <c r="AR22" s="312">
        <v>0</v>
      </c>
      <c r="AS22" s="415">
        <f t="shared" si="1"/>
        <v>51</v>
      </c>
    </row>
    <row r="23" spans="1:45" x14ac:dyDescent="0.2">
      <c r="A23" s="306" t="s">
        <v>11</v>
      </c>
      <c r="B23" s="307" t="s">
        <v>35</v>
      </c>
      <c r="C23" s="308">
        <v>38482</v>
      </c>
      <c r="D23" s="309">
        <f t="shared" si="0"/>
        <v>7041</v>
      </c>
      <c r="E23" s="310">
        <v>10403</v>
      </c>
      <c r="F23" s="309">
        <v>3136</v>
      </c>
      <c r="G23" s="311">
        <v>1365</v>
      </c>
      <c r="H23" s="310">
        <v>567</v>
      </c>
      <c r="I23" s="310">
        <v>1357</v>
      </c>
      <c r="J23" s="309">
        <v>39</v>
      </c>
      <c r="K23" s="311">
        <v>1016</v>
      </c>
      <c r="L23" s="310">
        <v>52</v>
      </c>
      <c r="M23" s="310">
        <v>245</v>
      </c>
      <c r="N23" s="309">
        <v>1152</v>
      </c>
      <c r="O23" s="311">
        <v>725</v>
      </c>
      <c r="P23" s="309">
        <v>99</v>
      </c>
      <c r="Q23" s="311">
        <v>314</v>
      </c>
      <c r="R23" s="310">
        <v>135</v>
      </c>
      <c r="S23" s="310">
        <v>556</v>
      </c>
      <c r="T23" s="309">
        <v>309</v>
      </c>
      <c r="U23" s="311">
        <v>94</v>
      </c>
      <c r="V23" s="310">
        <v>1473</v>
      </c>
      <c r="W23" s="310">
        <v>1430</v>
      </c>
      <c r="X23" s="309">
        <v>241</v>
      </c>
      <c r="Y23" s="311">
        <v>306</v>
      </c>
      <c r="Z23" s="310">
        <v>1375</v>
      </c>
      <c r="AA23" s="310">
        <v>794</v>
      </c>
      <c r="AB23" s="309">
        <v>12</v>
      </c>
      <c r="AC23" s="311">
        <v>350</v>
      </c>
      <c r="AD23" s="310">
        <v>568</v>
      </c>
      <c r="AE23" s="310">
        <v>431</v>
      </c>
      <c r="AF23" s="309">
        <v>786</v>
      </c>
      <c r="AG23" s="311">
        <v>3</v>
      </c>
      <c r="AH23" s="310">
        <v>115</v>
      </c>
      <c r="AI23" s="310">
        <v>140</v>
      </c>
      <c r="AJ23" s="309">
        <v>96</v>
      </c>
      <c r="AK23" s="311">
        <v>112</v>
      </c>
      <c r="AL23" s="310">
        <v>916</v>
      </c>
      <c r="AM23" s="310">
        <v>22</v>
      </c>
      <c r="AN23" s="309">
        <v>140</v>
      </c>
      <c r="AO23" s="311">
        <v>365</v>
      </c>
      <c r="AP23" s="310">
        <v>181</v>
      </c>
      <c r="AQ23" s="310">
        <v>0</v>
      </c>
      <c r="AR23" s="312">
        <v>21</v>
      </c>
      <c r="AS23" s="415">
        <f t="shared" si="1"/>
        <v>2501</v>
      </c>
    </row>
    <row r="24" spans="1:45" x14ac:dyDescent="0.2">
      <c r="A24" s="306" t="s">
        <v>12</v>
      </c>
      <c r="B24" s="307" t="s">
        <v>361</v>
      </c>
      <c r="C24" s="308">
        <v>13315</v>
      </c>
      <c r="D24" s="309">
        <f t="shared" si="0"/>
        <v>3151</v>
      </c>
      <c r="E24" s="310">
        <v>474</v>
      </c>
      <c r="F24" s="309">
        <v>3386</v>
      </c>
      <c r="G24" s="311">
        <v>508</v>
      </c>
      <c r="H24" s="310">
        <v>824</v>
      </c>
      <c r="I24" s="310">
        <v>0</v>
      </c>
      <c r="J24" s="309">
        <v>0</v>
      </c>
      <c r="K24" s="311">
        <v>731</v>
      </c>
      <c r="L24" s="310">
        <v>0</v>
      </c>
      <c r="M24" s="310">
        <v>12</v>
      </c>
      <c r="N24" s="309">
        <v>41</v>
      </c>
      <c r="O24" s="311">
        <v>0</v>
      </c>
      <c r="P24" s="309">
        <v>96</v>
      </c>
      <c r="Q24" s="311">
        <v>144</v>
      </c>
      <c r="R24" s="310">
        <v>423</v>
      </c>
      <c r="S24" s="310">
        <v>0</v>
      </c>
      <c r="T24" s="309">
        <v>31</v>
      </c>
      <c r="U24" s="311">
        <v>10</v>
      </c>
      <c r="V24" s="310">
        <v>2279</v>
      </c>
      <c r="W24" s="310">
        <v>24</v>
      </c>
      <c r="X24" s="309">
        <v>200</v>
      </c>
      <c r="Y24" s="311">
        <v>0</v>
      </c>
      <c r="Z24" s="310">
        <v>12</v>
      </c>
      <c r="AA24" s="310">
        <v>0</v>
      </c>
      <c r="AB24" s="309">
        <v>0</v>
      </c>
      <c r="AC24" s="311">
        <v>89</v>
      </c>
      <c r="AD24" s="310">
        <v>0</v>
      </c>
      <c r="AE24" s="310">
        <v>661</v>
      </c>
      <c r="AF24" s="309">
        <v>8</v>
      </c>
      <c r="AG24" s="311">
        <v>15</v>
      </c>
      <c r="AH24" s="310">
        <v>0</v>
      </c>
      <c r="AI24" s="310">
        <v>79</v>
      </c>
      <c r="AJ24" s="309">
        <v>0</v>
      </c>
      <c r="AK24" s="311">
        <v>2</v>
      </c>
      <c r="AL24" s="310">
        <v>105</v>
      </c>
      <c r="AM24" s="310">
        <v>0</v>
      </c>
      <c r="AN24" s="309">
        <v>0</v>
      </c>
      <c r="AO24" s="311">
        <v>0</v>
      </c>
      <c r="AP24" s="310">
        <v>0</v>
      </c>
      <c r="AQ24" s="310">
        <v>10</v>
      </c>
      <c r="AR24" s="312">
        <v>0</v>
      </c>
      <c r="AS24" s="415">
        <f t="shared" si="1"/>
        <v>89</v>
      </c>
    </row>
    <row r="25" spans="1:45" x14ac:dyDescent="0.2">
      <c r="A25" s="306" t="s">
        <v>13</v>
      </c>
      <c r="B25" s="307" t="s">
        <v>189</v>
      </c>
      <c r="C25" s="308">
        <v>32308</v>
      </c>
      <c r="D25" s="309">
        <f t="shared" si="0"/>
        <v>9941</v>
      </c>
      <c r="E25" s="310">
        <v>2887</v>
      </c>
      <c r="F25" s="309">
        <v>1816</v>
      </c>
      <c r="G25" s="311">
        <v>6662</v>
      </c>
      <c r="H25" s="310">
        <v>692</v>
      </c>
      <c r="I25" s="310">
        <v>105</v>
      </c>
      <c r="J25" s="309">
        <v>16</v>
      </c>
      <c r="K25" s="311">
        <v>555</v>
      </c>
      <c r="L25" s="310">
        <v>882</v>
      </c>
      <c r="M25" s="310">
        <v>287</v>
      </c>
      <c r="N25" s="309">
        <v>432</v>
      </c>
      <c r="O25" s="311">
        <v>71</v>
      </c>
      <c r="P25" s="309">
        <v>166</v>
      </c>
      <c r="Q25" s="311">
        <v>197</v>
      </c>
      <c r="R25" s="310">
        <v>544</v>
      </c>
      <c r="S25" s="310">
        <v>439</v>
      </c>
      <c r="T25" s="309">
        <v>379</v>
      </c>
      <c r="U25" s="311">
        <v>715</v>
      </c>
      <c r="V25" s="310">
        <v>671</v>
      </c>
      <c r="W25" s="310">
        <v>606</v>
      </c>
      <c r="X25" s="309">
        <v>248</v>
      </c>
      <c r="Y25" s="311">
        <v>75</v>
      </c>
      <c r="Z25" s="310">
        <v>777</v>
      </c>
      <c r="AA25" s="310">
        <v>117</v>
      </c>
      <c r="AB25" s="309">
        <v>70</v>
      </c>
      <c r="AC25" s="311">
        <v>222</v>
      </c>
      <c r="AD25" s="310">
        <v>174</v>
      </c>
      <c r="AE25" s="310">
        <v>207</v>
      </c>
      <c r="AF25" s="309">
        <v>318</v>
      </c>
      <c r="AG25" s="311">
        <v>3</v>
      </c>
      <c r="AH25" s="310">
        <v>297</v>
      </c>
      <c r="AI25" s="310">
        <v>597</v>
      </c>
      <c r="AJ25" s="309">
        <v>146</v>
      </c>
      <c r="AK25" s="311">
        <v>33</v>
      </c>
      <c r="AL25" s="310">
        <v>651</v>
      </c>
      <c r="AM25" s="310">
        <v>57</v>
      </c>
      <c r="AN25" s="309">
        <v>19</v>
      </c>
      <c r="AO25" s="311">
        <v>0</v>
      </c>
      <c r="AP25" s="310">
        <v>74</v>
      </c>
      <c r="AQ25" s="310">
        <v>132</v>
      </c>
      <c r="AR25" s="312">
        <v>28</v>
      </c>
      <c r="AS25" s="415">
        <f t="shared" si="1"/>
        <v>444</v>
      </c>
    </row>
    <row r="26" spans="1:45" x14ac:dyDescent="0.2">
      <c r="A26" s="306" t="s">
        <v>14</v>
      </c>
      <c r="B26" s="307" t="s">
        <v>50</v>
      </c>
      <c r="C26" s="308">
        <v>35106</v>
      </c>
      <c r="D26" s="309">
        <f t="shared" si="0"/>
        <v>8818</v>
      </c>
      <c r="E26" s="310">
        <v>4915</v>
      </c>
      <c r="F26" s="309">
        <v>1451</v>
      </c>
      <c r="G26" s="311">
        <v>650</v>
      </c>
      <c r="H26" s="310">
        <v>797</v>
      </c>
      <c r="I26" s="310">
        <v>290</v>
      </c>
      <c r="J26" s="309">
        <v>165</v>
      </c>
      <c r="K26" s="311">
        <v>596</v>
      </c>
      <c r="L26" s="310">
        <v>29</v>
      </c>
      <c r="M26" s="310">
        <v>2900</v>
      </c>
      <c r="N26" s="309">
        <v>549</v>
      </c>
      <c r="O26" s="311">
        <v>163</v>
      </c>
      <c r="P26" s="309">
        <v>811</v>
      </c>
      <c r="Q26" s="311">
        <v>175</v>
      </c>
      <c r="R26" s="310">
        <v>679</v>
      </c>
      <c r="S26" s="310">
        <v>324</v>
      </c>
      <c r="T26" s="309">
        <v>177</v>
      </c>
      <c r="U26" s="311">
        <v>387</v>
      </c>
      <c r="V26" s="310">
        <v>397</v>
      </c>
      <c r="W26" s="310">
        <v>533</v>
      </c>
      <c r="X26" s="309">
        <v>432</v>
      </c>
      <c r="Y26" s="311">
        <v>338</v>
      </c>
      <c r="Z26" s="310">
        <v>1129</v>
      </c>
      <c r="AA26" s="310">
        <v>178</v>
      </c>
      <c r="AB26" s="309">
        <v>175</v>
      </c>
      <c r="AC26" s="311">
        <v>793</v>
      </c>
      <c r="AD26" s="310">
        <v>379</v>
      </c>
      <c r="AE26" s="310">
        <v>2318</v>
      </c>
      <c r="AF26" s="309">
        <v>2990</v>
      </c>
      <c r="AG26" s="311">
        <v>38</v>
      </c>
      <c r="AH26" s="310">
        <v>91</v>
      </c>
      <c r="AI26" s="310">
        <v>259</v>
      </c>
      <c r="AJ26" s="309">
        <v>28</v>
      </c>
      <c r="AK26" s="311">
        <v>158</v>
      </c>
      <c r="AL26" s="310">
        <v>603</v>
      </c>
      <c r="AM26" s="310">
        <v>55</v>
      </c>
      <c r="AN26" s="309">
        <v>153</v>
      </c>
      <c r="AO26" s="311">
        <v>76</v>
      </c>
      <c r="AP26" s="310">
        <v>46</v>
      </c>
      <c r="AQ26" s="310">
        <v>43</v>
      </c>
      <c r="AR26" s="312">
        <v>18</v>
      </c>
      <c r="AS26" s="415">
        <f t="shared" si="1"/>
        <v>1261</v>
      </c>
    </row>
    <row r="27" spans="1:45" x14ac:dyDescent="0.2">
      <c r="A27" s="306" t="s">
        <v>15</v>
      </c>
      <c r="B27" s="307" t="s">
        <v>36</v>
      </c>
      <c r="C27" s="308">
        <v>160898</v>
      </c>
      <c r="D27" s="309">
        <f t="shared" si="0"/>
        <v>39946</v>
      </c>
      <c r="E27" s="310">
        <v>24975</v>
      </c>
      <c r="F27" s="309">
        <v>16540</v>
      </c>
      <c r="G27" s="311">
        <v>5351</v>
      </c>
      <c r="H27" s="310">
        <v>8271</v>
      </c>
      <c r="I27" s="310">
        <v>1758</v>
      </c>
      <c r="J27" s="309">
        <v>990</v>
      </c>
      <c r="K27" s="311">
        <v>5172</v>
      </c>
      <c r="L27" s="310">
        <v>1246</v>
      </c>
      <c r="M27" s="310">
        <v>4190</v>
      </c>
      <c r="N27" s="309">
        <v>8789</v>
      </c>
      <c r="O27" s="311">
        <v>1269</v>
      </c>
      <c r="P27" s="309">
        <v>1232</v>
      </c>
      <c r="Q27" s="311">
        <v>3691</v>
      </c>
      <c r="R27" s="310">
        <v>2451</v>
      </c>
      <c r="S27" s="310">
        <v>4236</v>
      </c>
      <c r="T27" s="309">
        <v>2924</v>
      </c>
      <c r="U27" s="311">
        <v>1071</v>
      </c>
      <c r="V27" s="310">
        <v>1706</v>
      </c>
      <c r="W27" s="310">
        <v>1293</v>
      </c>
      <c r="X27" s="309">
        <v>1038</v>
      </c>
      <c r="Y27" s="311">
        <v>1126</v>
      </c>
      <c r="Z27" s="310">
        <v>2505</v>
      </c>
      <c r="AA27" s="310">
        <v>1937</v>
      </c>
      <c r="AB27" s="309">
        <v>1238</v>
      </c>
      <c r="AC27" s="311">
        <v>1488</v>
      </c>
      <c r="AD27" s="310">
        <v>1882</v>
      </c>
      <c r="AE27" s="310">
        <v>1242</v>
      </c>
      <c r="AF27" s="309">
        <v>2462</v>
      </c>
      <c r="AG27" s="311">
        <v>542</v>
      </c>
      <c r="AH27" s="310">
        <v>615</v>
      </c>
      <c r="AI27" s="310">
        <v>1142</v>
      </c>
      <c r="AJ27" s="309">
        <v>831</v>
      </c>
      <c r="AK27" s="311">
        <v>363</v>
      </c>
      <c r="AL27" s="310">
        <v>585</v>
      </c>
      <c r="AM27" s="310">
        <v>404</v>
      </c>
      <c r="AN27" s="309">
        <v>1129</v>
      </c>
      <c r="AO27" s="311">
        <v>404</v>
      </c>
      <c r="AP27" s="310">
        <v>899</v>
      </c>
      <c r="AQ27" s="310">
        <v>942</v>
      </c>
      <c r="AR27" s="312">
        <v>1023</v>
      </c>
      <c r="AS27" s="415">
        <f t="shared" si="1"/>
        <v>5183</v>
      </c>
    </row>
    <row r="28" spans="1:45" x14ac:dyDescent="0.2">
      <c r="A28" s="306" t="s">
        <v>16</v>
      </c>
      <c r="B28" s="307" t="s">
        <v>190</v>
      </c>
      <c r="C28" s="308">
        <v>7222</v>
      </c>
      <c r="D28" s="309">
        <f t="shared" si="0"/>
        <v>2084</v>
      </c>
      <c r="E28" s="310">
        <v>1982</v>
      </c>
      <c r="F28" s="309">
        <v>765</v>
      </c>
      <c r="G28" s="311">
        <v>179</v>
      </c>
      <c r="H28" s="310">
        <v>26</v>
      </c>
      <c r="I28" s="310">
        <v>199</v>
      </c>
      <c r="J28" s="309">
        <v>10</v>
      </c>
      <c r="K28" s="311">
        <v>0</v>
      </c>
      <c r="L28" s="310">
        <v>419</v>
      </c>
      <c r="M28" s="310">
        <v>196</v>
      </c>
      <c r="N28" s="309">
        <v>188</v>
      </c>
      <c r="O28" s="311">
        <v>250</v>
      </c>
      <c r="P28" s="309">
        <v>2</v>
      </c>
      <c r="Q28" s="311">
        <v>30</v>
      </c>
      <c r="R28" s="310">
        <v>7</v>
      </c>
      <c r="S28" s="310">
        <v>157</v>
      </c>
      <c r="T28" s="309">
        <v>0</v>
      </c>
      <c r="U28" s="311">
        <v>0</v>
      </c>
      <c r="V28" s="310">
        <v>219</v>
      </c>
      <c r="W28" s="310">
        <v>0</v>
      </c>
      <c r="X28" s="309">
        <v>17</v>
      </c>
      <c r="Y28" s="311">
        <v>3</v>
      </c>
      <c r="Z28" s="310">
        <v>23</v>
      </c>
      <c r="AA28" s="310">
        <v>1</v>
      </c>
      <c r="AB28" s="309">
        <v>223</v>
      </c>
      <c r="AC28" s="311">
        <v>9</v>
      </c>
      <c r="AD28" s="310">
        <v>17</v>
      </c>
      <c r="AE28" s="310">
        <v>143</v>
      </c>
      <c r="AF28" s="309">
        <v>3</v>
      </c>
      <c r="AG28" s="311">
        <v>13</v>
      </c>
      <c r="AH28" s="310">
        <v>0</v>
      </c>
      <c r="AI28" s="310">
        <v>0</v>
      </c>
      <c r="AJ28" s="309">
        <v>0</v>
      </c>
      <c r="AK28" s="311">
        <v>0</v>
      </c>
      <c r="AL28" s="310">
        <v>13</v>
      </c>
      <c r="AM28" s="310">
        <v>33</v>
      </c>
      <c r="AN28" s="309">
        <v>0</v>
      </c>
      <c r="AO28" s="311">
        <v>0</v>
      </c>
      <c r="AP28" s="310">
        <v>0</v>
      </c>
      <c r="AQ28" s="310">
        <v>11</v>
      </c>
      <c r="AR28" s="312">
        <v>0</v>
      </c>
      <c r="AS28" s="415">
        <f t="shared" si="1"/>
        <v>209</v>
      </c>
    </row>
    <row r="29" spans="1:45" x14ac:dyDescent="0.2">
      <c r="A29" s="306" t="s">
        <v>17</v>
      </c>
      <c r="B29" s="307" t="s">
        <v>270</v>
      </c>
      <c r="C29" s="308">
        <v>3361</v>
      </c>
      <c r="D29" s="309">
        <f t="shared" si="0"/>
        <v>1174</v>
      </c>
      <c r="E29" s="310">
        <v>379</v>
      </c>
      <c r="F29" s="309">
        <v>382</v>
      </c>
      <c r="G29" s="311">
        <v>127</v>
      </c>
      <c r="H29" s="310">
        <v>264</v>
      </c>
      <c r="I29" s="310">
        <v>11</v>
      </c>
      <c r="J29" s="309">
        <v>64</v>
      </c>
      <c r="K29" s="311">
        <v>44</v>
      </c>
      <c r="L29" s="310">
        <v>38</v>
      </c>
      <c r="M29" s="310">
        <v>36</v>
      </c>
      <c r="N29" s="309">
        <v>131</v>
      </c>
      <c r="O29" s="311">
        <v>54</v>
      </c>
      <c r="P29" s="309">
        <v>6</v>
      </c>
      <c r="Q29" s="311">
        <v>72</v>
      </c>
      <c r="R29" s="310">
        <v>11</v>
      </c>
      <c r="S29" s="310">
        <v>119</v>
      </c>
      <c r="T29" s="309">
        <v>58</v>
      </c>
      <c r="U29" s="311">
        <v>46</v>
      </c>
      <c r="V29" s="310">
        <v>47</v>
      </c>
      <c r="W29" s="310">
        <v>7</v>
      </c>
      <c r="X29" s="309">
        <v>27</v>
      </c>
      <c r="Y29" s="311">
        <v>3</v>
      </c>
      <c r="Z29" s="310">
        <v>25</v>
      </c>
      <c r="AA29" s="310">
        <v>33</v>
      </c>
      <c r="AB29" s="309">
        <v>9</v>
      </c>
      <c r="AC29" s="311">
        <v>23</v>
      </c>
      <c r="AD29" s="310">
        <v>36</v>
      </c>
      <c r="AE29" s="310">
        <v>11</v>
      </c>
      <c r="AF29" s="309">
        <v>13</v>
      </c>
      <c r="AG29" s="311">
        <v>5</v>
      </c>
      <c r="AH29" s="310">
        <v>14</v>
      </c>
      <c r="AI29" s="310">
        <v>3</v>
      </c>
      <c r="AJ29" s="309">
        <v>11</v>
      </c>
      <c r="AK29" s="311">
        <v>5</v>
      </c>
      <c r="AL29" s="310">
        <v>7</v>
      </c>
      <c r="AM29" s="310">
        <v>8</v>
      </c>
      <c r="AN29" s="309">
        <v>4</v>
      </c>
      <c r="AO29" s="311">
        <v>39</v>
      </c>
      <c r="AP29" s="310">
        <v>8</v>
      </c>
      <c r="AQ29" s="310">
        <v>7</v>
      </c>
      <c r="AR29" s="312">
        <v>0</v>
      </c>
      <c r="AS29" s="415">
        <f t="shared" si="1"/>
        <v>67</v>
      </c>
    </row>
    <row r="30" spans="1:45" x14ac:dyDescent="0.2">
      <c r="A30" s="306" t="s">
        <v>18</v>
      </c>
      <c r="B30" s="307" t="s">
        <v>279</v>
      </c>
      <c r="C30" s="308">
        <v>11375</v>
      </c>
      <c r="D30" s="309">
        <f t="shared" si="0"/>
        <v>3172</v>
      </c>
      <c r="E30" s="310">
        <v>1918</v>
      </c>
      <c r="F30" s="309">
        <v>1231</v>
      </c>
      <c r="G30" s="311">
        <v>410</v>
      </c>
      <c r="H30" s="310">
        <v>663</v>
      </c>
      <c r="I30" s="310">
        <v>143</v>
      </c>
      <c r="J30" s="309">
        <v>97</v>
      </c>
      <c r="K30" s="311">
        <v>199</v>
      </c>
      <c r="L30" s="310">
        <v>270</v>
      </c>
      <c r="M30" s="310">
        <v>221</v>
      </c>
      <c r="N30" s="309">
        <v>362</v>
      </c>
      <c r="O30" s="311">
        <v>248</v>
      </c>
      <c r="P30" s="309">
        <v>68</v>
      </c>
      <c r="Q30" s="311">
        <v>221</v>
      </c>
      <c r="R30" s="310">
        <v>90</v>
      </c>
      <c r="S30" s="310">
        <v>383</v>
      </c>
      <c r="T30" s="309">
        <v>166</v>
      </c>
      <c r="U30" s="311">
        <v>76</v>
      </c>
      <c r="V30" s="310">
        <v>217</v>
      </c>
      <c r="W30" s="310">
        <v>29</v>
      </c>
      <c r="X30" s="309">
        <v>76</v>
      </c>
      <c r="Y30" s="311">
        <v>44</v>
      </c>
      <c r="Z30" s="310">
        <v>106</v>
      </c>
      <c r="AA30" s="310">
        <v>93</v>
      </c>
      <c r="AB30" s="309">
        <v>92</v>
      </c>
      <c r="AC30" s="311">
        <v>74</v>
      </c>
      <c r="AD30" s="310">
        <v>60</v>
      </c>
      <c r="AE30" s="310">
        <v>108</v>
      </c>
      <c r="AF30" s="309">
        <v>121</v>
      </c>
      <c r="AG30" s="311">
        <v>48</v>
      </c>
      <c r="AH30" s="310">
        <v>3</v>
      </c>
      <c r="AI30" s="310">
        <v>30</v>
      </c>
      <c r="AJ30" s="309">
        <v>26</v>
      </c>
      <c r="AK30" s="311">
        <v>29</v>
      </c>
      <c r="AL30" s="310">
        <v>40</v>
      </c>
      <c r="AM30" s="310">
        <v>29</v>
      </c>
      <c r="AN30" s="309">
        <v>34</v>
      </c>
      <c r="AO30" s="311">
        <v>35</v>
      </c>
      <c r="AP30" s="310">
        <v>41</v>
      </c>
      <c r="AQ30" s="310">
        <v>41</v>
      </c>
      <c r="AR30" s="312">
        <v>61</v>
      </c>
      <c r="AS30" s="415">
        <f t="shared" si="1"/>
        <v>310</v>
      </c>
    </row>
    <row r="31" spans="1:45" x14ac:dyDescent="0.2">
      <c r="A31" s="306" t="s">
        <v>19</v>
      </c>
      <c r="B31" s="307" t="s">
        <v>380</v>
      </c>
      <c r="C31" s="308">
        <v>462368</v>
      </c>
      <c r="D31" s="309">
        <f t="shared" si="0"/>
        <v>157638</v>
      </c>
      <c r="E31" s="310">
        <v>55660</v>
      </c>
      <c r="F31" s="309">
        <v>33001</v>
      </c>
      <c r="G31" s="311">
        <v>19312</v>
      </c>
      <c r="H31" s="310">
        <v>33440</v>
      </c>
      <c r="I31" s="310">
        <v>4238</v>
      </c>
      <c r="J31" s="309">
        <v>5258</v>
      </c>
      <c r="K31" s="311">
        <v>14704</v>
      </c>
      <c r="L31" s="310">
        <v>1946</v>
      </c>
      <c r="M31" s="310">
        <v>8721</v>
      </c>
      <c r="N31" s="309">
        <v>20083</v>
      </c>
      <c r="O31" s="311">
        <v>3744</v>
      </c>
      <c r="P31" s="309">
        <v>3770</v>
      </c>
      <c r="Q31" s="311">
        <v>11086</v>
      </c>
      <c r="R31" s="310">
        <v>8265</v>
      </c>
      <c r="S31" s="310">
        <v>6042</v>
      </c>
      <c r="T31" s="309">
        <v>9203</v>
      </c>
      <c r="U31" s="311">
        <v>4156</v>
      </c>
      <c r="V31" s="310">
        <v>7717</v>
      </c>
      <c r="W31" s="310">
        <v>3628</v>
      </c>
      <c r="X31" s="309">
        <v>3413</v>
      </c>
      <c r="Y31" s="311">
        <v>1893</v>
      </c>
      <c r="Z31" s="310">
        <v>4899</v>
      </c>
      <c r="AA31" s="310">
        <v>4535</v>
      </c>
      <c r="AB31" s="309">
        <v>3023</v>
      </c>
      <c r="AC31" s="311">
        <v>3609</v>
      </c>
      <c r="AD31" s="310">
        <v>2870</v>
      </c>
      <c r="AE31" s="310">
        <v>3352</v>
      </c>
      <c r="AF31" s="309">
        <v>5793</v>
      </c>
      <c r="AG31" s="311">
        <v>1989</v>
      </c>
      <c r="AH31" s="310">
        <v>1142</v>
      </c>
      <c r="AI31" s="310">
        <v>2459</v>
      </c>
      <c r="AJ31" s="309">
        <v>1432</v>
      </c>
      <c r="AK31" s="311">
        <v>546</v>
      </c>
      <c r="AL31" s="310">
        <v>2098</v>
      </c>
      <c r="AM31" s="310">
        <v>660</v>
      </c>
      <c r="AN31" s="309">
        <v>2596</v>
      </c>
      <c r="AO31" s="311">
        <v>903</v>
      </c>
      <c r="AP31" s="310">
        <v>1223</v>
      </c>
      <c r="AQ31" s="310">
        <v>1184</v>
      </c>
      <c r="AR31" s="312">
        <v>1137</v>
      </c>
      <c r="AS31" s="415">
        <f t="shared" si="1"/>
        <v>12382</v>
      </c>
    </row>
    <row r="32" spans="1:45" x14ac:dyDescent="0.2">
      <c r="A32" s="306" t="s">
        <v>20</v>
      </c>
      <c r="B32" s="307" t="s">
        <v>37</v>
      </c>
      <c r="C32" s="308">
        <v>52260</v>
      </c>
      <c r="D32" s="309">
        <f t="shared" si="0"/>
        <v>19391</v>
      </c>
      <c r="E32" s="310">
        <v>7668</v>
      </c>
      <c r="F32" s="309">
        <v>3775</v>
      </c>
      <c r="G32" s="311">
        <v>2950</v>
      </c>
      <c r="H32" s="310">
        <v>3128</v>
      </c>
      <c r="I32" s="310">
        <v>738</v>
      </c>
      <c r="J32" s="309">
        <v>800</v>
      </c>
      <c r="K32" s="311">
        <v>1116</v>
      </c>
      <c r="L32" s="310">
        <v>241</v>
      </c>
      <c r="M32" s="310">
        <v>1282</v>
      </c>
      <c r="N32" s="309">
        <v>2079</v>
      </c>
      <c r="O32" s="311">
        <v>353</v>
      </c>
      <c r="P32" s="309">
        <v>439</v>
      </c>
      <c r="Q32" s="311">
        <v>932</v>
      </c>
      <c r="R32" s="310">
        <v>490</v>
      </c>
      <c r="S32" s="310">
        <v>611</v>
      </c>
      <c r="T32" s="309">
        <v>1122</v>
      </c>
      <c r="U32" s="311">
        <v>309</v>
      </c>
      <c r="V32" s="310">
        <v>753</v>
      </c>
      <c r="W32" s="310">
        <v>303</v>
      </c>
      <c r="X32" s="309">
        <v>258</v>
      </c>
      <c r="Y32" s="311">
        <v>165</v>
      </c>
      <c r="Z32" s="310">
        <v>313</v>
      </c>
      <c r="AA32" s="310">
        <v>352</v>
      </c>
      <c r="AB32" s="309">
        <v>269</v>
      </c>
      <c r="AC32" s="311">
        <v>340</v>
      </c>
      <c r="AD32" s="310">
        <v>344</v>
      </c>
      <c r="AE32" s="310">
        <v>197</v>
      </c>
      <c r="AF32" s="309">
        <v>425</v>
      </c>
      <c r="AG32" s="311">
        <v>79</v>
      </c>
      <c r="AH32" s="310">
        <v>79</v>
      </c>
      <c r="AI32" s="310">
        <v>77</v>
      </c>
      <c r="AJ32" s="309">
        <v>87</v>
      </c>
      <c r="AK32" s="311">
        <v>25</v>
      </c>
      <c r="AL32" s="310">
        <v>208</v>
      </c>
      <c r="AM32" s="310">
        <v>48</v>
      </c>
      <c r="AN32" s="309">
        <v>153</v>
      </c>
      <c r="AO32" s="311">
        <v>62</v>
      </c>
      <c r="AP32" s="310">
        <v>84</v>
      </c>
      <c r="AQ32" s="310">
        <v>113</v>
      </c>
      <c r="AR32" s="312">
        <v>102</v>
      </c>
      <c r="AS32" s="415">
        <f t="shared" si="1"/>
        <v>1430</v>
      </c>
    </row>
    <row r="33" spans="1:45" x14ac:dyDescent="0.2">
      <c r="A33" s="306" t="s">
        <v>21</v>
      </c>
      <c r="B33" s="307" t="s">
        <v>38</v>
      </c>
      <c r="C33" s="308">
        <v>52349</v>
      </c>
      <c r="D33" s="309">
        <f t="shared" si="0"/>
        <v>20397</v>
      </c>
      <c r="E33" s="310">
        <v>4934</v>
      </c>
      <c r="F33" s="309">
        <v>5367</v>
      </c>
      <c r="G33" s="311">
        <v>2199</v>
      </c>
      <c r="H33" s="310">
        <v>5928</v>
      </c>
      <c r="I33" s="310">
        <v>251</v>
      </c>
      <c r="J33" s="309">
        <v>1478</v>
      </c>
      <c r="K33" s="311">
        <v>1727</v>
      </c>
      <c r="L33" s="310">
        <v>141</v>
      </c>
      <c r="M33" s="310">
        <v>422</v>
      </c>
      <c r="N33" s="309">
        <v>1870</v>
      </c>
      <c r="O33" s="311">
        <v>180</v>
      </c>
      <c r="P33" s="309">
        <v>137</v>
      </c>
      <c r="Q33" s="311">
        <v>2097</v>
      </c>
      <c r="R33" s="310">
        <v>390</v>
      </c>
      <c r="S33" s="310">
        <v>490</v>
      </c>
      <c r="T33" s="309">
        <v>1169</v>
      </c>
      <c r="U33" s="311">
        <v>166</v>
      </c>
      <c r="V33" s="310">
        <v>745</v>
      </c>
      <c r="W33" s="310">
        <v>113</v>
      </c>
      <c r="X33" s="309">
        <v>148</v>
      </c>
      <c r="Y33" s="311">
        <v>44</v>
      </c>
      <c r="Z33" s="310">
        <v>216</v>
      </c>
      <c r="AA33" s="310">
        <v>184</v>
      </c>
      <c r="AB33" s="309">
        <v>95</v>
      </c>
      <c r="AC33" s="311">
        <v>179</v>
      </c>
      <c r="AD33" s="310">
        <v>77</v>
      </c>
      <c r="AE33" s="310">
        <v>228</v>
      </c>
      <c r="AF33" s="309">
        <v>233</v>
      </c>
      <c r="AG33" s="311">
        <v>83</v>
      </c>
      <c r="AH33" s="310">
        <v>32</v>
      </c>
      <c r="AI33" s="310">
        <v>102</v>
      </c>
      <c r="AJ33" s="309">
        <v>154</v>
      </c>
      <c r="AK33" s="311">
        <v>9</v>
      </c>
      <c r="AL33" s="310">
        <v>84</v>
      </c>
      <c r="AM33" s="310">
        <v>18</v>
      </c>
      <c r="AN33" s="309">
        <v>143</v>
      </c>
      <c r="AO33" s="311">
        <v>55</v>
      </c>
      <c r="AP33" s="310">
        <v>29</v>
      </c>
      <c r="AQ33" s="310">
        <v>15</v>
      </c>
      <c r="AR33" s="312">
        <v>20</v>
      </c>
      <c r="AS33" s="415">
        <f t="shared" si="1"/>
        <v>614</v>
      </c>
    </row>
    <row r="34" spans="1:45" x14ac:dyDescent="0.2">
      <c r="A34" s="306" t="s">
        <v>22</v>
      </c>
      <c r="B34" s="307" t="s">
        <v>528</v>
      </c>
      <c r="C34" s="308">
        <v>146857</v>
      </c>
      <c r="D34" s="309">
        <f t="shared" si="0"/>
        <v>58372</v>
      </c>
      <c r="E34" s="310">
        <v>16419</v>
      </c>
      <c r="F34" s="309">
        <v>13991</v>
      </c>
      <c r="G34" s="311">
        <v>4784</v>
      </c>
      <c r="H34" s="310">
        <v>10779</v>
      </c>
      <c r="I34" s="310">
        <v>684</v>
      </c>
      <c r="J34" s="309">
        <v>738</v>
      </c>
      <c r="K34" s="311">
        <v>4655</v>
      </c>
      <c r="L34" s="310">
        <v>526</v>
      </c>
      <c r="M34" s="310">
        <v>1177</v>
      </c>
      <c r="N34" s="309">
        <v>5450</v>
      </c>
      <c r="O34" s="311">
        <v>866</v>
      </c>
      <c r="P34" s="309">
        <v>999</v>
      </c>
      <c r="Q34" s="311">
        <v>2236</v>
      </c>
      <c r="R34" s="310">
        <v>1997</v>
      </c>
      <c r="S34" s="310">
        <v>1799</v>
      </c>
      <c r="T34" s="309">
        <v>1811</v>
      </c>
      <c r="U34" s="311">
        <v>1361</v>
      </c>
      <c r="V34" s="310">
        <v>1718</v>
      </c>
      <c r="W34" s="310">
        <v>1983</v>
      </c>
      <c r="X34" s="309">
        <v>846</v>
      </c>
      <c r="Y34" s="311">
        <v>580</v>
      </c>
      <c r="Z34" s="310">
        <v>1473</v>
      </c>
      <c r="AA34" s="310">
        <v>927</v>
      </c>
      <c r="AB34" s="309">
        <v>645</v>
      </c>
      <c r="AC34" s="311">
        <v>769</v>
      </c>
      <c r="AD34" s="310">
        <v>542</v>
      </c>
      <c r="AE34" s="310">
        <v>1367</v>
      </c>
      <c r="AF34" s="309">
        <v>1973</v>
      </c>
      <c r="AG34" s="311">
        <v>347</v>
      </c>
      <c r="AH34" s="310">
        <v>291</v>
      </c>
      <c r="AI34" s="310">
        <v>1199</v>
      </c>
      <c r="AJ34" s="309">
        <v>702</v>
      </c>
      <c r="AK34" s="311">
        <v>182</v>
      </c>
      <c r="AL34" s="310">
        <v>957</v>
      </c>
      <c r="AM34" s="310">
        <v>317</v>
      </c>
      <c r="AN34" s="309">
        <v>755</v>
      </c>
      <c r="AO34" s="311">
        <v>180</v>
      </c>
      <c r="AP34" s="310">
        <v>166</v>
      </c>
      <c r="AQ34" s="310">
        <v>155</v>
      </c>
      <c r="AR34" s="312">
        <v>139</v>
      </c>
      <c r="AS34" s="415">
        <f t="shared" si="1"/>
        <v>2380</v>
      </c>
    </row>
    <row r="35" spans="1:45" x14ac:dyDescent="0.2">
      <c r="A35" s="306" t="s">
        <v>23</v>
      </c>
      <c r="B35" s="307" t="s">
        <v>191</v>
      </c>
      <c r="C35" s="308">
        <v>29908</v>
      </c>
      <c r="D35" s="309">
        <f t="shared" si="0"/>
        <v>14890</v>
      </c>
      <c r="E35" s="310">
        <v>2790</v>
      </c>
      <c r="F35" s="309">
        <v>3249</v>
      </c>
      <c r="G35" s="311">
        <v>1499</v>
      </c>
      <c r="H35" s="310">
        <v>1884</v>
      </c>
      <c r="I35" s="310">
        <v>126</v>
      </c>
      <c r="J35" s="309">
        <v>253</v>
      </c>
      <c r="K35" s="311">
        <v>857</v>
      </c>
      <c r="L35" s="310">
        <v>55</v>
      </c>
      <c r="M35" s="310">
        <v>283</v>
      </c>
      <c r="N35" s="309">
        <v>844</v>
      </c>
      <c r="O35" s="311">
        <v>42</v>
      </c>
      <c r="P35" s="309">
        <v>58</v>
      </c>
      <c r="Q35" s="311">
        <v>576</v>
      </c>
      <c r="R35" s="310">
        <v>61</v>
      </c>
      <c r="S35" s="310">
        <v>588</v>
      </c>
      <c r="T35" s="309">
        <v>233</v>
      </c>
      <c r="U35" s="311">
        <v>49</v>
      </c>
      <c r="V35" s="310">
        <v>841</v>
      </c>
      <c r="W35" s="310">
        <v>41</v>
      </c>
      <c r="X35" s="309">
        <v>50</v>
      </c>
      <c r="Y35" s="311">
        <v>45</v>
      </c>
      <c r="Z35" s="310">
        <v>91</v>
      </c>
      <c r="AA35" s="310">
        <v>42</v>
      </c>
      <c r="AB35" s="309">
        <v>40</v>
      </c>
      <c r="AC35" s="311">
        <v>22</v>
      </c>
      <c r="AD35" s="310">
        <v>22</v>
      </c>
      <c r="AE35" s="310">
        <v>72</v>
      </c>
      <c r="AF35" s="309">
        <v>60</v>
      </c>
      <c r="AG35" s="311">
        <v>36</v>
      </c>
      <c r="AH35" s="310">
        <v>11</v>
      </c>
      <c r="AI35" s="310">
        <v>28</v>
      </c>
      <c r="AJ35" s="309">
        <v>24</v>
      </c>
      <c r="AK35" s="311">
        <v>10</v>
      </c>
      <c r="AL35" s="310">
        <v>14</v>
      </c>
      <c r="AM35" s="310">
        <v>13</v>
      </c>
      <c r="AN35" s="309">
        <v>45</v>
      </c>
      <c r="AO35" s="311">
        <v>13</v>
      </c>
      <c r="AP35" s="310">
        <v>18</v>
      </c>
      <c r="AQ35" s="310">
        <v>15</v>
      </c>
      <c r="AR35" s="312">
        <v>18</v>
      </c>
      <c r="AS35" s="415">
        <f t="shared" si="1"/>
        <v>190</v>
      </c>
    </row>
    <row r="36" spans="1:45" x14ac:dyDescent="0.2">
      <c r="A36" s="306" t="s">
        <v>24</v>
      </c>
      <c r="B36" s="307" t="s">
        <v>39</v>
      </c>
      <c r="C36" s="308">
        <v>66571</v>
      </c>
      <c r="D36" s="309">
        <f t="shared" si="0"/>
        <v>21457</v>
      </c>
      <c r="E36" s="310">
        <v>5675</v>
      </c>
      <c r="F36" s="309">
        <v>3806</v>
      </c>
      <c r="G36" s="311">
        <v>3174</v>
      </c>
      <c r="H36" s="310">
        <v>3719</v>
      </c>
      <c r="I36" s="310">
        <v>904</v>
      </c>
      <c r="J36" s="309">
        <v>1158</v>
      </c>
      <c r="K36" s="311">
        <v>5057</v>
      </c>
      <c r="L36" s="310">
        <v>467</v>
      </c>
      <c r="M36" s="310">
        <v>1455</v>
      </c>
      <c r="N36" s="309">
        <v>2835</v>
      </c>
      <c r="O36" s="311">
        <v>532</v>
      </c>
      <c r="P36" s="309">
        <v>521</v>
      </c>
      <c r="Q36" s="311">
        <v>1746</v>
      </c>
      <c r="R36" s="310">
        <v>778</v>
      </c>
      <c r="S36" s="310">
        <v>863</v>
      </c>
      <c r="T36" s="309">
        <v>1203</v>
      </c>
      <c r="U36" s="311">
        <v>857</v>
      </c>
      <c r="V36" s="310">
        <v>976</v>
      </c>
      <c r="W36" s="310">
        <v>507</v>
      </c>
      <c r="X36" s="309">
        <v>589</v>
      </c>
      <c r="Y36" s="311">
        <v>409</v>
      </c>
      <c r="Z36" s="310">
        <v>907</v>
      </c>
      <c r="AA36" s="310">
        <v>508</v>
      </c>
      <c r="AB36" s="309">
        <v>545</v>
      </c>
      <c r="AC36" s="311">
        <v>572</v>
      </c>
      <c r="AD36" s="310">
        <v>599</v>
      </c>
      <c r="AE36" s="310">
        <v>850</v>
      </c>
      <c r="AF36" s="309">
        <v>913</v>
      </c>
      <c r="AG36" s="311">
        <v>261</v>
      </c>
      <c r="AH36" s="310">
        <v>237</v>
      </c>
      <c r="AI36" s="310">
        <v>228</v>
      </c>
      <c r="AJ36" s="309">
        <v>224</v>
      </c>
      <c r="AK36" s="311">
        <v>110</v>
      </c>
      <c r="AL36" s="310">
        <v>281</v>
      </c>
      <c r="AM36" s="310">
        <v>148</v>
      </c>
      <c r="AN36" s="309">
        <v>209</v>
      </c>
      <c r="AO36" s="311">
        <v>350</v>
      </c>
      <c r="AP36" s="310">
        <v>305</v>
      </c>
      <c r="AQ36" s="310">
        <v>344</v>
      </c>
      <c r="AR36" s="312">
        <v>292</v>
      </c>
      <c r="AS36" s="415">
        <f t="shared" si="1"/>
        <v>1984</v>
      </c>
    </row>
    <row r="37" spans="1:45" x14ac:dyDescent="0.2">
      <c r="A37" s="306" t="s">
        <v>25</v>
      </c>
      <c r="B37" s="307" t="s">
        <v>40</v>
      </c>
      <c r="C37" s="308">
        <v>138126</v>
      </c>
      <c r="D37" s="309">
        <f t="shared" si="0"/>
        <v>43795</v>
      </c>
      <c r="E37" s="310">
        <v>12968</v>
      </c>
      <c r="F37" s="309">
        <v>7577</v>
      </c>
      <c r="G37" s="311">
        <v>5322</v>
      </c>
      <c r="H37" s="310">
        <v>16151</v>
      </c>
      <c r="I37" s="310">
        <v>1121</v>
      </c>
      <c r="J37" s="309">
        <v>2875</v>
      </c>
      <c r="K37" s="311">
        <v>3760</v>
      </c>
      <c r="L37" s="310">
        <v>801</v>
      </c>
      <c r="M37" s="310">
        <v>2473</v>
      </c>
      <c r="N37" s="309">
        <v>4941</v>
      </c>
      <c r="O37" s="311">
        <v>1206</v>
      </c>
      <c r="P37" s="309">
        <v>950</v>
      </c>
      <c r="Q37" s="311">
        <v>4818</v>
      </c>
      <c r="R37" s="310">
        <v>1783</v>
      </c>
      <c r="S37" s="310">
        <v>1571</v>
      </c>
      <c r="T37" s="309">
        <v>2837</v>
      </c>
      <c r="U37" s="311">
        <v>931</v>
      </c>
      <c r="V37" s="310">
        <v>3683</v>
      </c>
      <c r="W37" s="310">
        <v>1038</v>
      </c>
      <c r="X37" s="309">
        <v>1159</v>
      </c>
      <c r="Y37" s="311">
        <v>608</v>
      </c>
      <c r="Z37" s="310">
        <v>1894</v>
      </c>
      <c r="AA37" s="310">
        <v>991</v>
      </c>
      <c r="AB37" s="309">
        <v>918</v>
      </c>
      <c r="AC37" s="311">
        <v>1045</v>
      </c>
      <c r="AD37" s="310">
        <v>957</v>
      </c>
      <c r="AE37" s="310">
        <v>1412</v>
      </c>
      <c r="AF37" s="309">
        <v>1939</v>
      </c>
      <c r="AG37" s="311">
        <v>770</v>
      </c>
      <c r="AH37" s="310">
        <v>637</v>
      </c>
      <c r="AI37" s="310">
        <v>716</v>
      </c>
      <c r="AJ37" s="309">
        <v>766</v>
      </c>
      <c r="AK37" s="311">
        <v>305</v>
      </c>
      <c r="AL37" s="310">
        <v>561</v>
      </c>
      <c r="AM37" s="310">
        <v>250</v>
      </c>
      <c r="AN37" s="309">
        <v>557</v>
      </c>
      <c r="AO37" s="311">
        <v>649</v>
      </c>
      <c r="AP37" s="310">
        <v>398</v>
      </c>
      <c r="AQ37" s="310">
        <v>625</v>
      </c>
      <c r="AR37" s="312">
        <v>368</v>
      </c>
      <c r="AS37" s="415">
        <f t="shared" si="1"/>
        <v>3157</v>
      </c>
    </row>
    <row r="38" spans="1:45" x14ac:dyDescent="0.2">
      <c r="A38" s="306" t="s">
        <v>26</v>
      </c>
      <c r="B38" s="307" t="s">
        <v>476</v>
      </c>
      <c r="C38" s="308">
        <v>297763</v>
      </c>
      <c r="D38" s="309">
        <f t="shared" si="0"/>
        <v>88946</v>
      </c>
      <c r="E38" s="310">
        <v>29406</v>
      </c>
      <c r="F38" s="309">
        <v>23893</v>
      </c>
      <c r="G38" s="311">
        <v>15856</v>
      </c>
      <c r="H38" s="310">
        <v>23984</v>
      </c>
      <c r="I38" s="310">
        <v>3407</v>
      </c>
      <c r="J38" s="309">
        <v>4333</v>
      </c>
      <c r="K38" s="311">
        <v>9314</v>
      </c>
      <c r="L38" s="310">
        <v>1963</v>
      </c>
      <c r="M38" s="310">
        <v>4830</v>
      </c>
      <c r="N38" s="309">
        <v>13053</v>
      </c>
      <c r="O38" s="311">
        <v>3234</v>
      </c>
      <c r="P38" s="309">
        <v>2394</v>
      </c>
      <c r="Q38" s="311">
        <v>11091</v>
      </c>
      <c r="R38" s="310">
        <v>4394</v>
      </c>
      <c r="S38" s="310">
        <v>3774</v>
      </c>
      <c r="T38" s="309">
        <v>8092</v>
      </c>
      <c r="U38" s="311">
        <v>3462</v>
      </c>
      <c r="V38" s="310">
        <v>5844</v>
      </c>
      <c r="W38" s="310">
        <v>2145</v>
      </c>
      <c r="X38" s="309">
        <v>2225</v>
      </c>
      <c r="Y38" s="311">
        <v>1968</v>
      </c>
      <c r="Z38" s="310">
        <v>3593</v>
      </c>
      <c r="AA38" s="310">
        <v>2285</v>
      </c>
      <c r="AB38" s="309">
        <v>1857</v>
      </c>
      <c r="AC38" s="311">
        <v>2560</v>
      </c>
      <c r="AD38" s="310">
        <v>2029</v>
      </c>
      <c r="AE38" s="310">
        <v>1810</v>
      </c>
      <c r="AF38" s="309">
        <v>4086</v>
      </c>
      <c r="AG38" s="311">
        <v>1453</v>
      </c>
      <c r="AH38" s="310">
        <v>1134</v>
      </c>
      <c r="AI38" s="310">
        <v>1621</v>
      </c>
      <c r="AJ38" s="309">
        <v>1027</v>
      </c>
      <c r="AK38" s="311">
        <v>332</v>
      </c>
      <c r="AL38" s="310">
        <v>1054</v>
      </c>
      <c r="AM38" s="310">
        <v>655</v>
      </c>
      <c r="AN38" s="309">
        <v>1084</v>
      </c>
      <c r="AO38" s="311">
        <v>710</v>
      </c>
      <c r="AP38" s="310">
        <v>1446</v>
      </c>
      <c r="AQ38" s="310">
        <v>767</v>
      </c>
      <c r="AR38" s="312">
        <v>652</v>
      </c>
      <c r="AS38" s="415">
        <f t="shared" si="1"/>
        <v>8252</v>
      </c>
    </row>
    <row r="39" spans="1:45" x14ac:dyDescent="0.2">
      <c r="A39" s="306" t="s">
        <v>51</v>
      </c>
      <c r="B39" s="307" t="s">
        <v>529</v>
      </c>
      <c r="C39" s="308">
        <v>24412</v>
      </c>
      <c r="D39" s="309">
        <f t="shared" si="0"/>
        <v>7105</v>
      </c>
      <c r="E39" s="310">
        <v>2880</v>
      </c>
      <c r="F39" s="309">
        <v>943</v>
      </c>
      <c r="G39" s="311">
        <v>900</v>
      </c>
      <c r="H39" s="310">
        <v>1300</v>
      </c>
      <c r="I39" s="310">
        <v>340</v>
      </c>
      <c r="J39" s="309">
        <v>185</v>
      </c>
      <c r="K39" s="311">
        <v>528</v>
      </c>
      <c r="L39" s="310">
        <v>183</v>
      </c>
      <c r="M39" s="310">
        <v>721</v>
      </c>
      <c r="N39" s="309">
        <v>924</v>
      </c>
      <c r="O39" s="311">
        <v>301</v>
      </c>
      <c r="P39" s="309">
        <v>345</v>
      </c>
      <c r="Q39" s="311">
        <v>591</v>
      </c>
      <c r="R39" s="310">
        <v>414</v>
      </c>
      <c r="S39" s="310">
        <v>357</v>
      </c>
      <c r="T39" s="309">
        <v>316</v>
      </c>
      <c r="U39" s="311">
        <v>257</v>
      </c>
      <c r="V39" s="310">
        <v>504</v>
      </c>
      <c r="W39" s="310">
        <v>317</v>
      </c>
      <c r="X39" s="309">
        <v>325</v>
      </c>
      <c r="Y39" s="311">
        <v>245</v>
      </c>
      <c r="Z39" s="310">
        <v>629</v>
      </c>
      <c r="AA39" s="310">
        <v>432</v>
      </c>
      <c r="AB39" s="309">
        <v>287</v>
      </c>
      <c r="AC39" s="311">
        <v>432</v>
      </c>
      <c r="AD39" s="310">
        <v>372</v>
      </c>
      <c r="AE39" s="310">
        <v>321</v>
      </c>
      <c r="AF39" s="309">
        <v>555</v>
      </c>
      <c r="AG39" s="311">
        <v>71</v>
      </c>
      <c r="AH39" s="310">
        <v>199</v>
      </c>
      <c r="AI39" s="310">
        <v>97</v>
      </c>
      <c r="AJ39" s="309">
        <v>92</v>
      </c>
      <c r="AK39" s="311">
        <v>69</v>
      </c>
      <c r="AL39" s="310">
        <v>115</v>
      </c>
      <c r="AM39" s="310">
        <v>112</v>
      </c>
      <c r="AN39" s="309">
        <v>81</v>
      </c>
      <c r="AO39" s="311">
        <v>108</v>
      </c>
      <c r="AP39" s="310">
        <v>149</v>
      </c>
      <c r="AQ39" s="310">
        <v>159</v>
      </c>
      <c r="AR39" s="312">
        <v>151</v>
      </c>
      <c r="AS39" s="415">
        <f t="shared" si="1"/>
        <v>1204</v>
      </c>
    </row>
    <row r="40" spans="1:45" x14ac:dyDescent="0.2">
      <c r="A40" s="306" t="s">
        <v>192</v>
      </c>
      <c r="B40" s="307" t="s">
        <v>41</v>
      </c>
      <c r="C40" s="308">
        <v>223814</v>
      </c>
      <c r="D40" s="309">
        <f t="shared" si="0"/>
        <v>82167</v>
      </c>
      <c r="E40" s="310">
        <v>23856</v>
      </c>
      <c r="F40" s="309">
        <v>20433</v>
      </c>
      <c r="G40" s="311">
        <v>10079</v>
      </c>
      <c r="H40" s="310">
        <v>13233</v>
      </c>
      <c r="I40" s="310">
        <v>1516</v>
      </c>
      <c r="J40" s="309">
        <v>3636</v>
      </c>
      <c r="K40" s="311">
        <v>4949</v>
      </c>
      <c r="L40" s="310">
        <v>933</v>
      </c>
      <c r="M40" s="310">
        <v>3211</v>
      </c>
      <c r="N40" s="309">
        <v>8567</v>
      </c>
      <c r="O40" s="311">
        <v>1103</v>
      </c>
      <c r="P40" s="309">
        <v>1505</v>
      </c>
      <c r="Q40" s="311">
        <v>6040</v>
      </c>
      <c r="R40" s="310">
        <v>1641</v>
      </c>
      <c r="S40" s="310">
        <v>11242</v>
      </c>
      <c r="T40" s="309">
        <v>3538</v>
      </c>
      <c r="U40" s="311">
        <v>1099</v>
      </c>
      <c r="V40" s="310">
        <v>3286</v>
      </c>
      <c r="W40" s="310">
        <v>1778</v>
      </c>
      <c r="X40" s="309">
        <v>1021</v>
      </c>
      <c r="Y40" s="311">
        <v>787</v>
      </c>
      <c r="Z40" s="310">
        <v>1865</v>
      </c>
      <c r="AA40" s="310">
        <v>953</v>
      </c>
      <c r="AB40" s="309">
        <v>1147</v>
      </c>
      <c r="AC40" s="311">
        <v>746</v>
      </c>
      <c r="AD40" s="310">
        <v>1017</v>
      </c>
      <c r="AE40" s="310">
        <v>1255</v>
      </c>
      <c r="AF40" s="309">
        <v>2642</v>
      </c>
      <c r="AG40" s="311">
        <v>617</v>
      </c>
      <c r="AH40" s="310">
        <v>461</v>
      </c>
      <c r="AI40" s="310">
        <v>769</v>
      </c>
      <c r="AJ40" s="309">
        <v>1621</v>
      </c>
      <c r="AK40" s="311">
        <v>227</v>
      </c>
      <c r="AL40" s="310">
        <v>479</v>
      </c>
      <c r="AM40" s="310">
        <v>142</v>
      </c>
      <c r="AN40" s="309">
        <v>566</v>
      </c>
      <c r="AO40" s="311">
        <v>624</v>
      </c>
      <c r="AP40" s="310">
        <v>2089</v>
      </c>
      <c r="AQ40" s="310">
        <v>390</v>
      </c>
      <c r="AR40" s="312">
        <v>584</v>
      </c>
      <c r="AS40" s="415">
        <f t="shared" si="1"/>
        <v>3215</v>
      </c>
    </row>
    <row r="41" spans="1:45" x14ac:dyDescent="0.2">
      <c r="A41" s="306" t="s">
        <v>198</v>
      </c>
      <c r="B41" s="307" t="s">
        <v>42</v>
      </c>
      <c r="C41" s="308">
        <v>341198</v>
      </c>
      <c r="D41" s="309">
        <f>C41-SUM(E41:AR41)</f>
        <v>114877</v>
      </c>
      <c r="E41" s="310">
        <v>35465</v>
      </c>
      <c r="F41" s="309">
        <v>27676</v>
      </c>
      <c r="G41" s="311">
        <v>15061</v>
      </c>
      <c r="H41" s="310">
        <v>27050</v>
      </c>
      <c r="I41" s="310">
        <v>3759</v>
      </c>
      <c r="J41" s="309">
        <v>4521</v>
      </c>
      <c r="K41" s="311">
        <v>9834</v>
      </c>
      <c r="L41" s="310">
        <v>1549</v>
      </c>
      <c r="M41" s="310">
        <v>7789</v>
      </c>
      <c r="N41" s="309">
        <v>13853</v>
      </c>
      <c r="O41" s="311">
        <v>2911</v>
      </c>
      <c r="P41" s="309">
        <v>2566</v>
      </c>
      <c r="Q41" s="311">
        <v>9760</v>
      </c>
      <c r="R41" s="310">
        <v>5091</v>
      </c>
      <c r="S41" s="310">
        <v>4340</v>
      </c>
      <c r="T41" s="309">
        <v>6066</v>
      </c>
      <c r="U41" s="311">
        <v>2737</v>
      </c>
      <c r="V41" s="310">
        <v>6638</v>
      </c>
      <c r="W41" s="310">
        <v>2283</v>
      </c>
      <c r="X41" s="309">
        <v>2907</v>
      </c>
      <c r="Y41" s="311">
        <v>1372</v>
      </c>
      <c r="Z41" s="310">
        <v>3235</v>
      </c>
      <c r="AA41" s="310">
        <v>3319</v>
      </c>
      <c r="AB41" s="309">
        <v>1890</v>
      </c>
      <c r="AC41" s="311">
        <v>3548</v>
      </c>
      <c r="AD41" s="310">
        <v>1930</v>
      </c>
      <c r="AE41" s="310">
        <v>3326</v>
      </c>
      <c r="AF41" s="309">
        <v>3672</v>
      </c>
      <c r="AG41" s="311">
        <v>1048</v>
      </c>
      <c r="AH41" s="310">
        <v>996</v>
      </c>
      <c r="AI41" s="310">
        <v>1300</v>
      </c>
      <c r="AJ41" s="309">
        <v>1257</v>
      </c>
      <c r="AK41" s="311">
        <v>394</v>
      </c>
      <c r="AL41" s="310">
        <v>1284</v>
      </c>
      <c r="AM41" s="310">
        <v>513</v>
      </c>
      <c r="AN41" s="309">
        <v>1311</v>
      </c>
      <c r="AO41" s="311">
        <v>652</v>
      </c>
      <c r="AP41" s="310">
        <v>973</v>
      </c>
      <c r="AQ41" s="310">
        <v>1192</v>
      </c>
      <c r="AR41" s="312">
        <v>1253</v>
      </c>
      <c r="AS41" s="415">
        <f t="shared" si="1"/>
        <v>10626</v>
      </c>
    </row>
    <row r="42" spans="1:45" x14ac:dyDescent="0.2">
      <c r="A42" s="306" t="s">
        <v>199</v>
      </c>
      <c r="B42" s="307" t="s">
        <v>280</v>
      </c>
      <c r="C42" s="308">
        <v>0</v>
      </c>
      <c r="D42" s="309">
        <v>0</v>
      </c>
      <c r="E42" s="310">
        <v>0</v>
      </c>
      <c r="F42" s="309">
        <v>0</v>
      </c>
      <c r="G42" s="311">
        <v>0</v>
      </c>
      <c r="H42" s="310">
        <v>0</v>
      </c>
      <c r="I42" s="310">
        <v>0</v>
      </c>
      <c r="J42" s="309">
        <v>0</v>
      </c>
      <c r="K42" s="311">
        <v>0</v>
      </c>
      <c r="L42" s="310">
        <v>0</v>
      </c>
      <c r="M42" s="310">
        <v>0</v>
      </c>
      <c r="N42" s="309">
        <v>0</v>
      </c>
      <c r="O42" s="311">
        <v>0</v>
      </c>
      <c r="P42" s="309">
        <v>0</v>
      </c>
      <c r="Q42" s="311">
        <v>0</v>
      </c>
      <c r="R42" s="310">
        <v>0</v>
      </c>
      <c r="S42" s="310">
        <v>0</v>
      </c>
      <c r="T42" s="309">
        <v>0</v>
      </c>
      <c r="U42" s="311">
        <v>0</v>
      </c>
      <c r="V42" s="310">
        <v>0</v>
      </c>
      <c r="W42" s="310">
        <v>0</v>
      </c>
      <c r="X42" s="309">
        <v>0</v>
      </c>
      <c r="Y42" s="311">
        <v>0</v>
      </c>
      <c r="Z42" s="310">
        <v>0</v>
      </c>
      <c r="AA42" s="310">
        <v>0</v>
      </c>
      <c r="AB42" s="309">
        <v>0</v>
      </c>
      <c r="AC42" s="311">
        <v>0</v>
      </c>
      <c r="AD42" s="310">
        <v>0</v>
      </c>
      <c r="AE42" s="310">
        <v>0</v>
      </c>
      <c r="AF42" s="309">
        <v>0</v>
      </c>
      <c r="AG42" s="311">
        <v>0</v>
      </c>
      <c r="AH42" s="310">
        <v>0</v>
      </c>
      <c r="AI42" s="310">
        <v>0</v>
      </c>
      <c r="AJ42" s="309">
        <v>0</v>
      </c>
      <c r="AK42" s="311">
        <v>0</v>
      </c>
      <c r="AL42" s="310">
        <v>0</v>
      </c>
      <c r="AM42" s="310">
        <v>0</v>
      </c>
      <c r="AN42" s="309">
        <v>0</v>
      </c>
      <c r="AO42" s="311">
        <v>0</v>
      </c>
      <c r="AP42" s="310">
        <v>0</v>
      </c>
      <c r="AQ42" s="310">
        <v>0</v>
      </c>
      <c r="AR42" s="312">
        <v>0</v>
      </c>
      <c r="AS42" s="415">
        <f t="shared" si="1"/>
        <v>0</v>
      </c>
    </row>
    <row r="43" spans="1:45" x14ac:dyDescent="0.2">
      <c r="A43" s="306" t="s">
        <v>200</v>
      </c>
      <c r="B43" s="307" t="s">
        <v>281</v>
      </c>
      <c r="C43" s="308">
        <v>434</v>
      </c>
      <c r="D43" s="309">
        <f>C43-SUM(E43:AR43)</f>
        <v>110</v>
      </c>
      <c r="E43" s="310">
        <v>42</v>
      </c>
      <c r="F43" s="309">
        <v>18</v>
      </c>
      <c r="G43" s="311">
        <v>21</v>
      </c>
      <c r="H43" s="310">
        <v>53</v>
      </c>
      <c r="I43" s="310">
        <v>2</v>
      </c>
      <c r="J43" s="309">
        <v>14</v>
      </c>
      <c r="K43" s="311">
        <v>13</v>
      </c>
      <c r="L43" s="310">
        <v>2</v>
      </c>
      <c r="M43" s="310">
        <v>9</v>
      </c>
      <c r="N43" s="309">
        <v>23</v>
      </c>
      <c r="O43" s="311">
        <v>2</v>
      </c>
      <c r="P43" s="309">
        <v>3</v>
      </c>
      <c r="Q43" s="311">
        <v>17</v>
      </c>
      <c r="R43" s="310">
        <v>6</v>
      </c>
      <c r="S43" s="310">
        <v>8</v>
      </c>
      <c r="T43" s="309">
        <v>12</v>
      </c>
      <c r="U43" s="311">
        <v>3</v>
      </c>
      <c r="V43" s="310">
        <v>12</v>
      </c>
      <c r="W43" s="310">
        <v>4</v>
      </c>
      <c r="X43" s="309">
        <v>5</v>
      </c>
      <c r="Y43" s="311">
        <v>2</v>
      </c>
      <c r="Z43" s="310">
        <v>6</v>
      </c>
      <c r="AA43" s="310">
        <v>5</v>
      </c>
      <c r="AB43" s="309">
        <v>2</v>
      </c>
      <c r="AC43" s="311">
        <v>4</v>
      </c>
      <c r="AD43" s="310">
        <v>3</v>
      </c>
      <c r="AE43" s="310">
        <v>5</v>
      </c>
      <c r="AF43" s="309">
        <v>7</v>
      </c>
      <c r="AG43" s="311">
        <v>3</v>
      </c>
      <c r="AH43" s="310">
        <v>2</v>
      </c>
      <c r="AI43" s="310">
        <v>2</v>
      </c>
      <c r="AJ43" s="309">
        <v>3</v>
      </c>
      <c r="AK43" s="311">
        <v>0</v>
      </c>
      <c r="AL43" s="310">
        <v>2</v>
      </c>
      <c r="AM43" s="310">
        <v>1</v>
      </c>
      <c r="AN43" s="309">
        <v>2</v>
      </c>
      <c r="AO43" s="311">
        <v>2</v>
      </c>
      <c r="AP43" s="310">
        <v>1</v>
      </c>
      <c r="AQ43" s="310">
        <v>2</v>
      </c>
      <c r="AR43" s="312">
        <v>1</v>
      </c>
      <c r="AS43" s="415">
        <f t="shared" si="1"/>
        <v>11</v>
      </c>
    </row>
    <row r="44" spans="1:45" x14ac:dyDescent="0.2">
      <c r="A44" s="313"/>
      <c r="B44" s="314" t="s">
        <v>530</v>
      </c>
      <c r="C44" s="315">
        <f>SUM(C5:C43)</f>
        <v>2516012</v>
      </c>
      <c r="D44" s="316">
        <f>SUM(D5:D43)</f>
        <v>773646</v>
      </c>
      <c r="E44" s="317">
        <f t="shared" ref="E44:AS44" si="2">SUM(E5:E43)</f>
        <v>286690</v>
      </c>
      <c r="F44" s="316">
        <f t="shared" si="2"/>
        <v>205034</v>
      </c>
      <c r="G44" s="318">
        <f t="shared" si="2"/>
        <v>114013</v>
      </c>
      <c r="H44" s="317">
        <f t="shared" si="2"/>
        <v>163870</v>
      </c>
      <c r="I44" s="317">
        <f t="shared" si="2"/>
        <v>25369</v>
      </c>
      <c r="J44" s="316">
        <f t="shared" si="2"/>
        <v>27463</v>
      </c>
      <c r="K44" s="318">
        <f t="shared" si="2"/>
        <v>79497</v>
      </c>
      <c r="L44" s="317">
        <f t="shared" si="2"/>
        <v>14190</v>
      </c>
      <c r="M44" s="317">
        <f t="shared" si="2"/>
        <v>48548</v>
      </c>
      <c r="N44" s="316">
        <f t="shared" si="2"/>
        <v>105721</v>
      </c>
      <c r="O44" s="318">
        <f t="shared" si="2"/>
        <v>22533</v>
      </c>
      <c r="P44" s="316">
        <f t="shared" si="2"/>
        <v>20121</v>
      </c>
      <c r="Q44" s="318">
        <f t="shared" si="2"/>
        <v>60589</v>
      </c>
      <c r="R44" s="317">
        <f t="shared" si="2"/>
        <v>39078</v>
      </c>
      <c r="S44" s="317">
        <f t="shared" si="2"/>
        <v>52735</v>
      </c>
      <c r="T44" s="316">
        <f t="shared" si="2"/>
        <v>42544</v>
      </c>
      <c r="U44" s="318">
        <f t="shared" si="2"/>
        <v>26737</v>
      </c>
      <c r="V44" s="317">
        <f t="shared" si="2"/>
        <v>46572</v>
      </c>
      <c r="W44" s="317">
        <f t="shared" si="2"/>
        <v>27308</v>
      </c>
      <c r="X44" s="316">
        <f t="shared" si="2"/>
        <v>21411</v>
      </c>
      <c r="Y44" s="318">
        <f t="shared" si="2"/>
        <v>12486</v>
      </c>
      <c r="Z44" s="317">
        <f t="shared" si="2"/>
        <v>35143</v>
      </c>
      <c r="AA44" s="317">
        <f t="shared" si="2"/>
        <v>27629</v>
      </c>
      <c r="AB44" s="316">
        <f t="shared" si="2"/>
        <v>17044</v>
      </c>
      <c r="AC44" s="318">
        <f t="shared" si="2"/>
        <v>22213</v>
      </c>
      <c r="AD44" s="317">
        <f t="shared" si="2"/>
        <v>18548</v>
      </c>
      <c r="AE44" s="317">
        <f t="shared" si="2"/>
        <v>26439</v>
      </c>
      <c r="AF44" s="316">
        <f t="shared" si="2"/>
        <v>38477</v>
      </c>
      <c r="AG44" s="318">
        <f t="shared" si="2"/>
        <v>8500</v>
      </c>
      <c r="AH44" s="317">
        <f t="shared" si="2"/>
        <v>9756</v>
      </c>
      <c r="AI44" s="317">
        <f t="shared" si="2"/>
        <v>16207</v>
      </c>
      <c r="AJ44" s="316">
        <f t="shared" si="2"/>
        <v>12848</v>
      </c>
      <c r="AK44" s="318">
        <f t="shared" si="2"/>
        <v>4534</v>
      </c>
      <c r="AL44" s="317">
        <f t="shared" si="2"/>
        <v>13373</v>
      </c>
      <c r="AM44" s="317">
        <f t="shared" si="2"/>
        <v>4407</v>
      </c>
      <c r="AN44" s="316">
        <f t="shared" si="2"/>
        <v>11384</v>
      </c>
      <c r="AO44" s="318">
        <f t="shared" si="2"/>
        <v>6226</v>
      </c>
      <c r="AP44" s="317">
        <f t="shared" si="2"/>
        <v>10035</v>
      </c>
      <c r="AQ44" s="317">
        <f t="shared" si="2"/>
        <v>8805</v>
      </c>
      <c r="AR44" s="319">
        <f t="shared" si="2"/>
        <v>7916</v>
      </c>
      <c r="AS44" s="412">
        <f t="shared" si="2"/>
        <v>75211</v>
      </c>
    </row>
    <row r="45" spans="1:45" x14ac:dyDescent="0.2">
      <c r="A45" s="47" t="s">
        <v>599</v>
      </c>
      <c r="B45" s="292"/>
      <c r="C45" s="320"/>
      <c r="D45" s="320" t="s">
        <v>531</v>
      </c>
      <c r="E45" s="320"/>
      <c r="F45" s="320"/>
      <c r="G45" s="320"/>
      <c r="H45" s="320"/>
      <c r="I45" s="320"/>
      <c r="J45" s="320"/>
      <c r="K45" s="320"/>
      <c r="L45" s="320"/>
      <c r="M45" s="320"/>
      <c r="N45" s="320"/>
      <c r="O45" s="320"/>
      <c r="P45" s="320"/>
      <c r="Q45" s="320"/>
      <c r="R45" s="320"/>
      <c r="S45" s="320"/>
      <c r="T45" s="320"/>
      <c r="U45" s="320"/>
      <c r="V45" s="320"/>
      <c r="W45" s="320"/>
      <c r="X45" s="320"/>
      <c r="Y45" s="320"/>
      <c r="Z45" s="320"/>
      <c r="AA45" s="320"/>
      <c r="AB45" s="320"/>
      <c r="AC45" s="320"/>
      <c r="AD45" s="320"/>
      <c r="AE45" s="320"/>
      <c r="AF45" s="320"/>
      <c r="AG45" s="320"/>
      <c r="AH45" s="320"/>
      <c r="AI45" s="320"/>
      <c r="AJ45" s="320"/>
      <c r="AK45" s="320"/>
      <c r="AL45" s="320"/>
      <c r="AM45" s="320"/>
      <c r="AN45" s="320"/>
      <c r="AO45" s="320"/>
      <c r="AP45" s="320"/>
      <c r="AQ45" s="320"/>
      <c r="AR45" s="320"/>
    </row>
    <row r="46" spans="1:45" x14ac:dyDescent="0.2">
      <c r="A46" s="292"/>
      <c r="B46" s="292"/>
      <c r="C46" s="320"/>
      <c r="D46" s="292"/>
      <c r="E46" s="292"/>
      <c r="F46" s="292"/>
      <c r="G46" s="292"/>
      <c r="H46" s="292"/>
      <c r="I46" s="292"/>
      <c r="J46" s="292"/>
      <c r="K46" s="292"/>
      <c r="L46" s="292"/>
      <c r="M46" s="292"/>
      <c r="N46" s="292"/>
      <c r="O46" s="292"/>
      <c r="P46" s="292"/>
      <c r="Q46" s="292"/>
      <c r="R46" s="292"/>
      <c r="S46" s="292"/>
      <c r="T46" s="292"/>
      <c r="U46" s="292"/>
      <c r="V46" s="292"/>
      <c r="W46" s="292"/>
      <c r="X46" s="292"/>
      <c r="Y46" s="292"/>
      <c r="Z46" s="292"/>
      <c r="AA46" s="292"/>
      <c r="AB46" s="292"/>
      <c r="AC46" s="292"/>
      <c r="AD46" s="292"/>
      <c r="AE46" s="292"/>
      <c r="AF46" s="292"/>
      <c r="AG46" s="292"/>
      <c r="AH46" s="292"/>
      <c r="AI46" s="292"/>
      <c r="AJ46" s="292"/>
      <c r="AK46" s="292"/>
      <c r="AL46" s="292"/>
      <c r="AM46" s="292"/>
      <c r="AN46" s="292"/>
      <c r="AO46" s="292"/>
      <c r="AP46" s="292"/>
      <c r="AQ46" s="292"/>
      <c r="AR46" s="292"/>
    </row>
    <row r="47" spans="1:45" x14ac:dyDescent="0.2">
      <c r="A47" s="290" t="s">
        <v>532</v>
      </c>
      <c r="B47" s="291"/>
      <c r="C47" s="292"/>
      <c r="D47" s="292"/>
      <c r="E47" s="292"/>
      <c r="F47" s="292"/>
      <c r="G47" s="292"/>
      <c r="H47" s="292"/>
      <c r="I47" s="292"/>
      <c r="J47" s="292"/>
      <c r="K47" s="292"/>
      <c r="L47" s="292"/>
      <c r="M47" s="292"/>
      <c r="N47" s="292"/>
      <c r="O47" s="292"/>
      <c r="P47" s="292"/>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292"/>
      <c r="AP47" s="292"/>
      <c r="AQ47" s="292"/>
      <c r="AR47" s="292"/>
    </row>
    <row r="48" spans="1:45" x14ac:dyDescent="0.2">
      <c r="A48" s="291" t="s">
        <v>175</v>
      </c>
      <c r="B48" s="291" t="s">
        <v>533</v>
      </c>
      <c r="C48" s="292"/>
      <c r="D48" s="292"/>
      <c r="E48" s="292" t="s">
        <v>175</v>
      </c>
      <c r="F48" s="292"/>
      <c r="G48" s="292"/>
      <c r="H48" s="292"/>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292"/>
      <c r="AP48" s="292"/>
      <c r="AQ48" s="292" t="s">
        <v>482</v>
      </c>
      <c r="AR48" s="292"/>
    </row>
    <row r="49" spans="1:45" ht="13.5" customHeight="1" x14ac:dyDescent="0.2">
      <c r="A49" s="571" t="s">
        <v>483</v>
      </c>
      <c r="B49" s="573"/>
      <c r="C49" s="295" t="s">
        <v>484</v>
      </c>
      <c r="D49" s="297" t="s">
        <v>130</v>
      </c>
      <c r="E49" s="297" t="s">
        <v>485</v>
      </c>
      <c r="F49" s="296" t="s">
        <v>486</v>
      </c>
      <c r="G49" s="298" t="s">
        <v>487</v>
      </c>
      <c r="H49" s="297" t="s">
        <v>488</v>
      </c>
      <c r="I49" s="297" t="s">
        <v>489</v>
      </c>
      <c r="J49" s="296" t="s">
        <v>490</v>
      </c>
      <c r="K49" s="298" t="s">
        <v>491</v>
      </c>
      <c r="L49" s="297" t="s">
        <v>492</v>
      </c>
      <c r="M49" s="297" t="s">
        <v>493</v>
      </c>
      <c r="N49" s="296" t="s">
        <v>494</v>
      </c>
      <c r="O49" s="298" t="s">
        <v>495</v>
      </c>
      <c r="P49" s="297" t="s">
        <v>496</v>
      </c>
      <c r="Q49" s="297" t="s">
        <v>497</v>
      </c>
      <c r="R49" s="296" t="s">
        <v>498</v>
      </c>
      <c r="S49" s="298" t="s">
        <v>499</v>
      </c>
      <c r="T49" s="297" t="s">
        <v>500</v>
      </c>
      <c r="U49" s="297" t="s">
        <v>501</v>
      </c>
      <c r="V49" s="296" t="s">
        <v>502</v>
      </c>
      <c r="W49" s="298" t="s">
        <v>503</v>
      </c>
      <c r="X49" s="297" t="s">
        <v>504</v>
      </c>
      <c r="Y49" s="297" t="s">
        <v>505</v>
      </c>
      <c r="Z49" s="296" t="s">
        <v>506</v>
      </c>
      <c r="AA49" s="298" t="s">
        <v>507</v>
      </c>
      <c r="AB49" s="297" t="s">
        <v>508</v>
      </c>
      <c r="AC49" s="297" t="s">
        <v>509</v>
      </c>
      <c r="AD49" s="296" t="s">
        <v>510</v>
      </c>
      <c r="AE49" s="298" t="s">
        <v>511</v>
      </c>
      <c r="AF49" s="297" t="s">
        <v>512</v>
      </c>
      <c r="AG49" s="297" t="s">
        <v>513</v>
      </c>
      <c r="AH49" s="296" t="s">
        <v>514</v>
      </c>
      <c r="AI49" s="298" t="s">
        <v>515</v>
      </c>
      <c r="AJ49" s="297" t="s">
        <v>516</v>
      </c>
      <c r="AK49" s="297" t="s">
        <v>517</v>
      </c>
      <c r="AL49" s="296" t="s">
        <v>518</v>
      </c>
      <c r="AM49" s="298" t="s">
        <v>519</v>
      </c>
      <c r="AN49" s="297" t="s">
        <v>520</v>
      </c>
      <c r="AO49" s="297" t="s">
        <v>521</v>
      </c>
      <c r="AP49" s="296" t="s">
        <v>522</v>
      </c>
      <c r="AQ49" s="298" t="s">
        <v>523</v>
      </c>
      <c r="AR49" s="299" t="s">
        <v>524</v>
      </c>
      <c r="AS49" s="413" t="s">
        <v>628</v>
      </c>
    </row>
    <row r="50" spans="1:45" ht="24" x14ac:dyDescent="0.2">
      <c r="A50" s="300"/>
      <c r="B50" s="321"/>
      <c r="C50" s="322" t="s">
        <v>534</v>
      </c>
      <c r="D50" s="323" t="s">
        <v>534</v>
      </c>
      <c r="E50" s="323" t="s">
        <v>534</v>
      </c>
      <c r="F50" s="324" t="s">
        <v>534</v>
      </c>
      <c r="G50" s="325" t="s">
        <v>534</v>
      </c>
      <c r="H50" s="323" t="s">
        <v>534</v>
      </c>
      <c r="I50" s="323" t="s">
        <v>534</v>
      </c>
      <c r="J50" s="324" t="s">
        <v>534</v>
      </c>
      <c r="K50" s="325" t="s">
        <v>534</v>
      </c>
      <c r="L50" s="323" t="s">
        <v>534</v>
      </c>
      <c r="M50" s="323" t="s">
        <v>534</v>
      </c>
      <c r="N50" s="324" t="s">
        <v>534</v>
      </c>
      <c r="O50" s="325" t="s">
        <v>534</v>
      </c>
      <c r="P50" s="323" t="s">
        <v>534</v>
      </c>
      <c r="Q50" s="323" t="s">
        <v>534</v>
      </c>
      <c r="R50" s="324" t="s">
        <v>534</v>
      </c>
      <c r="S50" s="325" t="s">
        <v>534</v>
      </c>
      <c r="T50" s="323" t="s">
        <v>534</v>
      </c>
      <c r="U50" s="323" t="s">
        <v>534</v>
      </c>
      <c r="V50" s="324" t="s">
        <v>534</v>
      </c>
      <c r="W50" s="325" t="s">
        <v>534</v>
      </c>
      <c r="X50" s="323" t="s">
        <v>534</v>
      </c>
      <c r="Y50" s="323" t="s">
        <v>534</v>
      </c>
      <c r="Z50" s="324" t="s">
        <v>534</v>
      </c>
      <c r="AA50" s="325" t="s">
        <v>534</v>
      </c>
      <c r="AB50" s="323" t="s">
        <v>534</v>
      </c>
      <c r="AC50" s="323" t="s">
        <v>534</v>
      </c>
      <c r="AD50" s="324" t="s">
        <v>534</v>
      </c>
      <c r="AE50" s="325" t="s">
        <v>534</v>
      </c>
      <c r="AF50" s="323" t="s">
        <v>534</v>
      </c>
      <c r="AG50" s="323" t="s">
        <v>534</v>
      </c>
      <c r="AH50" s="324" t="s">
        <v>534</v>
      </c>
      <c r="AI50" s="325" t="s">
        <v>534</v>
      </c>
      <c r="AJ50" s="323" t="s">
        <v>534</v>
      </c>
      <c r="AK50" s="323" t="s">
        <v>534</v>
      </c>
      <c r="AL50" s="324" t="s">
        <v>534</v>
      </c>
      <c r="AM50" s="325" t="s">
        <v>534</v>
      </c>
      <c r="AN50" s="323" t="s">
        <v>534</v>
      </c>
      <c r="AO50" s="323" t="s">
        <v>534</v>
      </c>
      <c r="AP50" s="324" t="s">
        <v>534</v>
      </c>
      <c r="AQ50" s="325" t="s">
        <v>534</v>
      </c>
      <c r="AR50" s="326" t="s">
        <v>534</v>
      </c>
      <c r="AS50" s="414" t="s">
        <v>600</v>
      </c>
    </row>
    <row r="51" spans="1:45" x14ac:dyDescent="0.2">
      <c r="A51" s="306" t="s">
        <v>261</v>
      </c>
      <c r="B51" s="291" t="s">
        <v>526</v>
      </c>
      <c r="C51" s="308">
        <v>32013</v>
      </c>
      <c r="D51" s="310">
        <v>5496</v>
      </c>
      <c r="E51" s="310">
        <v>920</v>
      </c>
      <c r="F51" s="309">
        <v>619</v>
      </c>
      <c r="G51" s="311">
        <v>541</v>
      </c>
      <c r="H51" s="310">
        <v>642</v>
      </c>
      <c r="I51" s="310">
        <v>875</v>
      </c>
      <c r="J51" s="309">
        <v>85</v>
      </c>
      <c r="K51" s="311">
        <v>567</v>
      </c>
      <c r="L51" s="310">
        <v>153</v>
      </c>
      <c r="M51" s="310">
        <v>1627</v>
      </c>
      <c r="N51" s="309">
        <v>689</v>
      </c>
      <c r="O51" s="311">
        <v>452</v>
      </c>
      <c r="P51" s="310">
        <v>119</v>
      </c>
      <c r="Q51" s="310">
        <v>716</v>
      </c>
      <c r="R51" s="309">
        <v>1569</v>
      </c>
      <c r="S51" s="311">
        <v>148</v>
      </c>
      <c r="T51" s="310">
        <v>368</v>
      </c>
      <c r="U51" s="310">
        <v>642</v>
      </c>
      <c r="V51" s="309">
        <v>806</v>
      </c>
      <c r="W51" s="311">
        <v>325</v>
      </c>
      <c r="X51" s="310">
        <v>1985</v>
      </c>
      <c r="Y51" s="310">
        <v>722</v>
      </c>
      <c r="Z51" s="309">
        <v>1460</v>
      </c>
      <c r="AA51" s="311">
        <v>4404</v>
      </c>
      <c r="AB51" s="310">
        <v>714</v>
      </c>
      <c r="AC51" s="310">
        <v>1642</v>
      </c>
      <c r="AD51" s="309">
        <v>459</v>
      </c>
      <c r="AE51" s="311">
        <v>569</v>
      </c>
      <c r="AF51" s="310">
        <v>705</v>
      </c>
      <c r="AG51" s="310">
        <v>251</v>
      </c>
      <c r="AH51" s="309">
        <v>328</v>
      </c>
      <c r="AI51" s="311">
        <v>473</v>
      </c>
      <c r="AJ51" s="310">
        <v>0</v>
      </c>
      <c r="AK51" s="310">
        <v>130</v>
      </c>
      <c r="AL51" s="309">
        <v>126</v>
      </c>
      <c r="AM51" s="311">
        <v>71</v>
      </c>
      <c r="AN51" s="310">
        <v>0</v>
      </c>
      <c r="AO51" s="310">
        <v>320</v>
      </c>
      <c r="AP51" s="309">
        <v>671</v>
      </c>
      <c r="AQ51" s="311">
        <v>635</v>
      </c>
      <c r="AR51" s="312">
        <v>664</v>
      </c>
      <c r="AS51" s="415">
        <f>I51+AA51+AC51</f>
        <v>6921</v>
      </c>
    </row>
    <row r="52" spans="1:45" x14ac:dyDescent="0.2">
      <c r="A52" s="306" t="s">
        <v>217</v>
      </c>
      <c r="B52" s="291" t="s">
        <v>440</v>
      </c>
      <c r="C52" s="308">
        <v>924</v>
      </c>
      <c r="D52" s="310">
        <f t="shared" ref="D52:D86" si="3">C52-SUM(E52:AR52)</f>
        <v>52</v>
      </c>
      <c r="E52" s="310">
        <v>56</v>
      </c>
      <c r="F52" s="309">
        <v>0</v>
      </c>
      <c r="G52" s="311">
        <v>0</v>
      </c>
      <c r="H52" s="310">
        <v>7</v>
      </c>
      <c r="I52" s="310">
        <v>0</v>
      </c>
      <c r="J52" s="309">
        <v>0</v>
      </c>
      <c r="K52" s="311">
        <v>0</v>
      </c>
      <c r="L52" s="310">
        <v>0</v>
      </c>
      <c r="M52" s="310">
        <v>86</v>
      </c>
      <c r="N52" s="309">
        <v>0</v>
      </c>
      <c r="O52" s="311">
        <v>0</v>
      </c>
      <c r="P52" s="310">
        <v>6</v>
      </c>
      <c r="Q52" s="310">
        <v>0</v>
      </c>
      <c r="R52" s="309">
        <v>0</v>
      </c>
      <c r="S52" s="311">
        <v>0</v>
      </c>
      <c r="T52" s="310">
        <v>0</v>
      </c>
      <c r="U52" s="310">
        <v>0</v>
      </c>
      <c r="V52" s="309">
        <v>6</v>
      </c>
      <c r="W52" s="311">
        <v>0</v>
      </c>
      <c r="X52" s="310">
        <v>5</v>
      </c>
      <c r="Y52" s="310">
        <v>106</v>
      </c>
      <c r="Z52" s="309">
        <v>85</v>
      </c>
      <c r="AA52" s="311">
        <v>0</v>
      </c>
      <c r="AB52" s="310">
        <v>78</v>
      </c>
      <c r="AC52" s="310">
        <v>0</v>
      </c>
      <c r="AD52" s="309">
        <v>246</v>
      </c>
      <c r="AE52" s="311">
        <v>0</v>
      </c>
      <c r="AF52" s="310">
        <v>4</v>
      </c>
      <c r="AG52" s="310">
        <v>0</v>
      </c>
      <c r="AH52" s="309">
        <v>59</v>
      </c>
      <c r="AI52" s="311">
        <v>0</v>
      </c>
      <c r="AJ52" s="310">
        <v>0</v>
      </c>
      <c r="AK52" s="310">
        <v>0</v>
      </c>
      <c r="AL52" s="309">
        <v>14</v>
      </c>
      <c r="AM52" s="311">
        <v>47</v>
      </c>
      <c r="AN52" s="310">
        <v>0</v>
      </c>
      <c r="AO52" s="310">
        <v>2</v>
      </c>
      <c r="AP52" s="309">
        <v>7</v>
      </c>
      <c r="AQ52" s="311">
        <v>46</v>
      </c>
      <c r="AR52" s="312">
        <v>12</v>
      </c>
      <c r="AS52" s="415">
        <f t="shared" ref="AS52:AS89" si="4">I52+AA52+AC52</f>
        <v>0</v>
      </c>
    </row>
    <row r="53" spans="1:45" x14ac:dyDescent="0.2">
      <c r="A53" s="306" t="s">
        <v>218</v>
      </c>
      <c r="B53" s="291" t="s">
        <v>247</v>
      </c>
      <c r="C53" s="308">
        <v>3104</v>
      </c>
      <c r="D53" s="310">
        <f t="shared" si="3"/>
        <v>252</v>
      </c>
      <c r="E53" s="310">
        <v>41</v>
      </c>
      <c r="F53" s="309">
        <v>0</v>
      </c>
      <c r="G53" s="311">
        <v>431</v>
      </c>
      <c r="H53" s="310">
        <v>0</v>
      </c>
      <c r="I53" s="310">
        <v>0</v>
      </c>
      <c r="J53" s="309">
        <v>0</v>
      </c>
      <c r="K53" s="311">
        <v>0</v>
      </c>
      <c r="L53" s="310">
        <v>52</v>
      </c>
      <c r="M53" s="310">
        <v>101</v>
      </c>
      <c r="N53" s="309">
        <v>0</v>
      </c>
      <c r="O53" s="311">
        <v>32</v>
      </c>
      <c r="P53" s="310">
        <v>0</v>
      </c>
      <c r="Q53" s="310">
        <v>0</v>
      </c>
      <c r="R53" s="309">
        <v>0</v>
      </c>
      <c r="S53" s="311">
        <v>18</v>
      </c>
      <c r="T53" s="310">
        <v>0</v>
      </c>
      <c r="U53" s="310">
        <v>0</v>
      </c>
      <c r="V53" s="309">
        <v>0</v>
      </c>
      <c r="W53" s="311">
        <v>0</v>
      </c>
      <c r="X53" s="310">
        <v>0</v>
      </c>
      <c r="Y53" s="310">
        <v>0</v>
      </c>
      <c r="Z53" s="309">
        <v>0</v>
      </c>
      <c r="AA53" s="311">
        <v>312</v>
      </c>
      <c r="AB53" s="310">
        <v>5</v>
      </c>
      <c r="AC53" s="310">
        <v>1208</v>
      </c>
      <c r="AD53" s="309">
        <v>11</v>
      </c>
      <c r="AE53" s="311">
        <v>0</v>
      </c>
      <c r="AF53" s="310">
        <v>155</v>
      </c>
      <c r="AG53" s="310">
        <v>0</v>
      </c>
      <c r="AH53" s="309">
        <v>0</v>
      </c>
      <c r="AI53" s="311">
        <v>0</v>
      </c>
      <c r="AJ53" s="310">
        <v>0</v>
      </c>
      <c r="AK53" s="310">
        <v>0</v>
      </c>
      <c r="AL53" s="309">
        <v>0</v>
      </c>
      <c r="AM53" s="311">
        <v>0</v>
      </c>
      <c r="AN53" s="310">
        <v>0</v>
      </c>
      <c r="AO53" s="310">
        <v>0</v>
      </c>
      <c r="AP53" s="309">
        <v>0</v>
      </c>
      <c r="AQ53" s="311">
        <v>347</v>
      </c>
      <c r="AR53" s="312">
        <v>139</v>
      </c>
      <c r="AS53" s="415">
        <f t="shared" si="4"/>
        <v>1520</v>
      </c>
    </row>
    <row r="54" spans="1:45" x14ac:dyDescent="0.2">
      <c r="A54" s="306" t="s">
        <v>219</v>
      </c>
      <c r="B54" s="291" t="s">
        <v>27</v>
      </c>
      <c r="C54" s="308">
        <v>240</v>
      </c>
      <c r="D54" s="310">
        <f t="shared" si="3"/>
        <v>17</v>
      </c>
      <c r="E54" s="310">
        <v>77</v>
      </c>
      <c r="F54" s="309">
        <v>15</v>
      </c>
      <c r="G54" s="311">
        <v>0</v>
      </c>
      <c r="H54" s="310">
        <v>4</v>
      </c>
      <c r="I54" s="310">
        <v>2</v>
      </c>
      <c r="J54" s="309">
        <v>0</v>
      </c>
      <c r="K54" s="311">
        <v>0</v>
      </c>
      <c r="L54" s="310">
        <v>3</v>
      </c>
      <c r="M54" s="310">
        <v>0</v>
      </c>
      <c r="N54" s="309">
        <v>0</v>
      </c>
      <c r="O54" s="311">
        <v>19</v>
      </c>
      <c r="P54" s="310">
        <v>1</v>
      </c>
      <c r="Q54" s="310">
        <v>0</v>
      </c>
      <c r="R54" s="309">
        <v>0</v>
      </c>
      <c r="S54" s="311">
        <v>3</v>
      </c>
      <c r="T54" s="310">
        <v>0</v>
      </c>
      <c r="U54" s="310">
        <v>0</v>
      </c>
      <c r="V54" s="309">
        <v>0</v>
      </c>
      <c r="W54" s="311">
        <v>4</v>
      </c>
      <c r="X54" s="310">
        <v>0</v>
      </c>
      <c r="Y54" s="310">
        <v>24</v>
      </c>
      <c r="Z54" s="309">
        <v>9</v>
      </c>
      <c r="AA54" s="311">
        <v>3</v>
      </c>
      <c r="AB54" s="310">
        <v>7</v>
      </c>
      <c r="AC54" s="310">
        <v>0</v>
      </c>
      <c r="AD54" s="309">
        <v>0</v>
      </c>
      <c r="AE54" s="311">
        <v>36</v>
      </c>
      <c r="AF54" s="310">
        <v>3</v>
      </c>
      <c r="AG54" s="310">
        <v>0</v>
      </c>
      <c r="AH54" s="309">
        <v>0</v>
      </c>
      <c r="AI54" s="311">
        <v>0</v>
      </c>
      <c r="AJ54" s="310">
        <v>0</v>
      </c>
      <c r="AK54" s="310">
        <v>0</v>
      </c>
      <c r="AL54" s="309">
        <v>0</v>
      </c>
      <c r="AM54" s="311">
        <v>7</v>
      </c>
      <c r="AN54" s="310">
        <v>0</v>
      </c>
      <c r="AO54" s="310">
        <v>0</v>
      </c>
      <c r="AP54" s="309">
        <v>0</v>
      </c>
      <c r="AQ54" s="311">
        <v>6</v>
      </c>
      <c r="AR54" s="312">
        <v>0</v>
      </c>
      <c r="AS54" s="415">
        <f t="shared" si="4"/>
        <v>5</v>
      </c>
    </row>
    <row r="55" spans="1:45" x14ac:dyDescent="0.2">
      <c r="A55" s="306" t="s">
        <v>220</v>
      </c>
      <c r="B55" s="291" t="s">
        <v>188</v>
      </c>
      <c r="C55" s="308">
        <v>73039</v>
      </c>
      <c r="D55" s="310">
        <f t="shared" si="3"/>
        <v>21268</v>
      </c>
      <c r="E55" s="310">
        <v>6547</v>
      </c>
      <c r="F55" s="309">
        <v>2250</v>
      </c>
      <c r="G55" s="311">
        <v>2300</v>
      </c>
      <c r="H55" s="310">
        <v>6230</v>
      </c>
      <c r="I55" s="310">
        <v>139</v>
      </c>
      <c r="J55" s="309">
        <v>189</v>
      </c>
      <c r="K55" s="311">
        <v>4443</v>
      </c>
      <c r="L55" s="310">
        <v>517</v>
      </c>
      <c r="M55" s="310">
        <v>992</v>
      </c>
      <c r="N55" s="309">
        <v>4385</v>
      </c>
      <c r="O55" s="311">
        <v>220</v>
      </c>
      <c r="P55" s="310">
        <v>148</v>
      </c>
      <c r="Q55" s="310">
        <v>1953</v>
      </c>
      <c r="R55" s="309">
        <v>1548</v>
      </c>
      <c r="S55" s="311">
        <v>1051</v>
      </c>
      <c r="T55" s="310">
        <v>229</v>
      </c>
      <c r="U55" s="310">
        <v>2183</v>
      </c>
      <c r="V55" s="309">
        <v>1264</v>
      </c>
      <c r="W55" s="311">
        <v>743</v>
      </c>
      <c r="X55" s="310">
        <v>568</v>
      </c>
      <c r="Y55" s="310">
        <v>235</v>
      </c>
      <c r="Z55" s="309">
        <v>1012</v>
      </c>
      <c r="AA55" s="311">
        <v>787</v>
      </c>
      <c r="AB55" s="310">
        <v>638</v>
      </c>
      <c r="AC55" s="310">
        <v>833</v>
      </c>
      <c r="AD55" s="309">
        <v>1671</v>
      </c>
      <c r="AE55" s="311">
        <v>825</v>
      </c>
      <c r="AF55" s="310">
        <v>3111</v>
      </c>
      <c r="AG55" s="310">
        <v>18</v>
      </c>
      <c r="AH55" s="309">
        <v>345</v>
      </c>
      <c r="AI55" s="311">
        <v>1977</v>
      </c>
      <c r="AJ55" s="310">
        <v>19</v>
      </c>
      <c r="AK55" s="310">
        <v>15</v>
      </c>
      <c r="AL55" s="309">
        <v>204</v>
      </c>
      <c r="AM55" s="311">
        <v>329</v>
      </c>
      <c r="AN55" s="310">
        <v>210</v>
      </c>
      <c r="AO55" s="310">
        <v>178</v>
      </c>
      <c r="AP55" s="309">
        <v>169</v>
      </c>
      <c r="AQ55" s="311">
        <v>785</v>
      </c>
      <c r="AR55" s="312">
        <v>511</v>
      </c>
      <c r="AS55" s="415">
        <f t="shared" si="4"/>
        <v>1759</v>
      </c>
    </row>
    <row r="56" spans="1:45" x14ac:dyDescent="0.2">
      <c r="A56" s="306" t="s">
        <v>221</v>
      </c>
      <c r="B56" s="291" t="s">
        <v>28</v>
      </c>
      <c r="C56" s="308">
        <v>11242</v>
      </c>
      <c r="D56" s="310">
        <f t="shared" si="3"/>
        <v>536</v>
      </c>
      <c r="E56" s="310">
        <v>1898</v>
      </c>
      <c r="F56" s="309">
        <v>273</v>
      </c>
      <c r="G56" s="311">
        <v>63</v>
      </c>
      <c r="H56" s="310">
        <v>261</v>
      </c>
      <c r="I56" s="310">
        <v>189</v>
      </c>
      <c r="J56" s="309">
        <v>65</v>
      </c>
      <c r="K56" s="311">
        <v>385</v>
      </c>
      <c r="L56" s="310">
        <v>38</v>
      </c>
      <c r="M56" s="310">
        <v>324</v>
      </c>
      <c r="N56" s="309">
        <v>1291</v>
      </c>
      <c r="O56" s="311">
        <v>314</v>
      </c>
      <c r="P56" s="310">
        <v>1376</v>
      </c>
      <c r="Q56" s="310">
        <v>256</v>
      </c>
      <c r="R56" s="309">
        <v>109</v>
      </c>
      <c r="S56" s="311">
        <v>199</v>
      </c>
      <c r="T56" s="310">
        <v>61</v>
      </c>
      <c r="U56" s="310">
        <v>412</v>
      </c>
      <c r="V56" s="309">
        <v>37</v>
      </c>
      <c r="W56" s="311">
        <v>227</v>
      </c>
      <c r="X56" s="310">
        <v>40</v>
      </c>
      <c r="Y56" s="310">
        <v>131</v>
      </c>
      <c r="Z56" s="309">
        <v>470</v>
      </c>
      <c r="AA56" s="311">
        <v>76</v>
      </c>
      <c r="AB56" s="310">
        <v>369</v>
      </c>
      <c r="AC56" s="310">
        <v>66</v>
      </c>
      <c r="AD56" s="309">
        <v>132</v>
      </c>
      <c r="AE56" s="311">
        <v>235</v>
      </c>
      <c r="AF56" s="310">
        <v>165</v>
      </c>
      <c r="AG56" s="310">
        <v>0</v>
      </c>
      <c r="AH56" s="309">
        <v>608</v>
      </c>
      <c r="AI56" s="311">
        <v>77</v>
      </c>
      <c r="AJ56" s="310">
        <v>150</v>
      </c>
      <c r="AK56" s="310">
        <v>58</v>
      </c>
      <c r="AL56" s="309">
        <v>48</v>
      </c>
      <c r="AM56" s="311">
        <v>39</v>
      </c>
      <c r="AN56" s="310">
        <v>14</v>
      </c>
      <c r="AO56" s="310">
        <v>10</v>
      </c>
      <c r="AP56" s="309">
        <v>65</v>
      </c>
      <c r="AQ56" s="311">
        <v>132</v>
      </c>
      <c r="AR56" s="312">
        <v>43</v>
      </c>
      <c r="AS56" s="415">
        <f t="shared" si="4"/>
        <v>331</v>
      </c>
    </row>
    <row r="57" spans="1:45" x14ac:dyDescent="0.2">
      <c r="A57" s="306" t="s">
        <v>222</v>
      </c>
      <c r="B57" s="291" t="s">
        <v>265</v>
      </c>
      <c r="C57" s="308">
        <v>14078</v>
      </c>
      <c r="D57" s="310">
        <f t="shared" si="3"/>
        <v>1405</v>
      </c>
      <c r="E57" s="310">
        <v>1471</v>
      </c>
      <c r="F57" s="309">
        <v>1325</v>
      </c>
      <c r="G57" s="311">
        <v>635</v>
      </c>
      <c r="H57" s="310">
        <v>290</v>
      </c>
      <c r="I57" s="310">
        <v>62</v>
      </c>
      <c r="J57" s="309">
        <v>6</v>
      </c>
      <c r="K57" s="311">
        <v>810</v>
      </c>
      <c r="L57" s="310">
        <v>63</v>
      </c>
      <c r="M57" s="310">
        <v>367</v>
      </c>
      <c r="N57" s="309">
        <v>499</v>
      </c>
      <c r="O57" s="311">
        <v>86</v>
      </c>
      <c r="P57" s="310">
        <v>99</v>
      </c>
      <c r="Q57" s="310">
        <v>21</v>
      </c>
      <c r="R57" s="309">
        <v>438</v>
      </c>
      <c r="S57" s="311">
        <v>639</v>
      </c>
      <c r="T57" s="310">
        <v>71</v>
      </c>
      <c r="U57" s="310">
        <v>419</v>
      </c>
      <c r="V57" s="309">
        <v>369</v>
      </c>
      <c r="W57" s="311">
        <v>728</v>
      </c>
      <c r="X57" s="310">
        <v>245</v>
      </c>
      <c r="Y57" s="310">
        <v>68</v>
      </c>
      <c r="Z57" s="309">
        <v>1123</v>
      </c>
      <c r="AA57" s="311">
        <v>67</v>
      </c>
      <c r="AB57" s="310">
        <v>80</v>
      </c>
      <c r="AC57" s="310">
        <v>13</v>
      </c>
      <c r="AD57" s="309">
        <v>548</v>
      </c>
      <c r="AE57" s="311">
        <v>612</v>
      </c>
      <c r="AF57" s="310">
        <v>570</v>
      </c>
      <c r="AG57" s="310">
        <v>7</v>
      </c>
      <c r="AH57" s="309">
        <v>91</v>
      </c>
      <c r="AI57" s="311">
        <v>233</v>
      </c>
      <c r="AJ57" s="310">
        <v>62</v>
      </c>
      <c r="AK57" s="310">
        <v>41</v>
      </c>
      <c r="AL57" s="309">
        <v>244</v>
      </c>
      <c r="AM57" s="311">
        <v>125</v>
      </c>
      <c r="AN57" s="310">
        <v>73</v>
      </c>
      <c r="AO57" s="310">
        <v>24</v>
      </c>
      <c r="AP57" s="309">
        <v>36</v>
      </c>
      <c r="AQ57" s="311">
        <v>11</v>
      </c>
      <c r="AR57" s="312">
        <v>2</v>
      </c>
      <c r="AS57" s="415">
        <f t="shared" si="4"/>
        <v>142</v>
      </c>
    </row>
    <row r="58" spans="1:45" x14ac:dyDescent="0.2">
      <c r="A58" s="306" t="s">
        <v>223</v>
      </c>
      <c r="B58" s="291" t="s">
        <v>29</v>
      </c>
      <c r="C58" s="308">
        <v>24748</v>
      </c>
      <c r="D58" s="310">
        <f t="shared" si="3"/>
        <v>3256</v>
      </c>
      <c r="E58" s="310">
        <v>3897</v>
      </c>
      <c r="F58" s="309">
        <v>3715</v>
      </c>
      <c r="G58" s="311">
        <v>652</v>
      </c>
      <c r="H58" s="310">
        <v>744</v>
      </c>
      <c r="I58" s="310">
        <v>55</v>
      </c>
      <c r="J58" s="309">
        <v>205</v>
      </c>
      <c r="K58" s="311">
        <v>855</v>
      </c>
      <c r="L58" s="310">
        <v>128</v>
      </c>
      <c r="M58" s="310">
        <v>154</v>
      </c>
      <c r="N58" s="309">
        <v>526</v>
      </c>
      <c r="O58" s="311">
        <v>1762</v>
      </c>
      <c r="P58" s="310">
        <v>10</v>
      </c>
      <c r="Q58" s="310">
        <v>71</v>
      </c>
      <c r="R58" s="309">
        <v>341</v>
      </c>
      <c r="S58" s="311">
        <v>1689</v>
      </c>
      <c r="T58" s="310">
        <v>140</v>
      </c>
      <c r="U58" s="310">
        <v>554</v>
      </c>
      <c r="V58" s="309">
        <v>1404</v>
      </c>
      <c r="W58" s="311">
        <v>53</v>
      </c>
      <c r="X58" s="310">
        <v>455</v>
      </c>
      <c r="Y58" s="310">
        <v>92</v>
      </c>
      <c r="Z58" s="309">
        <v>733</v>
      </c>
      <c r="AA58" s="311">
        <v>0</v>
      </c>
      <c r="AB58" s="310">
        <v>116</v>
      </c>
      <c r="AC58" s="310">
        <v>99</v>
      </c>
      <c r="AD58" s="309">
        <v>31</v>
      </c>
      <c r="AE58" s="311">
        <v>547</v>
      </c>
      <c r="AF58" s="310">
        <v>802</v>
      </c>
      <c r="AG58" s="310">
        <v>42</v>
      </c>
      <c r="AH58" s="309">
        <v>3</v>
      </c>
      <c r="AI58" s="311">
        <v>120</v>
      </c>
      <c r="AJ58" s="310">
        <v>754</v>
      </c>
      <c r="AK58" s="310">
        <v>56</v>
      </c>
      <c r="AL58" s="309">
        <v>624</v>
      </c>
      <c r="AM58" s="311">
        <v>15</v>
      </c>
      <c r="AN58" s="310">
        <v>0</v>
      </c>
      <c r="AO58" s="310">
        <v>48</v>
      </c>
      <c r="AP58" s="309">
        <v>0</v>
      </c>
      <c r="AQ58" s="311">
        <v>0</v>
      </c>
      <c r="AR58" s="312">
        <v>0</v>
      </c>
      <c r="AS58" s="415">
        <f t="shared" si="4"/>
        <v>154</v>
      </c>
    </row>
    <row r="59" spans="1:45" x14ac:dyDescent="0.2">
      <c r="A59" s="306" t="s">
        <v>224</v>
      </c>
      <c r="B59" s="291" t="s">
        <v>30</v>
      </c>
      <c r="C59" s="308">
        <v>1425</v>
      </c>
      <c r="D59" s="310">
        <f t="shared" si="3"/>
        <v>363</v>
      </c>
      <c r="E59" s="310">
        <v>71</v>
      </c>
      <c r="F59" s="309">
        <v>274</v>
      </c>
      <c r="G59" s="311">
        <v>23</v>
      </c>
      <c r="H59" s="310">
        <v>25</v>
      </c>
      <c r="I59" s="310">
        <v>2</v>
      </c>
      <c r="J59" s="309">
        <v>0</v>
      </c>
      <c r="K59" s="311">
        <v>10</v>
      </c>
      <c r="L59" s="310">
        <v>0</v>
      </c>
      <c r="M59" s="310">
        <v>0</v>
      </c>
      <c r="N59" s="309">
        <v>398</v>
      </c>
      <c r="O59" s="311">
        <v>69</v>
      </c>
      <c r="P59" s="310">
        <v>6</v>
      </c>
      <c r="Q59" s="310">
        <v>10</v>
      </c>
      <c r="R59" s="309">
        <v>19</v>
      </c>
      <c r="S59" s="311">
        <v>0</v>
      </c>
      <c r="T59" s="310">
        <v>0</v>
      </c>
      <c r="U59" s="310">
        <v>28</v>
      </c>
      <c r="V59" s="309">
        <v>41</v>
      </c>
      <c r="W59" s="311">
        <v>0</v>
      </c>
      <c r="X59" s="310">
        <v>0</v>
      </c>
      <c r="Y59" s="310">
        <v>3</v>
      </c>
      <c r="Z59" s="309">
        <v>20</v>
      </c>
      <c r="AA59" s="311">
        <v>0</v>
      </c>
      <c r="AB59" s="310">
        <v>8</v>
      </c>
      <c r="AC59" s="310">
        <v>4</v>
      </c>
      <c r="AD59" s="309">
        <v>16</v>
      </c>
      <c r="AE59" s="311">
        <v>9</v>
      </c>
      <c r="AF59" s="310">
        <v>1</v>
      </c>
      <c r="AG59" s="310">
        <v>0</v>
      </c>
      <c r="AH59" s="309">
        <v>0</v>
      </c>
      <c r="AI59" s="311">
        <v>0</v>
      </c>
      <c r="AJ59" s="310">
        <v>0</v>
      </c>
      <c r="AK59" s="310">
        <v>0</v>
      </c>
      <c r="AL59" s="309">
        <v>0</v>
      </c>
      <c r="AM59" s="311">
        <v>10</v>
      </c>
      <c r="AN59" s="310">
        <v>15</v>
      </c>
      <c r="AO59" s="310">
        <v>0</v>
      </c>
      <c r="AP59" s="309">
        <v>0</v>
      </c>
      <c r="AQ59" s="311">
        <v>0</v>
      </c>
      <c r="AR59" s="312">
        <v>0</v>
      </c>
      <c r="AS59" s="415">
        <f t="shared" si="4"/>
        <v>6</v>
      </c>
    </row>
    <row r="60" spans="1:45" x14ac:dyDescent="0.2">
      <c r="A60" s="306" t="s">
        <v>2</v>
      </c>
      <c r="B60" s="291" t="s">
        <v>527</v>
      </c>
      <c r="C60" s="308">
        <v>23900</v>
      </c>
      <c r="D60" s="310">
        <f t="shared" si="3"/>
        <v>6083</v>
      </c>
      <c r="E60" s="310">
        <v>2050</v>
      </c>
      <c r="F60" s="309">
        <v>1659</v>
      </c>
      <c r="G60" s="311">
        <v>965</v>
      </c>
      <c r="H60" s="310">
        <v>280</v>
      </c>
      <c r="I60" s="310">
        <v>24</v>
      </c>
      <c r="J60" s="309">
        <v>23</v>
      </c>
      <c r="K60" s="311">
        <v>935</v>
      </c>
      <c r="L60" s="310">
        <v>55</v>
      </c>
      <c r="M60" s="310">
        <v>884</v>
      </c>
      <c r="N60" s="309">
        <v>1371</v>
      </c>
      <c r="O60" s="311">
        <v>186</v>
      </c>
      <c r="P60" s="310">
        <v>247</v>
      </c>
      <c r="Q60" s="310">
        <v>174</v>
      </c>
      <c r="R60" s="309">
        <v>407</v>
      </c>
      <c r="S60" s="311">
        <v>210</v>
      </c>
      <c r="T60" s="310">
        <v>33</v>
      </c>
      <c r="U60" s="310">
        <v>690</v>
      </c>
      <c r="V60" s="309">
        <v>1016</v>
      </c>
      <c r="W60" s="311">
        <v>817</v>
      </c>
      <c r="X60" s="310">
        <v>513</v>
      </c>
      <c r="Y60" s="310">
        <v>30</v>
      </c>
      <c r="Z60" s="309">
        <v>981</v>
      </c>
      <c r="AA60" s="311">
        <v>83</v>
      </c>
      <c r="AB60" s="310">
        <v>192</v>
      </c>
      <c r="AC60" s="310">
        <v>35</v>
      </c>
      <c r="AD60" s="309">
        <v>232</v>
      </c>
      <c r="AE60" s="311">
        <v>730</v>
      </c>
      <c r="AF60" s="310">
        <v>1365</v>
      </c>
      <c r="AG60" s="310">
        <v>0</v>
      </c>
      <c r="AH60" s="309">
        <v>195</v>
      </c>
      <c r="AI60" s="311">
        <v>495</v>
      </c>
      <c r="AJ60" s="310">
        <v>114</v>
      </c>
      <c r="AK60" s="310">
        <v>174</v>
      </c>
      <c r="AL60" s="309">
        <v>409</v>
      </c>
      <c r="AM60" s="311">
        <v>12</v>
      </c>
      <c r="AN60" s="310">
        <v>29</v>
      </c>
      <c r="AO60" s="310">
        <v>164</v>
      </c>
      <c r="AP60" s="309">
        <v>36</v>
      </c>
      <c r="AQ60" s="311">
        <v>1</v>
      </c>
      <c r="AR60" s="312">
        <v>1</v>
      </c>
      <c r="AS60" s="415">
        <f t="shared" si="4"/>
        <v>142</v>
      </c>
    </row>
    <row r="61" spans="1:45" x14ac:dyDescent="0.2">
      <c r="A61" s="306" t="s">
        <v>3</v>
      </c>
      <c r="B61" s="291" t="s">
        <v>31</v>
      </c>
      <c r="C61" s="308">
        <v>10398</v>
      </c>
      <c r="D61" s="310">
        <f t="shared" si="3"/>
        <v>701</v>
      </c>
      <c r="E61" s="310">
        <v>1236</v>
      </c>
      <c r="F61" s="309">
        <v>1421</v>
      </c>
      <c r="G61" s="311">
        <v>296</v>
      </c>
      <c r="H61" s="310">
        <v>186</v>
      </c>
      <c r="I61" s="310">
        <v>6</v>
      </c>
      <c r="J61" s="309">
        <v>9</v>
      </c>
      <c r="K61" s="311">
        <v>183</v>
      </c>
      <c r="L61" s="310">
        <v>32</v>
      </c>
      <c r="M61" s="310">
        <v>207</v>
      </c>
      <c r="N61" s="309">
        <v>125</v>
      </c>
      <c r="O61" s="311">
        <v>891</v>
      </c>
      <c r="P61" s="310">
        <v>156</v>
      </c>
      <c r="Q61" s="310">
        <v>8</v>
      </c>
      <c r="R61" s="309">
        <v>95</v>
      </c>
      <c r="S61" s="311">
        <v>1560</v>
      </c>
      <c r="T61" s="310">
        <v>50</v>
      </c>
      <c r="U61" s="310">
        <v>287</v>
      </c>
      <c r="V61" s="309">
        <v>23</v>
      </c>
      <c r="W61" s="311">
        <v>250</v>
      </c>
      <c r="X61" s="310">
        <v>99</v>
      </c>
      <c r="Y61" s="310">
        <v>98</v>
      </c>
      <c r="Z61" s="309">
        <v>313</v>
      </c>
      <c r="AA61" s="311">
        <v>683</v>
      </c>
      <c r="AB61" s="310">
        <v>46</v>
      </c>
      <c r="AC61" s="310">
        <v>136</v>
      </c>
      <c r="AD61" s="309">
        <v>51</v>
      </c>
      <c r="AE61" s="311">
        <v>321</v>
      </c>
      <c r="AF61" s="310">
        <v>111</v>
      </c>
      <c r="AG61" s="310">
        <v>32</v>
      </c>
      <c r="AH61" s="309">
        <v>46</v>
      </c>
      <c r="AI61" s="311">
        <v>31</v>
      </c>
      <c r="AJ61" s="310">
        <v>345</v>
      </c>
      <c r="AK61" s="310">
        <v>90</v>
      </c>
      <c r="AL61" s="309">
        <v>53</v>
      </c>
      <c r="AM61" s="311">
        <v>44</v>
      </c>
      <c r="AN61" s="310">
        <v>4</v>
      </c>
      <c r="AO61" s="310">
        <v>5</v>
      </c>
      <c r="AP61" s="309">
        <v>105</v>
      </c>
      <c r="AQ61" s="311">
        <v>34</v>
      </c>
      <c r="AR61" s="312">
        <v>29</v>
      </c>
      <c r="AS61" s="415">
        <f t="shared" si="4"/>
        <v>825</v>
      </c>
    </row>
    <row r="62" spans="1:45" x14ac:dyDescent="0.2">
      <c r="A62" s="306" t="s">
        <v>4</v>
      </c>
      <c r="B62" s="291" t="s">
        <v>32</v>
      </c>
      <c r="C62" s="308">
        <v>26698</v>
      </c>
      <c r="D62" s="310">
        <f t="shared" si="3"/>
        <v>4907</v>
      </c>
      <c r="E62" s="310">
        <v>7310</v>
      </c>
      <c r="F62" s="309">
        <v>3667</v>
      </c>
      <c r="G62" s="311">
        <v>57</v>
      </c>
      <c r="H62" s="310">
        <v>280</v>
      </c>
      <c r="I62" s="310">
        <v>13</v>
      </c>
      <c r="J62" s="309">
        <v>0</v>
      </c>
      <c r="K62" s="311">
        <v>1442</v>
      </c>
      <c r="L62" s="310">
        <v>88</v>
      </c>
      <c r="M62" s="310">
        <v>26</v>
      </c>
      <c r="N62" s="309">
        <v>5882</v>
      </c>
      <c r="O62" s="311">
        <v>12</v>
      </c>
      <c r="P62" s="310">
        <v>67</v>
      </c>
      <c r="Q62" s="310">
        <v>3</v>
      </c>
      <c r="R62" s="309">
        <v>155</v>
      </c>
      <c r="S62" s="311">
        <v>149</v>
      </c>
      <c r="T62" s="310">
        <v>163</v>
      </c>
      <c r="U62" s="310">
        <v>811</v>
      </c>
      <c r="V62" s="309">
        <v>69</v>
      </c>
      <c r="W62" s="311">
        <v>515</v>
      </c>
      <c r="X62" s="310">
        <v>61</v>
      </c>
      <c r="Y62" s="310">
        <v>18</v>
      </c>
      <c r="Z62" s="309">
        <v>42</v>
      </c>
      <c r="AA62" s="311">
        <v>7</v>
      </c>
      <c r="AB62" s="310">
        <v>121</v>
      </c>
      <c r="AC62" s="310">
        <v>21</v>
      </c>
      <c r="AD62" s="309">
        <v>2</v>
      </c>
      <c r="AE62" s="311">
        <v>55</v>
      </c>
      <c r="AF62" s="310">
        <v>100</v>
      </c>
      <c r="AG62" s="310">
        <v>11</v>
      </c>
      <c r="AH62" s="309">
        <v>90</v>
      </c>
      <c r="AI62" s="311">
        <v>119</v>
      </c>
      <c r="AJ62" s="310">
        <v>186</v>
      </c>
      <c r="AK62" s="310">
        <v>17</v>
      </c>
      <c r="AL62" s="309">
        <v>43</v>
      </c>
      <c r="AM62" s="311">
        <v>0</v>
      </c>
      <c r="AN62" s="310">
        <v>100</v>
      </c>
      <c r="AO62" s="310">
        <v>0</v>
      </c>
      <c r="AP62" s="309">
        <v>89</v>
      </c>
      <c r="AQ62" s="311">
        <v>0</v>
      </c>
      <c r="AR62" s="312">
        <v>0</v>
      </c>
      <c r="AS62" s="415">
        <f t="shared" si="4"/>
        <v>41</v>
      </c>
    </row>
    <row r="63" spans="1:45" x14ac:dyDescent="0.2">
      <c r="A63" s="306" t="s">
        <v>5</v>
      </c>
      <c r="B63" s="291" t="s">
        <v>33</v>
      </c>
      <c r="C63" s="308">
        <v>7261</v>
      </c>
      <c r="D63" s="310">
        <f t="shared" si="3"/>
        <v>970</v>
      </c>
      <c r="E63" s="310">
        <v>736</v>
      </c>
      <c r="F63" s="309">
        <v>2042</v>
      </c>
      <c r="G63" s="311">
        <v>441</v>
      </c>
      <c r="H63" s="310">
        <v>53</v>
      </c>
      <c r="I63" s="310">
        <v>3</v>
      </c>
      <c r="J63" s="309">
        <v>4</v>
      </c>
      <c r="K63" s="311">
        <v>116</v>
      </c>
      <c r="L63" s="310">
        <v>72</v>
      </c>
      <c r="M63" s="310">
        <v>382</v>
      </c>
      <c r="N63" s="309">
        <v>309</v>
      </c>
      <c r="O63" s="311">
        <v>98</v>
      </c>
      <c r="P63" s="310">
        <v>0</v>
      </c>
      <c r="Q63" s="310">
        <v>64</v>
      </c>
      <c r="R63" s="309">
        <v>109</v>
      </c>
      <c r="S63" s="311">
        <v>184</v>
      </c>
      <c r="T63" s="310">
        <v>43</v>
      </c>
      <c r="U63" s="310">
        <v>78</v>
      </c>
      <c r="V63" s="309">
        <v>424</v>
      </c>
      <c r="W63" s="311">
        <v>62</v>
      </c>
      <c r="X63" s="310">
        <v>8</v>
      </c>
      <c r="Y63" s="310">
        <v>4</v>
      </c>
      <c r="Z63" s="309">
        <v>261</v>
      </c>
      <c r="AA63" s="311">
        <v>0</v>
      </c>
      <c r="AB63" s="310">
        <v>71</v>
      </c>
      <c r="AC63" s="310">
        <v>5</v>
      </c>
      <c r="AD63" s="309">
        <v>32</v>
      </c>
      <c r="AE63" s="311">
        <v>156</v>
      </c>
      <c r="AF63" s="310">
        <v>49</v>
      </c>
      <c r="AG63" s="310">
        <v>0</v>
      </c>
      <c r="AH63" s="309">
        <v>154</v>
      </c>
      <c r="AI63" s="311">
        <v>30</v>
      </c>
      <c r="AJ63" s="310">
        <v>195</v>
      </c>
      <c r="AK63" s="310">
        <v>4</v>
      </c>
      <c r="AL63" s="309">
        <v>44</v>
      </c>
      <c r="AM63" s="311">
        <v>13</v>
      </c>
      <c r="AN63" s="310">
        <v>0</v>
      </c>
      <c r="AO63" s="310">
        <v>0</v>
      </c>
      <c r="AP63" s="309">
        <v>38</v>
      </c>
      <c r="AQ63" s="311">
        <v>7</v>
      </c>
      <c r="AR63" s="312">
        <v>0</v>
      </c>
      <c r="AS63" s="415">
        <f t="shared" si="4"/>
        <v>8</v>
      </c>
    </row>
    <row r="64" spans="1:45" x14ac:dyDescent="0.2">
      <c r="A64" s="306" t="s">
        <v>6</v>
      </c>
      <c r="B64" s="291" t="s">
        <v>34</v>
      </c>
      <c r="C64" s="308">
        <v>33535</v>
      </c>
      <c r="D64" s="310">
        <f t="shared" si="3"/>
        <v>3722</v>
      </c>
      <c r="E64" s="310">
        <v>3519</v>
      </c>
      <c r="F64" s="309">
        <v>5011</v>
      </c>
      <c r="G64" s="311">
        <v>4119</v>
      </c>
      <c r="H64" s="310">
        <v>282</v>
      </c>
      <c r="I64" s="310">
        <v>147</v>
      </c>
      <c r="J64" s="309">
        <v>4</v>
      </c>
      <c r="K64" s="311">
        <v>1420</v>
      </c>
      <c r="L64" s="310">
        <v>237</v>
      </c>
      <c r="M64" s="310">
        <v>589</v>
      </c>
      <c r="N64" s="309">
        <v>1091</v>
      </c>
      <c r="O64" s="311">
        <v>416</v>
      </c>
      <c r="P64" s="310">
        <v>344</v>
      </c>
      <c r="Q64" s="310">
        <v>182</v>
      </c>
      <c r="R64" s="309">
        <v>2042</v>
      </c>
      <c r="S64" s="311">
        <v>733</v>
      </c>
      <c r="T64" s="310">
        <v>344</v>
      </c>
      <c r="U64" s="310">
        <v>1259</v>
      </c>
      <c r="V64" s="309">
        <v>260</v>
      </c>
      <c r="W64" s="311">
        <v>1539</v>
      </c>
      <c r="X64" s="310">
        <v>314</v>
      </c>
      <c r="Y64" s="310">
        <v>135</v>
      </c>
      <c r="Z64" s="309">
        <v>683</v>
      </c>
      <c r="AA64" s="311">
        <v>68</v>
      </c>
      <c r="AB64" s="310">
        <v>1284</v>
      </c>
      <c r="AC64" s="310">
        <v>37</v>
      </c>
      <c r="AD64" s="309">
        <v>183</v>
      </c>
      <c r="AE64" s="311">
        <v>519</v>
      </c>
      <c r="AF64" s="310">
        <v>476</v>
      </c>
      <c r="AG64" s="310">
        <v>91</v>
      </c>
      <c r="AH64" s="309">
        <v>239</v>
      </c>
      <c r="AI64" s="311">
        <v>391</v>
      </c>
      <c r="AJ64" s="310">
        <v>486</v>
      </c>
      <c r="AK64" s="310">
        <v>549</v>
      </c>
      <c r="AL64" s="309">
        <v>488</v>
      </c>
      <c r="AM64" s="311">
        <v>1</v>
      </c>
      <c r="AN64" s="310">
        <v>72</v>
      </c>
      <c r="AO64" s="310">
        <v>69</v>
      </c>
      <c r="AP64" s="309">
        <v>150</v>
      </c>
      <c r="AQ64" s="311">
        <v>20</v>
      </c>
      <c r="AR64" s="312">
        <v>20</v>
      </c>
      <c r="AS64" s="415">
        <f t="shared" si="4"/>
        <v>252</v>
      </c>
    </row>
    <row r="65" spans="1:45" x14ac:dyDescent="0.2">
      <c r="A65" s="306" t="s">
        <v>7</v>
      </c>
      <c r="B65" s="291" t="s">
        <v>266</v>
      </c>
      <c r="C65" s="308">
        <v>32705</v>
      </c>
      <c r="D65" s="310">
        <f t="shared" si="3"/>
        <v>9957</v>
      </c>
      <c r="E65" s="310">
        <v>2904</v>
      </c>
      <c r="F65" s="309">
        <v>2197</v>
      </c>
      <c r="G65" s="311">
        <v>496</v>
      </c>
      <c r="H65" s="310">
        <v>171</v>
      </c>
      <c r="I65" s="310">
        <v>173</v>
      </c>
      <c r="J65" s="309">
        <v>17</v>
      </c>
      <c r="K65" s="311">
        <v>635</v>
      </c>
      <c r="L65" s="310">
        <v>780</v>
      </c>
      <c r="M65" s="310">
        <v>169</v>
      </c>
      <c r="N65" s="309">
        <v>1287</v>
      </c>
      <c r="O65" s="311">
        <v>20</v>
      </c>
      <c r="P65" s="310">
        <v>91</v>
      </c>
      <c r="Q65" s="310">
        <v>66</v>
      </c>
      <c r="R65" s="309">
        <v>259</v>
      </c>
      <c r="S65" s="311">
        <v>8441</v>
      </c>
      <c r="T65" s="310">
        <v>118</v>
      </c>
      <c r="U65" s="310">
        <v>256</v>
      </c>
      <c r="V65" s="309">
        <v>51</v>
      </c>
      <c r="W65" s="311">
        <v>1686</v>
      </c>
      <c r="X65" s="310">
        <v>190</v>
      </c>
      <c r="Y65" s="310">
        <v>34</v>
      </c>
      <c r="Z65" s="309">
        <v>28</v>
      </c>
      <c r="AA65" s="311">
        <v>76</v>
      </c>
      <c r="AB65" s="310">
        <v>132</v>
      </c>
      <c r="AC65" s="310">
        <v>13</v>
      </c>
      <c r="AD65" s="309">
        <v>42</v>
      </c>
      <c r="AE65" s="311">
        <v>835</v>
      </c>
      <c r="AF65" s="310">
        <v>597</v>
      </c>
      <c r="AG65" s="310">
        <v>8</v>
      </c>
      <c r="AH65" s="309">
        <v>104</v>
      </c>
      <c r="AI65" s="311">
        <v>116</v>
      </c>
      <c r="AJ65" s="310">
        <v>624</v>
      </c>
      <c r="AK65" s="310">
        <v>10</v>
      </c>
      <c r="AL65" s="309">
        <v>44</v>
      </c>
      <c r="AM65" s="311">
        <v>4</v>
      </c>
      <c r="AN65" s="310">
        <v>45</v>
      </c>
      <c r="AO65" s="310">
        <v>0</v>
      </c>
      <c r="AP65" s="309">
        <v>7</v>
      </c>
      <c r="AQ65" s="311">
        <v>19</v>
      </c>
      <c r="AR65" s="312">
        <v>3</v>
      </c>
      <c r="AS65" s="415">
        <f t="shared" si="4"/>
        <v>262</v>
      </c>
    </row>
    <row r="66" spans="1:45" x14ac:dyDescent="0.2">
      <c r="A66" s="306" t="s">
        <v>8</v>
      </c>
      <c r="B66" s="291" t="s">
        <v>267</v>
      </c>
      <c r="C66" s="308">
        <v>30021</v>
      </c>
      <c r="D66" s="310">
        <f t="shared" si="3"/>
        <v>5521</v>
      </c>
      <c r="E66" s="310">
        <v>1688</v>
      </c>
      <c r="F66" s="309">
        <v>5051</v>
      </c>
      <c r="G66" s="311">
        <v>4993</v>
      </c>
      <c r="H66" s="310">
        <v>574</v>
      </c>
      <c r="I66" s="310">
        <v>626</v>
      </c>
      <c r="J66" s="309">
        <v>12</v>
      </c>
      <c r="K66" s="311">
        <v>1314</v>
      </c>
      <c r="L66" s="310">
        <v>38</v>
      </c>
      <c r="M66" s="310">
        <v>187</v>
      </c>
      <c r="N66" s="309">
        <v>1544</v>
      </c>
      <c r="O66" s="311">
        <v>111</v>
      </c>
      <c r="P66" s="310">
        <v>243</v>
      </c>
      <c r="Q66" s="310">
        <v>114</v>
      </c>
      <c r="R66" s="309">
        <v>1045</v>
      </c>
      <c r="S66" s="311">
        <v>215</v>
      </c>
      <c r="T66" s="310">
        <v>690</v>
      </c>
      <c r="U66" s="310">
        <v>245</v>
      </c>
      <c r="V66" s="309">
        <v>220</v>
      </c>
      <c r="W66" s="311">
        <v>890</v>
      </c>
      <c r="X66" s="310">
        <v>155</v>
      </c>
      <c r="Y66" s="310">
        <v>249</v>
      </c>
      <c r="Z66" s="309">
        <v>208</v>
      </c>
      <c r="AA66" s="311">
        <v>222</v>
      </c>
      <c r="AB66" s="310">
        <v>221</v>
      </c>
      <c r="AC66" s="310">
        <v>91</v>
      </c>
      <c r="AD66" s="309">
        <v>55</v>
      </c>
      <c r="AE66" s="311">
        <v>620</v>
      </c>
      <c r="AF66" s="310">
        <v>212</v>
      </c>
      <c r="AG66" s="310">
        <v>0</v>
      </c>
      <c r="AH66" s="309">
        <v>157</v>
      </c>
      <c r="AI66" s="311">
        <v>905</v>
      </c>
      <c r="AJ66" s="310">
        <v>1298</v>
      </c>
      <c r="AK66" s="310">
        <v>46</v>
      </c>
      <c r="AL66" s="309">
        <v>133</v>
      </c>
      <c r="AM66" s="311">
        <v>5</v>
      </c>
      <c r="AN66" s="310">
        <v>15</v>
      </c>
      <c r="AO66" s="310">
        <v>23</v>
      </c>
      <c r="AP66" s="309">
        <v>7</v>
      </c>
      <c r="AQ66" s="311">
        <v>21</v>
      </c>
      <c r="AR66" s="312">
        <v>57</v>
      </c>
      <c r="AS66" s="415">
        <f t="shared" si="4"/>
        <v>939</v>
      </c>
    </row>
    <row r="67" spans="1:45" x14ac:dyDescent="0.2">
      <c r="A67" s="306" t="s">
        <v>9</v>
      </c>
      <c r="B67" s="291" t="s">
        <v>268</v>
      </c>
      <c r="C67" s="308">
        <v>10683</v>
      </c>
      <c r="D67" s="310">
        <f t="shared" si="3"/>
        <v>2738</v>
      </c>
      <c r="E67" s="310">
        <v>2533</v>
      </c>
      <c r="F67" s="309">
        <v>569</v>
      </c>
      <c r="G67" s="311">
        <v>736</v>
      </c>
      <c r="H67" s="310">
        <v>666</v>
      </c>
      <c r="I67" s="310">
        <v>0</v>
      </c>
      <c r="J67" s="309">
        <v>52</v>
      </c>
      <c r="K67" s="311">
        <v>216</v>
      </c>
      <c r="L67" s="310">
        <v>25</v>
      </c>
      <c r="M67" s="310">
        <v>190</v>
      </c>
      <c r="N67" s="309">
        <v>270</v>
      </c>
      <c r="O67" s="311">
        <v>0</v>
      </c>
      <c r="P67" s="310">
        <v>11</v>
      </c>
      <c r="Q67" s="310">
        <v>636</v>
      </c>
      <c r="R67" s="309">
        <v>132</v>
      </c>
      <c r="S67" s="311">
        <v>47</v>
      </c>
      <c r="T67" s="310">
        <v>68</v>
      </c>
      <c r="U67" s="310">
        <v>0</v>
      </c>
      <c r="V67" s="309">
        <v>45</v>
      </c>
      <c r="W67" s="311">
        <v>152</v>
      </c>
      <c r="X67" s="310">
        <v>112</v>
      </c>
      <c r="Y67" s="310">
        <v>7</v>
      </c>
      <c r="Z67" s="309">
        <v>8</v>
      </c>
      <c r="AA67" s="311">
        <v>63</v>
      </c>
      <c r="AB67" s="310">
        <v>0</v>
      </c>
      <c r="AC67" s="310">
        <v>7</v>
      </c>
      <c r="AD67" s="309">
        <v>68</v>
      </c>
      <c r="AE67" s="311">
        <v>4</v>
      </c>
      <c r="AF67" s="310">
        <v>115</v>
      </c>
      <c r="AG67" s="310">
        <v>2</v>
      </c>
      <c r="AH67" s="309">
        <v>235</v>
      </c>
      <c r="AI67" s="311">
        <v>8</v>
      </c>
      <c r="AJ67" s="310">
        <v>73</v>
      </c>
      <c r="AK67" s="310">
        <v>207</v>
      </c>
      <c r="AL67" s="309">
        <v>548</v>
      </c>
      <c r="AM67" s="311">
        <v>0</v>
      </c>
      <c r="AN67" s="310">
        <v>0</v>
      </c>
      <c r="AO67" s="310">
        <v>9</v>
      </c>
      <c r="AP67" s="309">
        <v>104</v>
      </c>
      <c r="AQ67" s="311">
        <v>27</v>
      </c>
      <c r="AR67" s="312">
        <v>0</v>
      </c>
      <c r="AS67" s="415">
        <f t="shared" si="4"/>
        <v>70</v>
      </c>
    </row>
    <row r="68" spans="1:45" x14ac:dyDescent="0.2">
      <c r="A68" s="306" t="s">
        <v>10</v>
      </c>
      <c r="B68" s="291" t="s">
        <v>278</v>
      </c>
      <c r="C68" s="308">
        <v>10590</v>
      </c>
      <c r="D68" s="310">
        <f t="shared" si="3"/>
        <v>960</v>
      </c>
      <c r="E68" s="310">
        <v>1440</v>
      </c>
      <c r="F68" s="309">
        <v>1410</v>
      </c>
      <c r="G68" s="311">
        <v>489</v>
      </c>
      <c r="H68" s="310">
        <v>139</v>
      </c>
      <c r="I68" s="310">
        <v>12</v>
      </c>
      <c r="J68" s="309">
        <v>7</v>
      </c>
      <c r="K68" s="311">
        <v>1220</v>
      </c>
      <c r="L68" s="310">
        <v>46</v>
      </c>
      <c r="M68" s="310">
        <v>260</v>
      </c>
      <c r="N68" s="309">
        <v>137</v>
      </c>
      <c r="O68" s="311">
        <v>193</v>
      </c>
      <c r="P68" s="310">
        <v>80</v>
      </c>
      <c r="Q68" s="310">
        <v>100</v>
      </c>
      <c r="R68" s="309">
        <v>51</v>
      </c>
      <c r="S68" s="311">
        <v>7</v>
      </c>
      <c r="T68" s="310">
        <v>60</v>
      </c>
      <c r="U68" s="310">
        <v>138</v>
      </c>
      <c r="V68" s="309">
        <v>131</v>
      </c>
      <c r="W68" s="311">
        <v>80</v>
      </c>
      <c r="X68" s="310">
        <v>155</v>
      </c>
      <c r="Y68" s="310">
        <v>24</v>
      </c>
      <c r="Z68" s="309">
        <v>359</v>
      </c>
      <c r="AA68" s="311">
        <v>7</v>
      </c>
      <c r="AB68" s="310">
        <v>100</v>
      </c>
      <c r="AC68" s="310">
        <v>0</v>
      </c>
      <c r="AD68" s="309">
        <v>8</v>
      </c>
      <c r="AE68" s="311">
        <v>424</v>
      </c>
      <c r="AF68" s="310">
        <v>244</v>
      </c>
      <c r="AG68" s="310">
        <v>311</v>
      </c>
      <c r="AH68" s="309">
        <v>160</v>
      </c>
      <c r="AI68" s="311">
        <v>0</v>
      </c>
      <c r="AJ68" s="310">
        <v>1</v>
      </c>
      <c r="AK68" s="310">
        <v>6</v>
      </c>
      <c r="AL68" s="309">
        <v>1</v>
      </c>
      <c r="AM68" s="311">
        <v>0</v>
      </c>
      <c r="AN68" s="310">
        <v>1561</v>
      </c>
      <c r="AO68" s="310">
        <v>17</v>
      </c>
      <c r="AP68" s="309">
        <v>156</v>
      </c>
      <c r="AQ68" s="311">
        <v>96</v>
      </c>
      <c r="AR68" s="312">
        <v>0</v>
      </c>
      <c r="AS68" s="415">
        <f t="shared" si="4"/>
        <v>19</v>
      </c>
    </row>
    <row r="69" spans="1:45" x14ac:dyDescent="0.2">
      <c r="A69" s="306" t="s">
        <v>11</v>
      </c>
      <c r="B69" s="291" t="s">
        <v>35</v>
      </c>
      <c r="C69" s="308">
        <v>41425</v>
      </c>
      <c r="D69" s="310">
        <f t="shared" si="3"/>
        <v>7463</v>
      </c>
      <c r="E69" s="310">
        <v>11420</v>
      </c>
      <c r="F69" s="309">
        <v>3323</v>
      </c>
      <c r="G69" s="311">
        <v>1442</v>
      </c>
      <c r="H69" s="310">
        <v>580</v>
      </c>
      <c r="I69" s="310">
        <v>1443</v>
      </c>
      <c r="J69" s="309">
        <v>31</v>
      </c>
      <c r="K69" s="311">
        <v>1061</v>
      </c>
      <c r="L69" s="310">
        <v>51</v>
      </c>
      <c r="M69" s="310">
        <v>256</v>
      </c>
      <c r="N69" s="309">
        <v>1236</v>
      </c>
      <c r="O69" s="311">
        <v>792</v>
      </c>
      <c r="P69" s="310">
        <v>100</v>
      </c>
      <c r="Q69" s="310">
        <v>323</v>
      </c>
      <c r="R69" s="309">
        <v>135</v>
      </c>
      <c r="S69" s="311">
        <v>607</v>
      </c>
      <c r="T69" s="310">
        <v>308</v>
      </c>
      <c r="U69" s="310">
        <v>93</v>
      </c>
      <c r="V69" s="309">
        <v>1625</v>
      </c>
      <c r="W69" s="311">
        <v>1572</v>
      </c>
      <c r="X69" s="310">
        <v>260</v>
      </c>
      <c r="Y69" s="310">
        <v>339</v>
      </c>
      <c r="Z69" s="309">
        <v>1491</v>
      </c>
      <c r="AA69" s="311">
        <v>876</v>
      </c>
      <c r="AB69" s="310">
        <v>12</v>
      </c>
      <c r="AC69" s="310">
        <v>380</v>
      </c>
      <c r="AD69" s="309">
        <v>605</v>
      </c>
      <c r="AE69" s="311">
        <v>470</v>
      </c>
      <c r="AF69" s="310">
        <v>858</v>
      </c>
      <c r="AG69" s="310">
        <v>2</v>
      </c>
      <c r="AH69" s="309">
        <v>121</v>
      </c>
      <c r="AI69" s="311">
        <v>138</v>
      </c>
      <c r="AJ69" s="310">
        <v>101</v>
      </c>
      <c r="AK69" s="310">
        <v>119</v>
      </c>
      <c r="AL69" s="309">
        <v>1010</v>
      </c>
      <c r="AM69" s="311">
        <v>22</v>
      </c>
      <c r="AN69" s="310">
        <v>146</v>
      </c>
      <c r="AO69" s="310">
        <v>398</v>
      </c>
      <c r="AP69" s="309">
        <v>192</v>
      </c>
      <c r="AQ69" s="311">
        <v>0</v>
      </c>
      <c r="AR69" s="312">
        <v>24</v>
      </c>
      <c r="AS69" s="415">
        <f t="shared" si="4"/>
        <v>2699</v>
      </c>
    </row>
    <row r="70" spans="1:45" x14ac:dyDescent="0.2">
      <c r="A70" s="306" t="s">
        <v>12</v>
      </c>
      <c r="B70" s="291" t="s">
        <v>361</v>
      </c>
      <c r="C70" s="308">
        <v>15837</v>
      </c>
      <c r="D70" s="310">
        <f t="shared" si="3"/>
        <v>3725</v>
      </c>
      <c r="E70" s="310">
        <v>547</v>
      </c>
      <c r="F70" s="309">
        <v>4055</v>
      </c>
      <c r="G70" s="311">
        <v>602</v>
      </c>
      <c r="H70" s="310">
        <v>994</v>
      </c>
      <c r="I70" s="310">
        <v>0</v>
      </c>
      <c r="J70" s="309">
        <v>0</v>
      </c>
      <c r="K70" s="311">
        <v>862</v>
      </c>
      <c r="L70" s="310">
        <v>0</v>
      </c>
      <c r="M70" s="310">
        <v>9</v>
      </c>
      <c r="N70" s="309">
        <v>49</v>
      </c>
      <c r="O70" s="311">
        <v>0</v>
      </c>
      <c r="P70" s="310">
        <v>112</v>
      </c>
      <c r="Q70" s="310">
        <v>173</v>
      </c>
      <c r="R70" s="309">
        <v>511</v>
      </c>
      <c r="S70" s="311">
        <v>0</v>
      </c>
      <c r="T70" s="310">
        <v>34</v>
      </c>
      <c r="U70" s="310">
        <v>5</v>
      </c>
      <c r="V70" s="309">
        <v>2749</v>
      </c>
      <c r="W70" s="311">
        <v>24</v>
      </c>
      <c r="X70" s="310">
        <v>237</v>
      </c>
      <c r="Y70" s="310">
        <v>0</v>
      </c>
      <c r="Z70" s="309">
        <v>13</v>
      </c>
      <c r="AA70" s="311">
        <v>0</v>
      </c>
      <c r="AB70" s="310">
        <v>0</v>
      </c>
      <c r="AC70" s="310">
        <v>101</v>
      </c>
      <c r="AD70" s="309">
        <v>0</v>
      </c>
      <c r="AE70" s="311">
        <v>778</v>
      </c>
      <c r="AF70" s="310">
        <v>7</v>
      </c>
      <c r="AG70" s="310">
        <v>18</v>
      </c>
      <c r="AH70" s="309">
        <v>0</v>
      </c>
      <c r="AI70" s="311">
        <v>95</v>
      </c>
      <c r="AJ70" s="310">
        <v>0</v>
      </c>
      <c r="AK70" s="310">
        <v>3</v>
      </c>
      <c r="AL70" s="309">
        <v>125</v>
      </c>
      <c r="AM70" s="311">
        <v>0</v>
      </c>
      <c r="AN70" s="310">
        <v>0</v>
      </c>
      <c r="AO70" s="310">
        <v>0</v>
      </c>
      <c r="AP70" s="309">
        <v>0</v>
      </c>
      <c r="AQ70" s="311">
        <v>9</v>
      </c>
      <c r="AR70" s="312">
        <v>0</v>
      </c>
      <c r="AS70" s="415">
        <f t="shared" si="4"/>
        <v>101</v>
      </c>
    </row>
    <row r="71" spans="1:45" x14ac:dyDescent="0.2">
      <c r="A71" s="306" t="s">
        <v>13</v>
      </c>
      <c r="B71" s="291" t="s">
        <v>189</v>
      </c>
      <c r="C71" s="308">
        <v>32143</v>
      </c>
      <c r="D71" s="310">
        <f t="shared" si="3"/>
        <v>10049</v>
      </c>
      <c r="E71" s="310">
        <v>2853</v>
      </c>
      <c r="F71" s="309">
        <v>1803</v>
      </c>
      <c r="G71" s="311">
        <v>6937</v>
      </c>
      <c r="H71" s="310">
        <v>689</v>
      </c>
      <c r="I71" s="310">
        <v>92</v>
      </c>
      <c r="J71" s="309">
        <v>13</v>
      </c>
      <c r="K71" s="311">
        <v>338</v>
      </c>
      <c r="L71" s="310">
        <v>907</v>
      </c>
      <c r="M71" s="310">
        <v>274</v>
      </c>
      <c r="N71" s="309">
        <v>416</v>
      </c>
      <c r="O71" s="311">
        <v>64</v>
      </c>
      <c r="P71" s="310">
        <v>161</v>
      </c>
      <c r="Q71" s="310">
        <v>185</v>
      </c>
      <c r="R71" s="309">
        <v>541</v>
      </c>
      <c r="S71" s="311">
        <v>448</v>
      </c>
      <c r="T71" s="310">
        <v>376</v>
      </c>
      <c r="U71" s="310">
        <v>729</v>
      </c>
      <c r="V71" s="309">
        <v>703</v>
      </c>
      <c r="W71" s="311">
        <v>538</v>
      </c>
      <c r="X71" s="310">
        <v>244</v>
      </c>
      <c r="Y71" s="310">
        <v>80</v>
      </c>
      <c r="Z71" s="309">
        <v>684</v>
      </c>
      <c r="AA71" s="311">
        <v>107</v>
      </c>
      <c r="AB71" s="310">
        <v>68</v>
      </c>
      <c r="AC71" s="310">
        <v>185</v>
      </c>
      <c r="AD71" s="309">
        <v>175</v>
      </c>
      <c r="AE71" s="311">
        <v>207</v>
      </c>
      <c r="AF71" s="310">
        <v>317</v>
      </c>
      <c r="AG71" s="310">
        <v>0</v>
      </c>
      <c r="AH71" s="309">
        <v>286</v>
      </c>
      <c r="AI71" s="311">
        <v>515</v>
      </c>
      <c r="AJ71" s="310">
        <v>147</v>
      </c>
      <c r="AK71" s="310">
        <v>21</v>
      </c>
      <c r="AL71" s="309">
        <v>682</v>
      </c>
      <c r="AM71" s="311">
        <v>59</v>
      </c>
      <c r="AN71" s="310">
        <v>18</v>
      </c>
      <c r="AO71" s="310">
        <v>0</v>
      </c>
      <c r="AP71" s="309">
        <v>74</v>
      </c>
      <c r="AQ71" s="311">
        <v>130</v>
      </c>
      <c r="AR71" s="312">
        <v>28</v>
      </c>
      <c r="AS71" s="415">
        <f t="shared" si="4"/>
        <v>384</v>
      </c>
    </row>
    <row r="72" spans="1:45" x14ac:dyDescent="0.2">
      <c r="A72" s="306" t="s">
        <v>14</v>
      </c>
      <c r="B72" s="291" t="s">
        <v>50</v>
      </c>
      <c r="C72" s="308">
        <v>25566</v>
      </c>
      <c r="D72" s="310">
        <f t="shared" si="3"/>
        <v>6274</v>
      </c>
      <c r="E72" s="310">
        <v>3478</v>
      </c>
      <c r="F72" s="309">
        <v>1048</v>
      </c>
      <c r="G72" s="311">
        <v>482</v>
      </c>
      <c r="H72" s="310">
        <v>582</v>
      </c>
      <c r="I72" s="310">
        <v>152</v>
      </c>
      <c r="J72" s="309">
        <v>114</v>
      </c>
      <c r="K72" s="311">
        <v>440</v>
      </c>
      <c r="L72" s="310">
        <v>12</v>
      </c>
      <c r="M72" s="310">
        <v>2094</v>
      </c>
      <c r="N72" s="309">
        <v>377</v>
      </c>
      <c r="O72" s="311">
        <v>120</v>
      </c>
      <c r="P72" s="310">
        <v>597</v>
      </c>
      <c r="Q72" s="310">
        <v>88</v>
      </c>
      <c r="R72" s="309">
        <v>457</v>
      </c>
      <c r="S72" s="311">
        <v>244</v>
      </c>
      <c r="T72" s="310">
        <v>102</v>
      </c>
      <c r="U72" s="310">
        <v>245</v>
      </c>
      <c r="V72" s="309">
        <v>283</v>
      </c>
      <c r="W72" s="311">
        <v>366</v>
      </c>
      <c r="X72" s="310">
        <v>336</v>
      </c>
      <c r="Y72" s="310">
        <v>277</v>
      </c>
      <c r="Z72" s="309">
        <v>876</v>
      </c>
      <c r="AA72" s="311">
        <v>106</v>
      </c>
      <c r="AB72" s="310">
        <v>135</v>
      </c>
      <c r="AC72" s="310">
        <v>585</v>
      </c>
      <c r="AD72" s="309">
        <v>265</v>
      </c>
      <c r="AE72" s="311">
        <v>1956</v>
      </c>
      <c r="AF72" s="310">
        <v>2323</v>
      </c>
      <c r="AG72" s="310">
        <v>16</v>
      </c>
      <c r="AH72" s="309">
        <v>48</v>
      </c>
      <c r="AI72" s="311">
        <v>215</v>
      </c>
      <c r="AJ72" s="310">
        <v>13</v>
      </c>
      <c r="AK72" s="310">
        <v>88</v>
      </c>
      <c r="AL72" s="309">
        <v>517</v>
      </c>
      <c r="AM72" s="311">
        <v>43</v>
      </c>
      <c r="AN72" s="310">
        <v>106</v>
      </c>
      <c r="AO72" s="310">
        <v>58</v>
      </c>
      <c r="AP72" s="309">
        <v>19</v>
      </c>
      <c r="AQ72" s="311">
        <v>17</v>
      </c>
      <c r="AR72" s="312">
        <v>12</v>
      </c>
      <c r="AS72" s="415">
        <f t="shared" si="4"/>
        <v>843</v>
      </c>
    </row>
    <row r="73" spans="1:45" x14ac:dyDescent="0.2">
      <c r="A73" s="306" t="s">
        <v>15</v>
      </c>
      <c r="B73" s="291" t="s">
        <v>36</v>
      </c>
      <c r="C73" s="308">
        <v>116652</v>
      </c>
      <c r="D73" s="310">
        <f t="shared" si="3"/>
        <v>30572</v>
      </c>
      <c r="E73" s="310">
        <v>19186</v>
      </c>
      <c r="F73" s="309">
        <v>12619</v>
      </c>
      <c r="G73" s="311">
        <v>3885</v>
      </c>
      <c r="H73" s="310">
        <v>6121</v>
      </c>
      <c r="I73" s="310">
        <v>1183</v>
      </c>
      <c r="J73" s="309">
        <v>674</v>
      </c>
      <c r="K73" s="311">
        <v>3561</v>
      </c>
      <c r="L73" s="310">
        <v>935</v>
      </c>
      <c r="M73" s="310">
        <v>2961</v>
      </c>
      <c r="N73" s="309">
        <v>6712</v>
      </c>
      <c r="O73" s="311">
        <v>859</v>
      </c>
      <c r="P73" s="310">
        <v>737</v>
      </c>
      <c r="Q73" s="310">
        <v>2498</v>
      </c>
      <c r="R73" s="309">
        <v>1594</v>
      </c>
      <c r="S73" s="311">
        <v>3227</v>
      </c>
      <c r="T73" s="310">
        <v>1863</v>
      </c>
      <c r="U73" s="310">
        <v>688</v>
      </c>
      <c r="V73" s="309">
        <v>1113</v>
      </c>
      <c r="W73" s="311">
        <v>781</v>
      </c>
      <c r="X73" s="310">
        <v>578</v>
      </c>
      <c r="Y73" s="310">
        <v>735</v>
      </c>
      <c r="Z73" s="309">
        <v>1438</v>
      </c>
      <c r="AA73" s="311">
        <v>1356</v>
      </c>
      <c r="AB73" s="310">
        <v>880</v>
      </c>
      <c r="AC73" s="310">
        <v>981</v>
      </c>
      <c r="AD73" s="309">
        <v>1027</v>
      </c>
      <c r="AE73" s="311">
        <v>827</v>
      </c>
      <c r="AF73" s="310">
        <v>1521</v>
      </c>
      <c r="AG73" s="310">
        <v>321</v>
      </c>
      <c r="AH73" s="309">
        <v>288</v>
      </c>
      <c r="AI73" s="311">
        <v>687</v>
      </c>
      <c r="AJ73" s="310">
        <v>558</v>
      </c>
      <c r="AK73" s="310">
        <v>185</v>
      </c>
      <c r="AL73" s="309">
        <v>337</v>
      </c>
      <c r="AM73" s="311">
        <v>220</v>
      </c>
      <c r="AN73" s="310">
        <v>749</v>
      </c>
      <c r="AO73" s="310">
        <v>207</v>
      </c>
      <c r="AP73" s="309">
        <v>616</v>
      </c>
      <c r="AQ73" s="311">
        <v>619</v>
      </c>
      <c r="AR73" s="312">
        <v>753</v>
      </c>
      <c r="AS73" s="415">
        <f t="shared" si="4"/>
        <v>3520</v>
      </c>
    </row>
    <row r="74" spans="1:45" x14ac:dyDescent="0.2">
      <c r="A74" s="306" t="s">
        <v>16</v>
      </c>
      <c r="B74" s="291" t="s">
        <v>190</v>
      </c>
      <c r="C74" s="308">
        <v>6284</v>
      </c>
      <c r="D74" s="310">
        <f t="shared" si="3"/>
        <v>1812</v>
      </c>
      <c r="E74" s="310">
        <v>1730</v>
      </c>
      <c r="F74" s="309">
        <v>668</v>
      </c>
      <c r="G74" s="311">
        <v>155</v>
      </c>
      <c r="H74" s="310">
        <v>23</v>
      </c>
      <c r="I74" s="310">
        <v>171</v>
      </c>
      <c r="J74" s="309">
        <v>7</v>
      </c>
      <c r="K74" s="311">
        <v>0</v>
      </c>
      <c r="L74" s="310">
        <v>366</v>
      </c>
      <c r="M74" s="310">
        <v>167</v>
      </c>
      <c r="N74" s="309">
        <v>164</v>
      </c>
      <c r="O74" s="311">
        <v>218</v>
      </c>
      <c r="P74" s="310">
        <v>2</v>
      </c>
      <c r="Q74" s="310">
        <v>26</v>
      </c>
      <c r="R74" s="309">
        <v>6</v>
      </c>
      <c r="S74" s="311">
        <v>137</v>
      </c>
      <c r="T74" s="310">
        <v>0</v>
      </c>
      <c r="U74" s="310">
        <v>0</v>
      </c>
      <c r="V74" s="309">
        <v>191</v>
      </c>
      <c r="W74" s="311">
        <v>0</v>
      </c>
      <c r="X74" s="310">
        <v>14</v>
      </c>
      <c r="Y74" s="310">
        <v>3</v>
      </c>
      <c r="Z74" s="309">
        <v>20</v>
      </c>
      <c r="AA74" s="311">
        <v>1</v>
      </c>
      <c r="AB74" s="310">
        <v>195</v>
      </c>
      <c r="AC74" s="310">
        <v>4</v>
      </c>
      <c r="AD74" s="309">
        <v>15</v>
      </c>
      <c r="AE74" s="311">
        <v>125</v>
      </c>
      <c r="AF74" s="310">
        <v>3</v>
      </c>
      <c r="AG74" s="310">
        <v>11</v>
      </c>
      <c r="AH74" s="309">
        <v>0</v>
      </c>
      <c r="AI74" s="311">
        <v>0</v>
      </c>
      <c r="AJ74" s="310">
        <v>0</v>
      </c>
      <c r="AK74" s="310">
        <v>0</v>
      </c>
      <c r="AL74" s="309">
        <v>11</v>
      </c>
      <c r="AM74" s="311">
        <v>29</v>
      </c>
      <c r="AN74" s="310">
        <v>0</v>
      </c>
      <c r="AO74" s="310">
        <v>0</v>
      </c>
      <c r="AP74" s="309">
        <v>0</v>
      </c>
      <c r="AQ74" s="311">
        <v>10</v>
      </c>
      <c r="AR74" s="312">
        <v>0</v>
      </c>
      <c r="AS74" s="415">
        <f t="shared" si="4"/>
        <v>176</v>
      </c>
    </row>
    <row r="75" spans="1:45" x14ac:dyDescent="0.2">
      <c r="A75" s="306" t="s">
        <v>17</v>
      </c>
      <c r="B75" s="291" t="s">
        <v>270</v>
      </c>
      <c r="C75" s="308">
        <v>5038</v>
      </c>
      <c r="D75" s="310">
        <f t="shared" si="3"/>
        <v>1764</v>
      </c>
      <c r="E75" s="310">
        <v>566</v>
      </c>
      <c r="F75" s="309">
        <v>576</v>
      </c>
      <c r="G75" s="311">
        <v>191</v>
      </c>
      <c r="H75" s="310">
        <v>396</v>
      </c>
      <c r="I75" s="310">
        <v>17</v>
      </c>
      <c r="J75" s="309">
        <v>97</v>
      </c>
      <c r="K75" s="311">
        <v>66</v>
      </c>
      <c r="L75" s="310">
        <v>57</v>
      </c>
      <c r="M75" s="310">
        <v>54</v>
      </c>
      <c r="N75" s="309">
        <v>197</v>
      </c>
      <c r="O75" s="311">
        <v>82</v>
      </c>
      <c r="P75" s="310">
        <v>9</v>
      </c>
      <c r="Q75" s="310">
        <v>108</v>
      </c>
      <c r="R75" s="309">
        <v>17</v>
      </c>
      <c r="S75" s="311">
        <v>179</v>
      </c>
      <c r="T75" s="310">
        <v>87</v>
      </c>
      <c r="U75" s="310">
        <v>69</v>
      </c>
      <c r="V75" s="309">
        <v>68</v>
      </c>
      <c r="W75" s="311">
        <v>11</v>
      </c>
      <c r="X75" s="310">
        <v>40</v>
      </c>
      <c r="Y75" s="310">
        <v>4</v>
      </c>
      <c r="Z75" s="309">
        <v>32</v>
      </c>
      <c r="AA75" s="311">
        <v>50</v>
      </c>
      <c r="AB75" s="310">
        <v>13</v>
      </c>
      <c r="AC75" s="310">
        <v>35</v>
      </c>
      <c r="AD75" s="309">
        <v>50</v>
      </c>
      <c r="AE75" s="311">
        <v>16</v>
      </c>
      <c r="AF75" s="310">
        <v>20</v>
      </c>
      <c r="AG75" s="310">
        <v>8</v>
      </c>
      <c r="AH75" s="309">
        <v>21</v>
      </c>
      <c r="AI75" s="311">
        <v>5</v>
      </c>
      <c r="AJ75" s="310">
        <v>17</v>
      </c>
      <c r="AK75" s="310">
        <v>7</v>
      </c>
      <c r="AL75" s="309">
        <v>9</v>
      </c>
      <c r="AM75" s="311">
        <v>12</v>
      </c>
      <c r="AN75" s="310">
        <v>6</v>
      </c>
      <c r="AO75" s="310">
        <v>59</v>
      </c>
      <c r="AP75" s="309">
        <v>12</v>
      </c>
      <c r="AQ75" s="311">
        <v>11</v>
      </c>
      <c r="AR75" s="312">
        <v>0</v>
      </c>
      <c r="AS75" s="415">
        <f t="shared" si="4"/>
        <v>102</v>
      </c>
    </row>
    <row r="76" spans="1:45" x14ac:dyDescent="0.2">
      <c r="A76" s="306" t="s">
        <v>18</v>
      </c>
      <c r="B76" s="291" t="s">
        <v>279</v>
      </c>
      <c r="C76" s="308">
        <v>11062</v>
      </c>
      <c r="D76" s="310">
        <f t="shared" si="3"/>
        <v>3158</v>
      </c>
      <c r="E76" s="310">
        <v>1899</v>
      </c>
      <c r="F76" s="309">
        <v>1210</v>
      </c>
      <c r="G76" s="311">
        <v>413</v>
      </c>
      <c r="H76" s="310">
        <v>644</v>
      </c>
      <c r="I76" s="310">
        <v>141</v>
      </c>
      <c r="J76" s="309">
        <v>100</v>
      </c>
      <c r="K76" s="311">
        <v>192</v>
      </c>
      <c r="L76" s="310">
        <v>286</v>
      </c>
      <c r="M76" s="310">
        <v>185</v>
      </c>
      <c r="N76" s="309">
        <v>345</v>
      </c>
      <c r="O76" s="311">
        <v>238</v>
      </c>
      <c r="P76" s="310">
        <v>60</v>
      </c>
      <c r="Q76" s="310">
        <v>217</v>
      </c>
      <c r="R76" s="309">
        <v>95</v>
      </c>
      <c r="S76" s="311">
        <v>347</v>
      </c>
      <c r="T76" s="310">
        <v>157</v>
      </c>
      <c r="U76" s="310">
        <v>70</v>
      </c>
      <c r="V76" s="309">
        <v>203</v>
      </c>
      <c r="W76" s="311">
        <v>27</v>
      </c>
      <c r="X76" s="310">
        <v>69</v>
      </c>
      <c r="Y76" s="310">
        <v>41</v>
      </c>
      <c r="Z76" s="309">
        <v>93</v>
      </c>
      <c r="AA76" s="311">
        <v>88</v>
      </c>
      <c r="AB76" s="310">
        <v>78</v>
      </c>
      <c r="AC76" s="310">
        <v>59</v>
      </c>
      <c r="AD76" s="309">
        <v>45</v>
      </c>
      <c r="AE76" s="311">
        <v>97</v>
      </c>
      <c r="AF76" s="310">
        <v>122</v>
      </c>
      <c r="AG76" s="310">
        <v>40</v>
      </c>
      <c r="AH76" s="309">
        <v>0</v>
      </c>
      <c r="AI76" s="311">
        <v>27</v>
      </c>
      <c r="AJ76" s="310">
        <v>25</v>
      </c>
      <c r="AK76" s="310">
        <v>25</v>
      </c>
      <c r="AL76" s="309">
        <v>32</v>
      </c>
      <c r="AM76" s="311">
        <v>31</v>
      </c>
      <c r="AN76" s="310">
        <v>32</v>
      </c>
      <c r="AO76" s="310">
        <v>36</v>
      </c>
      <c r="AP76" s="309">
        <v>37</v>
      </c>
      <c r="AQ76" s="311">
        <v>38</v>
      </c>
      <c r="AR76" s="312">
        <v>60</v>
      </c>
      <c r="AS76" s="415">
        <f t="shared" si="4"/>
        <v>288</v>
      </c>
    </row>
    <row r="77" spans="1:45" x14ac:dyDescent="0.2">
      <c r="A77" s="306" t="s">
        <v>19</v>
      </c>
      <c r="B77" s="291" t="s">
        <v>380</v>
      </c>
      <c r="C77" s="308">
        <v>340314</v>
      </c>
      <c r="D77" s="310">
        <f t="shared" si="3"/>
        <v>118742</v>
      </c>
      <c r="E77" s="310">
        <v>40756</v>
      </c>
      <c r="F77" s="309">
        <v>24654</v>
      </c>
      <c r="G77" s="311">
        <v>14407</v>
      </c>
      <c r="H77" s="310">
        <v>25405</v>
      </c>
      <c r="I77" s="310">
        <v>2780</v>
      </c>
      <c r="J77" s="309">
        <v>3880</v>
      </c>
      <c r="K77" s="311">
        <v>10580</v>
      </c>
      <c r="L77" s="310">
        <v>1383</v>
      </c>
      <c r="M77" s="310">
        <v>5924</v>
      </c>
      <c r="N77" s="309">
        <v>15110</v>
      </c>
      <c r="O77" s="311">
        <v>2627</v>
      </c>
      <c r="P77" s="310">
        <v>2599</v>
      </c>
      <c r="Q77" s="310">
        <v>8190</v>
      </c>
      <c r="R77" s="309">
        <v>5986</v>
      </c>
      <c r="S77" s="311">
        <v>4379</v>
      </c>
      <c r="T77" s="310">
        <v>6890</v>
      </c>
      <c r="U77" s="310">
        <v>3017</v>
      </c>
      <c r="V77" s="309">
        <v>5926</v>
      </c>
      <c r="W77" s="311">
        <v>2486</v>
      </c>
      <c r="X77" s="310">
        <v>2337</v>
      </c>
      <c r="Y77" s="310">
        <v>1231</v>
      </c>
      <c r="Z77" s="309">
        <v>3279</v>
      </c>
      <c r="AA77" s="311">
        <v>2862</v>
      </c>
      <c r="AB77" s="310">
        <v>2096</v>
      </c>
      <c r="AC77" s="310">
        <v>2179</v>
      </c>
      <c r="AD77" s="309">
        <v>1874</v>
      </c>
      <c r="AE77" s="311">
        <v>2370</v>
      </c>
      <c r="AF77" s="310">
        <v>4130</v>
      </c>
      <c r="AG77" s="310">
        <v>1603</v>
      </c>
      <c r="AH77" s="309">
        <v>717</v>
      </c>
      <c r="AI77" s="311">
        <v>1855</v>
      </c>
      <c r="AJ77" s="310">
        <v>997</v>
      </c>
      <c r="AK77" s="310">
        <v>350</v>
      </c>
      <c r="AL77" s="309">
        <v>1586</v>
      </c>
      <c r="AM77" s="311">
        <v>434</v>
      </c>
      <c r="AN77" s="310">
        <v>1988</v>
      </c>
      <c r="AO77" s="310">
        <v>626</v>
      </c>
      <c r="AP77" s="309">
        <v>740</v>
      </c>
      <c r="AQ77" s="311">
        <v>674</v>
      </c>
      <c r="AR77" s="312">
        <v>665</v>
      </c>
      <c r="AS77" s="415">
        <f t="shared" si="4"/>
        <v>7821</v>
      </c>
    </row>
    <row r="78" spans="1:45" x14ac:dyDescent="0.2">
      <c r="A78" s="306" t="s">
        <v>20</v>
      </c>
      <c r="B78" s="291" t="s">
        <v>37</v>
      </c>
      <c r="C78" s="308">
        <v>46842</v>
      </c>
      <c r="D78" s="310">
        <f t="shared" si="3"/>
        <v>17383</v>
      </c>
      <c r="E78" s="310">
        <v>6892</v>
      </c>
      <c r="F78" s="309">
        <v>3398</v>
      </c>
      <c r="G78" s="311">
        <v>2645</v>
      </c>
      <c r="H78" s="310">
        <v>2819</v>
      </c>
      <c r="I78" s="310">
        <v>661</v>
      </c>
      <c r="J78" s="309">
        <v>712</v>
      </c>
      <c r="K78" s="311">
        <v>997</v>
      </c>
      <c r="L78" s="310">
        <v>208</v>
      </c>
      <c r="M78" s="310">
        <v>1131</v>
      </c>
      <c r="N78" s="309">
        <v>1870</v>
      </c>
      <c r="O78" s="311">
        <v>310</v>
      </c>
      <c r="P78" s="310">
        <v>391</v>
      </c>
      <c r="Q78" s="310">
        <v>813</v>
      </c>
      <c r="R78" s="309">
        <v>448</v>
      </c>
      <c r="S78" s="311">
        <v>554</v>
      </c>
      <c r="T78" s="310">
        <v>1001</v>
      </c>
      <c r="U78" s="310">
        <v>284</v>
      </c>
      <c r="V78" s="309">
        <v>689</v>
      </c>
      <c r="W78" s="311">
        <v>271</v>
      </c>
      <c r="X78" s="310">
        <v>232</v>
      </c>
      <c r="Y78" s="310">
        <v>151</v>
      </c>
      <c r="Z78" s="309">
        <v>287</v>
      </c>
      <c r="AA78" s="311">
        <v>326</v>
      </c>
      <c r="AB78" s="310">
        <v>244</v>
      </c>
      <c r="AC78" s="310">
        <v>314</v>
      </c>
      <c r="AD78" s="309">
        <v>295</v>
      </c>
      <c r="AE78" s="311">
        <v>178</v>
      </c>
      <c r="AF78" s="310">
        <v>369</v>
      </c>
      <c r="AG78" s="310">
        <v>69</v>
      </c>
      <c r="AH78" s="309">
        <v>63</v>
      </c>
      <c r="AI78" s="311">
        <v>72</v>
      </c>
      <c r="AJ78" s="310">
        <v>68</v>
      </c>
      <c r="AK78" s="310">
        <v>23</v>
      </c>
      <c r="AL78" s="309">
        <v>186</v>
      </c>
      <c r="AM78" s="311">
        <v>46</v>
      </c>
      <c r="AN78" s="310">
        <v>135</v>
      </c>
      <c r="AO78" s="310">
        <v>48</v>
      </c>
      <c r="AP78" s="309">
        <v>66</v>
      </c>
      <c r="AQ78" s="311">
        <v>98</v>
      </c>
      <c r="AR78" s="312">
        <v>95</v>
      </c>
      <c r="AS78" s="415">
        <f t="shared" si="4"/>
        <v>1301</v>
      </c>
    </row>
    <row r="79" spans="1:45" x14ac:dyDescent="0.2">
      <c r="A79" s="306" t="s">
        <v>21</v>
      </c>
      <c r="B79" s="291" t="s">
        <v>38</v>
      </c>
      <c r="C79" s="308">
        <v>26548</v>
      </c>
      <c r="D79" s="310">
        <f t="shared" si="3"/>
        <v>11246</v>
      </c>
      <c r="E79" s="310">
        <v>2409</v>
      </c>
      <c r="F79" s="309">
        <v>2829</v>
      </c>
      <c r="G79" s="311">
        <v>1077</v>
      </c>
      <c r="H79" s="310">
        <v>3066</v>
      </c>
      <c r="I79" s="310">
        <v>73</v>
      </c>
      <c r="J79" s="309">
        <v>927</v>
      </c>
      <c r="K79" s="311">
        <v>786</v>
      </c>
      <c r="L79" s="310">
        <v>34</v>
      </c>
      <c r="M79" s="310">
        <v>125</v>
      </c>
      <c r="N79" s="309">
        <v>834</v>
      </c>
      <c r="O79" s="311">
        <v>71</v>
      </c>
      <c r="P79" s="310">
        <v>28</v>
      </c>
      <c r="Q79" s="310">
        <v>1102</v>
      </c>
      <c r="R79" s="309">
        <v>150</v>
      </c>
      <c r="S79" s="311">
        <v>209</v>
      </c>
      <c r="T79" s="310">
        <v>470</v>
      </c>
      <c r="U79" s="310">
        <v>67</v>
      </c>
      <c r="V79" s="309">
        <v>359</v>
      </c>
      <c r="W79" s="311">
        <v>44</v>
      </c>
      <c r="X79" s="310">
        <v>37</v>
      </c>
      <c r="Y79" s="310">
        <v>10</v>
      </c>
      <c r="Z79" s="309">
        <v>60</v>
      </c>
      <c r="AA79" s="311">
        <v>48</v>
      </c>
      <c r="AB79" s="310">
        <v>18</v>
      </c>
      <c r="AC79" s="310">
        <v>44</v>
      </c>
      <c r="AD79" s="309">
        <v>17</v>
      </c>
      <c r="AE79" s="311">
        <v>95</v>
      </c>
      <c r="AF79" s="310">
        <v>63</v>
      </c>
      <c r="AG79" s="310">
        <v>64</v>
      </c>
      <c r="AH79" s="309">
        <v>12</v>
      </c>
      <c r="AI79" s="311">
        <v>33</v>
      </c>
      <c r="AJ79" s="310">
        <v>46</v>
      </c>
      <c r="AK79" s="310">
        <v>1</v>
      </c>
      <c r="AL79" s="309">
        <v>18</v>
      </c>
      <c r="AM79" s="311">
        <v>0</v>
      </c>
      <c r="AN79" s="310">
        <v>52</v>
      </c>
      <c r="AO79" s="310">
        <v>18</v>
      </c>
      <c r="AP79" s="309">
        <v>2</v>
      </c>
      <c r="AQ79" s="311">
        <v>3</v>
      </c>
      <c r="AR79" s="312">
        <v>1</v>
      </c>
      <c r="AS79" s="415">
        <f t="shared" si="4"/>
        <v>165</v>
      </c>
    </row>
    <row r="80" spans="1:45" x14ac:dyDescent="0.2">
      <c r="A80" s="306" t="s">
        <v>22</v>
      </c>
      <c r="B80" s="291" t="s">
        <v>528</v>
      </c>
      <c r="C80" s="308">
        <v>136212</v>
      </c>
      <c r="D80" s="310">
        <f t="shared" si="3"/>
        <v>54185</v>
      </c>
      <c r="E80" s="310">
        <v>14874</v>
      </c>
      <c r="F80" s="309">
        <v>13132</v>
      </c>
      <c r="G80" s="311">
        <v>4586</v>
      </c>
      <c r="H80" s="310">
        <v>10185</v>
      </c>
      <c r="I80" s="310">
        <v>632</v>
      </c>
      <c r="J80" s="309">
        <v>707</v>
      </c>
      <c r="K80" s="311">
        <v>4350</v>
      </c>
      <c r="L80" s="310">
        <v>468</v>
      </c>
      <c r="M80" s="310">
        <v>1062</v>
      </c>
      <c r="N80" s="309">
        <v>5172</v>
      </c>
      <c r="O80" s="311">
        <v>805</v>
      </c>
      <c r="P80" s="310">
        <v>909</v>
      </c>
      <c r="Q80" s="310">
        <v>2132</v>
      </c>
      <c r="R80" s="309">
        <v>1840</v>
      </c>
      <c r="S80" s="311">
        <v>1649</v>
      </c>
      <c r="T80" s="310">
        <v>1720</v>
      </c>
      <c r="U80" s="310">
        <v>1276</v>
      </c>
      <c r="V80" s="309">
        <v>1541</v>
      </c>
      <c r="W80" s="311">
        <v>1828</v>
      </c>
      <c r="X80" s="310">
        <v>771</v>
      </c>
      <c r="Y80" s="310">
        <v>529</v>
      </c>
      <c r="Z80" s="309">
        <v>1318</v>
      </c>
      <c r="AA80" s="311">
        <v>774</v>
      </c>
      <c r="AB80" s="310">
        <v>598</v>
      </c>
      <c r="AC80" s="310">
        <v>692</v>
      </c>
      <c r="AD80" s="309">
        <v>484</v>
      </c>
      <c r="AE80" s="311">
        <v>1315</v>
      </c>
      <c r="AF80" s="310">
        <v>1832</v>
      </c>
      <c r="AG80" s="310">
        <v>332</v>
      </c>
      <c r="AH80" s="309">
        <v>254</v>
      </c>
      <c r="AI80" s="311">
        <v>1077</v>
      </c>
      <c r="AJ80" s="310">
        <v>625</v>
      </c>
      <c r="AK80" s="310">
        <v>153</v>
      </c>
      <c r="AL80" s="309">
        <v>905</v>
      </c>
      <c r="AM80" s="311">
        <v>284</v>
      </c>
      <c r="AN80" s="310">
        <v>715</v>
      </c>
      <c r="AO80" s="310">
        <v>141</v>
      </c>
      <c r="AP80" s="309">
        <v>136</v>
      </c>
      <c r="AQ80" s="311">
        <v>109</v>
      </c>
      <c r="AR80" s="312">
        <v>115</v>
      </c>
      <c r="AS80" s="415">
        <f t="shared" si="4"/>
        <v>2098</v>
      </c>
    </row>
    <row r="81" spans="1:45" x14ac:dyDescent="0.2">
      <c r="A81" s="306" t="s">
        <v>23</v>
      </c>
      <c r="B81" s="291" t="s">
        <v>191</v>
      </c>
      <c r="C81" s="308">
        <v>33345</v>
      </c>
      <c r="D81" s="310">
        <f t="shared" si="3"/>
        <v>17011</v>
      </c>
      <c r="E81" s="310">
        <v>3055</v>
      </c>
      <c r="F81" s="309">
        <v>3823</v>
      </c>
      <c r="G81" s="311">
        <v>1660</v>
      </c>
      <c r="H81" s="310">
        <v>2095</v>
      </c>
      <c r="I81" s="310">
        <v>122</v>
      </c>
      <c r="J81" s="309">
        <v>233</v>
      </c>
      <c r="K81" s="311">
        <v>933</v>
      </c>
      <c r="L81" s="310">
        <v>63</v>
      </c>
      <c r="M81" s="310">
        <v>290</v>
      </c>
      <c r="N81" s="309">
        <v>926</v>
      </c>
      <c r="O81" s="311">
        <v>35</v>
      </c>
      <c r="P81" s="310">
        <v>57</v>
      </c>
      <c r="Q81" s="310">
        <v>491</v>
      </c>
      <c r="R81" s="309">
        <v>59</v>
      </c>
      <c r="S81" s="311">
        <v>695</v>
      </c>
      <c r="T81" s="310">
        <v>160</v>
      </c>
      <c r="U81" s="310">
        <v>38</v>
      </c>
      <c r="V81" s="309">
        <v>929</v>
      </c>
      <c r="W81" s="311">
        <v>26</v>
      </c>
      <c r="X81" s="310">
        <v>57</v>
      </c>
      <c r="Y81" s="310">
        <v>51</v>
      </c>
      <c r="Z81" s="309">
        <v>75</v>
      </c>
      <c r="AA81" s="311">
        <v>40</v>
      </c>
      <c r="AB81" s="310">
        <v>36</v>
      </c>
      <c r="AC81" s="310">
        <v>21</v>
      </c>
      <c r="AD81" s="309">
        <v>15</v>
      </c>
      <c r="AE81" s="311">
        <v>59</v>
      </c>
      <c r="AF81" s="310">
        <v>51</v>
      </c>
      <c r="AG81" s="310">
        <v>28</v>
      </c>
      <c r="AH81" s="309">
        <v>10</v>
      </c>
      <c r="AI81" s="311">
        <v>35</v>
      </c>
      <c r="AJ81" s="310">
        <v>29</v>
      </c>
      <c r="AK81" s="310">
        <v>0</v>
      </c>
      <c r="AL81" s="309">
        <v>17</v>
      </c>
      <c r="AM81" s="311">
        <v>16</v>
      </c>
      <c r="AN81" s="310">
        <v>48</v>
      </c>
      <c r="AO81" s="310">
        <v>0</v>
      </c>
      <c r="AP81" s="309">
        <v>22</v>
      </c>
      <c r="AQ81" s="311">
        <v>12</v>
      </c>
      <c r="AR81" s="312">
        <v>22</v>
      </c>
      <c r="AS81" s="415">
        <f t="shared" si="4"/>
        <v>183</v>
      </c>
    </row>
    <row r="82" spans="1:45" x14ac:dyDescent="0.2">
      <c r="A82" s="306" t="s">
        <v>24</v>
      </c>
      <c r="B82" s="291" t="s">
        <v>39</v>
      </c>
      <c r="C82" s="308">
        <v>83827</v>
      </c>
      <c r="D82" s="310">
        <f t="shared" si="3"/>
        <v>27092</v>
      </c>
      <c r="E82" s="310">
        <v>7174</v>
      </c>
      <c r="F82" s="309">
        <v>4731</v>
      </c>
      <c r="G82" s="311">
        <v>4020</v>
      </c>
      <c r="H82" s="310">
        <v>4702</v>
      </c>
      <c r="I82" s="310">
        <v>1144</v>
      </c>
      <c r="J82" s="309">
        <v>1467</v>
      </c>
      <c r="K82" s="311">
        <v>6407</v>
      </c>
      <c r="L82" s="310">
        <v>592</v>
      </c>
      <c r="M82" s="310">
        <v>1844</v>
      </c>
      <c r="N82" s="309">
        <v>3590</v>
      </c>
      <c r="O82" s="311">
        <v>674</v>
      </c>
      <c r="P82" s="310">
        <v>658</v>
      </c>
      <c r="Q82" s="310">
        <v>2209</v>
      </c>
      <c r="R82" s="309">
        <v>966</v>
      </c>
      <c r="S82" s="311">
        <v>1027</v>
      </c>
      <c r="T82" s="310">
        <v>1520</v>
      </c>
      <c r="U82" s="310">
        <v>1086</v>
      </c>
      <c r="V82" s="309">
        <v>1237</v>
      </c>
      <c r="W82" s="311">
        <v>643</v>
      </c>
      <c r="X82" s="310">
        <v>746</v>
      </c>
      <c r="Y82" s="310">
        <v>518</v>
      </c>
      <c r="Z82" s="309">
        <v>1141</v>
      </c>
      <c r="AA82" s="311">
        <v>643</v>
      </c>
      <c r="AB82" s="310">
        <v>656</v>
      </c>
      <c r="AC82" s="310">
        <v>698</v>
      </c>
      <c r="AD82" s="309">
        <v>712</v>
      </c>
      <c r="AE82" s="311">
        <v>1075</v>
      </c>
      <c r="AF82" s="310">
        <v>1151</v>
      </c>
      <c r="AG82" s="310">
        <v>331</v>
      </c>
      <c r="AH82" s="309">
        <v>298</v>
      </c>
      <c r="AI82" s="311">
        <v>289</v>
      </c>
      <c r="AJ82" s="310">
        <v>236</v>
      </c>
      <c r="AK82" s="310">
        <v>131</v>
      </c>
      <c r="AL82" s="309">
        <v>330</v>
      </c>
      <c r="AM82" s="311">
        <v>188</v>
      </c>
      <c r="AN82" s="310">
        <v>265</v>
      </c>
      <c r="AO82" s="310">
        <v>444</v>
      </c>
      <c r="AP82" s="309">
        <v>386</v>
      </c>
      <c r="AQ82" s="311">
        <v>436</v>
      </c>
      <c r="AR82" s="312">
        <v>370</v>
      </c>
      <c r="AS82" s="415">
        <f t="shared" si="4"/>
        <v>2485</v>
      </c>
    </row>
    <row r="83" spans="1:45" x14ac:dyDescent="0.2">
      <c r="A83" s="306" t="s">
        <v>25</v>
      </c>
      <c r="B83" s="291" t="s">
        <v>40</v>
      </c>
      <c r="C83" s="308">
        <v>84687</v>
      </c>
      <c r="D83" s="310">
        <f t="shared" si="3"/>
        <v>26984</v>
      </c>
      <c r="E83" s="310">
        <v>7939</v>
      </c>
      <c r="F83" s="309">
        <v>4721</v>
      </c>
      <c r="G83" s="311">
        <v>3322</v>
      </c>
      <c r="H83" s="310">
        <v>9802</v>
      </c>
      <c r="I83" s="310">
        <v>683</v>
      </c>
      <c r="J83" s="309">
        <v>1713</v>
      </c>
      <c r="K83" s="311">
        <v>2416</v>
      </c>
      <c r="L83" s="310">
        <v>506</v>
      </c>
      <c r="M83" s="310">
        <v>1391</v>
      </c>
      <c r="N83" s="309">
        <v>3096</v>
      </c>
      <c r="O83" s="311">
        <v>764</v>
      </c>
      <c r="P83" s="310">
        <v>602</v>
      </c>
      <c r="Q83" s="310">
        <v>2810</v>
      </c>
      <c r="R83" s="309">
        <v>1006</v>
      </c>
      <c r="S83" s="311">
        <v>984</v>
      </c>
      <c r="T83" s="310">
        <v>1562</v>
      </c>
      <c r="U83" s="310">
        <v>592</v>
      </c>
      <c r="V83" s="309">
        <v>2234</v>
      </c>
      <c r="W83" s="311">
        <v>682</v>
      </c>
      <c r="X83" s="310">
        <v>744</v>
      </c>
      <c r="Y83" s="310">
        <v>370</v>
      </c>
      <c r="Z83" s="309">
        <v>1172</v>
      </c>
      <c r="AA83" s="311">
        <v>609</v>
      </c>
      <c r="AB83" s="310">
        <v>528</v>
      </c>
      <c r="AC83" s="310">
        <v>626</v>
      </c>
      <c r="AD83" s="309">
        <v>599</v>
      </c>
      <c r="AE83" s="311">
        <v>890</v>
      </c>
      <c r="AF83" s="310">
        <v>1234</v>
      </c>
      <c r="AG83" s="310">
        <v>487</v>
      </c>
      <c r="AH83" s="309">
        <v>395</v>
      </c>
      <c r="AI83" s="311">
        <v>467</v>
      </c>
      <c r="AJ83" s="310">
        <v>490</v>
      </c>
      <c r="AK83" s="310">
        <v>170</v>
      </c>
      <c r="AL83" s="309">
        <v>353</v>
      </c>
      <c r="AM83" s="311">
        <v>152</v>
      </c>
      <c r="AN83" s="310">
        <v>321</v>
      </c>
      <c r="AO83" s="310">
        <v>390</v>
      </c>
      <c r="AP83" s="309">
        <v>258</v>
      </c>
      <c r="AQ83" s="311">
        <v>383</v>
      </c>
      <c r="AR83" s="312">
        <v>240</v>
      </c>
      <c r="AS83" s="415">
        <f t="shared" si="4"/>
        <v>1918</v>
      </c>
    </row>
    <row r="84" spans="1:45" x14ac:dyDescent="0.2">
      <c r="A84" s="306" t="s">
        <v>26</v>
      </c>
      <c r="B84" s="291" t="s">
        <v>476</v>
      </c>
      <c r="C84" s="308">
        <v>281131</v>
      </c>
      <c r="D84" s="310">
        <f t="shared" si="3"/>
        <v>83885</v>
      </c>
      <c r="E84" s="310">
        <v>28334</v>
      </c>
      <c r="F84" s="309">
        <v>22023</v>
      </c>
      <c r="G84" s="311">
        <v>14967</v>
      </c>
      <c r="H84" s="310">
        <v>22311</v>
      </c>
      <c r="I84" s="310">
        <v>3211</v>
      </c>
      <c r="J84" s="309">
        <v>3924</v>
      </c>
      <c r="K84" s="311">
        <v>8559</v>
      </c>
      <c r="L84" s="310">
        <v>1862</v>
      </c>
      <c r="M84" s="310">
        <v>4567</v>
      </c>
      <c r="N84" s="309">
        <v>12271</v>
      </c>
      <c r="O84" s="311">
        <v>3173</v>
      </c>
      <c r="P84" s="310">
        <v>2320</v>
      </c>
      <c r="Q84" s="310">
        <v>10390</v>
      </c>
      <c r="R84" s="309">
        <v>4137</v>
      </c>
      <c r="S84" s="311">
        <v>3586</v>
      </c>
      <c r="T84" s="310">
        <v>7564</v>
      </c>
      <c r="U84" s="310">
        <v>3269</v>
      </c>
      <c r="V84" s="309">
        <v>5696</v>
      </c>
      <c r="W84" s="311">
        <v>2147</v>
      </c>
      <c r="X84" s="310">
        <v>2164</v>
      </c>
      <c r="Y84" s="310">
        <v>1899</v>
      </c>
      <c r="Z84" s="309">
        <v>3337</v>
      </c>
      <c r="AA84" s="311">
        <v>2215</v>
      </c>
      <c r="AB84" s="310">
        <v>1791</v>
      </c>
      <c r="AC84" s="310">
        <v>2394</v>
      </c>
      <c r="AD84" s="309">
        <v>1881</v>
      </c>
      <c r="AE84" s="311">
        <v>1766</v>
      </c>
      <c r="AF84" s="310">
        <v>4065</v>
      </c>
      <c r="AG84" s="310">
        <v>1386</v>
      </c>
      <c r="AH84" s="309">
        <v>1095</v>
      </c>
      <c r="AI84" s="311">
        <v>1561</v>
      </c>
      <c r="AJ84" s="310">
        <v>972</v>
      </c>
      <c r="AK84" s="310">
        <v>315</v>
      </c>
      <c r="AL84" s="309">
        <v>992</v>
      </c>
      <c r="AM84" s="311">
        <v>643</v>
      </c>
      <c r="AN84" s="310">
        <v>995</v>
      </c>
      <c r="AO84" s="310">
        <v>706</v>
      </c>
      <c r="AP84" s="309">
        <v>1465</v>
      </c>
      <c r="AQ84" s="311">
        <v>694</v>
      </c>
      <c r="AR84" s="312">
        <v>599</v>
      </c>
      <c r="AS84" s="415">
        <f t="shared" si="4"/>
        <v>7820</v>
      </c>
    </row>
    <row r="85" spans="1:45" x14ac:dyDescent="0.2">
      <c r="A85" s="306" t="s">
        <v>51</v>
      </c>
      <c r="B85" s="291" t="s">
        <v>529</v>
      </c>
      <c r="C85" s="308">
        <v>20319</v>
      </c>
      <c r="D85" s="310">
        <f t="shared" si="3"/>
        <v>6081</v>
      </c>
      <c r="E85" s="310">
        <v>2395</v>
      </c>
      <c r="F85" s="309">
        <v>689</v>
      </c>
      <c r="G85" s="311">
        <v>799</v>
      </c>
      <c r="H85" s="310">
        <v>1199</v>
      </c>
      <c r="I85" s="310">
        <v>286</v>
      </c>
      <c r="J85" s="309">
        <v>163</v>
      </c>
      <c r="K85" s="311">
        <v>454</v>
      </c>
      <c r="L85" s="310">
        <v>167</v>
      </c>
      <c r="M85" s="310">
        <v>558</v>
      </c>
      <c r="N85" s="309">
        <v>792</v>
      </c>
      <c r="O85" s="311">
        <v>257</v>
      </c>
      <c r="P85" s="310">
        <v>310</v>
      </c>
      <c r="Q85" s="310">
        <v>507</v>
      </c>
      <c r="R85" s="309">
        <v>312</v>
      </c>
      <c r="S85" s="311">
        <v>246</v>
      </c>
      <c r="T85" s="310">
        <v>244</v>
      </c>
      <c r="U85" s="310">
        <v>227</v>
      </c>
      <c r="V85" s="309">
        <v>369</v>
      </c>
      <c r="W85" s="311">
        <v>242</v>
      </c>
      <c r="X85" s="310">
        <v>208</v>
      </c>
      <c r="Y85" s="310">
        <v>185</v>
      </c>
      <c r="Z85" s="309">
        <v>481</v>
      </c>
      <c r="AA85" s="311">
        <v>413</v>
      </c>
      <c r="AB85" s="310">
        <v>180</v>
      </c>
      <c r="AC85" s="310">
        <v>349</v>
      </c>
      <c r="AD85" s="309">
        <v>318</v>
      </c>
      <c r="AE85" s="311">
        <v>297</v>
      </c>
      <c r="AF85" s="310">
        <v>458</v>
      </c>
      <c r="AG85" s="310">
        <v>53</v>
      </c>
      <c r="AH85" s="309">
        <v>150</v>
      </c>
      <c r="AI85" s="311">
        <v>88</v>
      </c>
      <c r="AJ85" s="310">
        <v>82</v>
      </c>
      <c r="AK85" s="310">
        <v>50</v>
      </c>
      <c r="AL85" s="309">
        <v>95</v>
      </c>
      <c r="AM85" s="311">
        <v>85</v>
      </c>
      <c r="AN85" s="310">
        <v>58</v>
      </c>
      <c r="AO85" s="310">
        <v>91</v>
      </c>
      <c r="AP85" s="309">
        <v>104</v>
      </c>
      <c r="AQ85" s="311">
        <v>156</v>
      </c>
      <c r="AR85" s="312">
        <v>121</v>
      </c>
      <c r="AS85" s="415">
        <f t="shared" si="4"/>
        <v>1048</v>
      </c>
    </row>
    <row r="86" spans="1:45" x14ac:dyDescent="0.2">
      <c r="A86" s="306" t="s">
        <v>192</v>
      </c>
      <c r="B86" s="291" t="s">
        <v>41</v>
      </c>
      <c r="C86" s="308">
        <v>178642</v>
      </c>
      <c r="D86" s="310">
        <f t="shared" si="3"/>
        <v>67088</v>
      </c>
      <c r="E86" s="310">
        <v>19699</v>
      </c>
      <c r="F86" s="309">
        <v>16420</v>
      </c>
      <c r="G86" s="311">
        <v>8274</v>
      </c>
      <c r="H86" s="310">
        <v>10064</v>
      </c>
      <c r="I86" s="310">
        <v>1149</v>
      </c>
      <c r="J86" s="309">
        <v>2817</v>
      </c>
      <c r="K86" s="311">
        <v>3790</v>
      </c>
      <c r="L86" s="310">
        <v>755</v>
      </c>
      <c r="M86" s="310">
        <v>2644</v>
      </c>
      <c r="N86" s="309">
        <v>6778</v>
      </c>
      <c r="O86" s="311">
        <v>873</v>
      </c>
      <c r="P86" s="310">
        <v>1213</v>
      </c>
      <c r="Q86" s="310">
        <v>3960</v>
      </c>
      <c r="R86" s="309">
        <v>1378</v>
      </c>
      <c r="S86" s="311">
        <v>9166</v>
      </c>
      <c r="T86" s="310">
        <v>2622</v>
      </c>
      <c r="U86" s="310">
        <v>891</v>
      </c>
      <c r="V86" s="309">
        <v>2608</v>
      </c>
      <c r="W86" s="311">
        <v>1332</v>
      </c>
      <c r="X86" s="310">
        <v>754</v>
      </c>
      <c r="Y86" s="310">
        <v>555</v>
      </c>
      <c r="Z86" s="309">
        <v>1498</v>
      </c>
      <c r="AA86" s="311">
        <v>634</v>
      </c>
      <c r="AB86" s="310">
        <v>953</v>
      </c>
      <c r="AC86" s="310">
        <v>592</v>
      </c>
      <c r="AD86" s="309">
        <v>785</v>
      </c>
      <c r="AE86" s="311">
        <v>922</v>
      </c>
      <c r="AF86" s="310">
        <v>2165</v>
      </c>
      <c r="AG86" s="310">
        <v>395</v>
      </c>
      <c r="AH86" s="309">
        <v>314</v>
      </c>
      <c r="AI86" s="311">
        <v>587</v>
      </c>
      <c r="AJ86" s="310">
        <v>1253</v>
      </c>
      <c r="AK86" s="310">
        <v>141</v>
      </c>
      <c r="AL86" s="309">
        <v>369</v>
      </c>
      <c r="AM86" s="311">
        <v>79</v>
      </c>
      <c r="AN86" s="310">
        <v>449</v>
      </c>
      <c r="AO86" s="310">
        <v>513</v>
      </c>
      <c r="AP86" s="309">
        <v>1480</v>
      </c>
      <c r="AQ86" s="311">
        <v>233</v>
      </c>
      <c r="AR86" s="312">
        <v>450</v>
      </c>
      <c r="AS86" s="415">
        <f t="shared" si="4"/>
        <v>2375</v>
      </c>
    </row>
    <row r="87" spans="1:45" x14ac:dyDescent="0.2">
      <c r="A87" s="306" t="s">
        <v>198</v>
      </c>
      <c r="B87" s="291" t="s">
        <v>42</v>
      </c>
      <c r="C87" s="308">
        <v>248513</v>
      </c>
      <c r="D87" s="310">
        <f>C87-SUM(E87:AR87)</f>
        <v>85307</v>
      </c>
      <c r="E87" s="310">
        <v>25729</v>
      </c>
      <c r="F87" s="309">
        <v>19860</v>
      </c>
      <c r="G87" s="311">
        <v>11336</v>
      </c>
      <c r="H87" s="310">
        <v>20092</v>
      </c>
      <c r="I87" s="310">
        <v>2625</v>
      </c>
      <c r="J87" s="309">
        <v>3461</v>
      </c>
      <c r="K87" s="311">
        <v>7279</v>
      </c>
      <c r="L87" s="310">
        <v>1072</v>
      </c>
      <c r="M87" s="310">
        <v>5170</v>
      </c>
      <c r="N87" s="309">
        <v>10373</v>
      </c>
      <c r="O87" s="311">
        <v>2026</v>
      </c>
      <c r="P87" s="310">
        <v>1817</v>
      </c>
      <c r="Q87" s="310">
        <v>6944</v>
      </c>
      <c r="R87" s="309">
        <v>3891</v>
      </c>
      <c r="S87" s="311">
        <v>2902</v>
      </c>
      <c r="T87" s="310">
        <v>4658</v>
      </c>
      <c r="U87" s="310">
        <v>2095</v>
      </c>
      <c r="V87" s="309">
        <v>5198</v>
      </c>
      <c r="W87" s="311">
        <v>1616</v>
      </c>
      <c r="X87" s="310">
        <v>2162</v>
      </c>
      <c r="Y87" s="310">
        <v>780</v>
      </c>
      <c r="Z87" s="309">
        <v>2113</v>
      </c>
      <c r="AA87" s="311">
        <v>1968</v>
      </c>
      <c r="AB87" s="310">
        <v>1192</v>
      </c>
      <c r="AC87" s="310">
        <v>2512</v>
      </c>
      <c r="AD87" s="309">
        <v>1140</v>
      </c>
      <c r="AE87" s="311">
        <v>2603</v>
      </c>
      <c r="AF87" s="310">
        <v>2520</v>
      </c>
      <c r="AG87" s="310">
        <v>743</v>
      </c>
      <c r="AH87" s="309">
        <v>586</v>
      </c>
      <c r="AI87" s="311">
        <v>996</v>
      </c>
      <c r="AJ87" s="310">
        <v>847</v>
      </c>
      <c r="AK87" s="310">
        <v>282</v>
      </c>
      <c r="AL87" s="309">
        <v>868</v>
      </c>
      <c r="AM87" s="311">
        <v>290</v>
      </c>
      <c r="AN87" s="310">
        <v>996</v>
      </c>
      <c r="AO87" s="310">
        <v>423</v>
      </c>
      <c r="AP87" s="309">
        <v>642</v>
      </c>
      <c r="AQ87" s="311">
        <v>549</v>
      </c>
      <c r="AR87" s="312">
        <v>850</v>
      </c>
      <c r="AS87" s="415">
        <f t="shared" si="4"/>
        <v>7105</v>
      </c>
    </row>
    <row r="88" spans="1:45" x14ac:dyDescent="0.2">
      <c r="A88" s="306" t="s">
        <v>199</v>
      </c>
      <c r="B88" s="291" t="s">
        <v>280</v>
      </c>
      <c r="C88" s="308">
        <v>0</v>
      </c>
      <c r="D88" s="310">
        <v>0</v>
      </c>
      <c r="E88" s="310">
        <v>0</v>
      </c>
      <c r="F88" s="309">
        <v>0</v>
      </c>
      <c r="G88" s="311">
        <v>0</v>
      </c>
      <c r="H88" s="310">
        <v>0</v>
      </c>
      <c r="I88" s="310">
        <v>0</v>
      </c>
      <c r="J88" s="309">
        <v>0</v>
      </c>
      <c r="K88" s="311">
        <v>0</v>
      </c>
      <c r="L88" s="310">
        <v>0</v>
      </c>
      <c r="M88" s="310">
        <v>0</v>
      </c>
      <c r="N88" s="309">
        <v>0</v>
      </c>
      <c r="O88" s="311">
        <v>0</v>
      </c>
      <c r="P88" s="310">
        <v>0</v>
      </c>
      <c r="Q88" s="310">
        <v>0</v>
      </c>
      <c r="R88" s="309">
        <v>0</v>
      </c>
      <c r="S88" s="311">
        <v>0</v>
      </c>
      <c r="T88" s="310">
        <v>0</v>
      </c>
      <c r="U88" s="310">
        <v>0</v>
      </c>
      <c r="V88" s="309">
        <v>0</v>
      </c>
      <c r="W88" s="311">
        <v>0</v>
      </c>
      <c r="X88" s="310">
        <v>0</v>
      </c>
      <c r="Y88" s="310">
        <v>0</v>
      </c>
      <c r="Z88" s="309">
        <v>0</v>
      </c>
      <c r="AA88" s="311">
        <v>0</v>
      </c>
      <c r="AB88" s="310">
        <v>0</v>
      </c>
      <c r="AC88" s="310">
        <v>0</v>
      </c>
      <c r="AD88" s="309">
        <v>0</v>
      </c>
      <c r="AE88" s="311">
        <v>0</v>
      </c>
      <c r="AF88" s="310">
        <v>0</v>
      </c>
      <c r="AG88" s="310">
        <v>0</v>
      </c>
      <c r="AH88" s="309">
        <v>0</v>
      </c>
      <c r="AI88" s="311">
        <v>0</v>
      </c>
      <c r="AJ88" s="310">
        <v>0</v>
      </c>
      <c r="AK88" s="310">
        <v>0</v>
      </c>
      <c r="AL88" s="309">
        <v>0</v>
      </c>
      <c r="AM88" s="311">
        <v>0</v>
      </c>
      <c r="AN88" s="310">
        <v>0</v>
      </c>
      <c r="AO88" s="310">
        <v>0</v>
      </c>
      <c r="AP88" s="309">
        <v>0</v>
      </c>
      <c r="AQ88" s="311">
        <v>0</v>
      </c>
      <c r="AR88" s="312">
        <v>0</v>
      </c>
      <c r="AS88" s="415">
        <f t="shared" si="4"/>
        <v>0</v>
      </c>
    </row>
    <row r="89" spans="1:45" x14ac:dyDescent="0.2">
      <c r="A89" s="306" t="s">
        <v>200</v>
      </c>
      <c r="B89" s="291" t="s">
        <v>281</v>
      </c>
      <c r="C89" s="308">
        <v>1210</v>
      </c>
      <c r="D89" s="310">
        <f>C89-SUM(E89:AR89)</f>
        <v>307</v>
      </c>
      <c r="E89" s="310">
        <v>120</v>
      </c>
      <c r="F89" s="309">
        <v>52</v>
      </c>
      <c r="G89" s="311">
        <v>61</v>
      </c>
      <c r="H89" s="310">
        <v>140</v>
      </c>
      <c r="I89" s="310">
        <v>7</v>
      </c>
      <c r="J89" s="309">
        <v>39</v>
      </c>
      <c r="K89" s="311">
        <v>37</v>
      </c>
      <c r="L89" s="310">
        <v>6</v>
      </c>
      <c r="M89" s="310">
        <v>23</v>
      </c>
      <c r="N89" s="309">
        <v>67</v>
      </c>
      <c r="O89" s="311">
        <v>6</v>
      </c>
      <c r="P89" s="310">
        <v>9</v>
      </c>
      <c r="Q89" s="310">
        <v>39</v>
      </c>
      <c r="R89" s="309">
        <v>15</v>
      </c>
      <c r="S89" s="311">
        <v>21</v>
      </c>
      <c r="T89" s="310">
        <v>33</v>
      </c>
      <c r="U89" s="310">
        <v>10</v>
      </c>
      <c r="V89" s="309">
        <v>31</v>
      </c>
      <c r="W89" s="311">
        <v>13</v>
      </c>
      <c r="X89" s="310">
        <v>14</v>
      </c>
      <c r="Y89" s="310">
        <v>4</v>
      </c>
      <c r="Z89" s="309">
        <v>17</v>
      </c>
      <c r="AA89" s="311">
        <v>15</v>
      </c>
      <c r="AB89" s="310">
        <v>5</v>
      </c>
      <c r="AC89" s="310">
        <v>13</v>
      </c>
      <c r="AD89" s="309">
        <v>10</v>
      </c>
      <c r="AE89" s="311">
        <v>14</v>
      </c>
      <c r="AF89" s="310">
        <v>21</v>
      </c>
      <c r="AG89" s="310">
        <v>9</v>
      </c>
      <c r="AH89" s="309">
        <v>6</v>
      </c>
      <c r="AI89" s="311">
        <v>6</v>
      </c>
      <c r="AJ89" s="310">
        <v>8</v>
      </c>
      <c r="AK89" s="310">
        <v>1</v>
      </c>
      <c r="AL89" s="309">
        <v>7</v>
      </c>
      <c r="AM89" s="311">
        <v>2</v>
      </c>
      <c r="AN89" s="310">
        <v>4</v>
      </c>
      <c r="AO89" s="310">
        <v>5</v>
      </c>
      <c r="AP89" s="309">
        <v>3</v>
      </c>
      <c r="AQ89" s="311">
        <v>7</v>
      </c>
      <c r="AR89" s="312">
        <v>3</v>
      </c>
      <c r="AS89" s="415">
        <f t="shared" si="4"/>
        <v>35</v>
      </c>
    </row>
    <row r="90" spans="1:45" x14ac:dyDescent="0.2">
      <c r="A90" s="313"/>
      <c r="B90" s="327" t="s">
        <v>530</v>
      </c>
      <c r="C90" s="315">
        <f>SUM(C51:C89)</f>
        <v>2082201</v>
      </c>
      <c r="D90" s="317">
        <f>SUM(D51:D89)</f>
        <v>648332</v>
      </c>
      <c r="E90" s="317">
        <f t="shared" ref="E90:AS90" si="5">SUM(E51:E89)</f>
        <v>239449</v>
      </c>
      <c r="F90" s="316">
        <f t="shared" si="5"/>
        <v>173132</v>
      </c>
      <c r="G90" s="318">
        <f t="shared" si="5"/>
        <v>98498</v>
      </c>
      <c r="H90" s="317">
        <f t="shared" si="5"/>
        <v>132743</v>
      </c>
      <c r="I90" s="317">
        <f t="shared" si="5"/>
        <v>18900</v>
      </c>
      <c r="J90" s="316">
        <f t="shared" si="5"/>
        <v>21757</v>
      </c>
      <c r="K90" s="318">
        <f t="shared" si="5"/>
        <v>67659</v>
      </c>
      <c r="L90" s="317">
        <f t="shared" si="5"/>
        <v>12057</v>
      </c>
      <c r="M90" s="317">
        <f t="shared" si="5"/>
        <v>37274</v>
      </c>
      <c r="N90" s="316">
        <f t="shared" si="5"/>
        <v>90179</v>
      </c>
      <c r="O90" s="318">
        <f t="shared" si="5"/>
        <v>18875</v>
      </c>
      <c r="P90" s="317">
        <f t="shared" si="5"/>
        <v>15695</v>
      </c>
      <c r="Q90" s="317">
        <f t="shared" si="5"/>
        <v>47579</v>
      </c>
      <c r="R90" s="316">
        <f t="shared" si="5"/>
        <v>31863</v>
      </c>
      <c r="S90" s="318">
        <f t="shared" si="5"/>
        <v>45900</v>
      </c>
      <c r="T90" s="317">
        <f t="shared" si="5"/>
        <v>33809</v>
      </c>
      <c r="U90" s="317">
        <f t="shared" si="5"/>
        <v>22753</v>
      </c>
      <c r="V90" s="316">
        <f t="shared" si="5"/>
        <v>39918</v>
      </c>
      <c r="W90" s="318">
        <f t="shared" si="5"/>
        <v>22720</v>
      </c>
      <c r="X90" s="317">
        <f t="shared" si="5"/>
        <v>16909</v>
      </c>
      <c r="Y90" s="317">
        <f t="shared" si="5"/>
        <v>9742</v>
      </c>
      <c r="Z90" s="316">
        <f t="shared" si="5"/>
        <v>27220</v>
      </c>
      <c r="AA90" s="318">
        <f t="shared" si="5"/>
        <v>19989</v>
      </c>
      <c r="AB90" s="317">
        <f t="shared" si="5"/>
        <v>13860</v>
      </c>
      <c r="AC90" s="317">
        <f t="shared" si="5"/>
        <v>16974</v>
      </c>
      <c r="AD90" s="316">
        <f t="shared" si="5"/>
        <v>14099</v>
      </c>
      <c r="AE90" s="318">
        <f t="shared" si="5"/>
        <v>22557</v>
      </c>
      <c r="AF90" s="317">
        <f t="shared" si="5"/>
        <v>32015</v>
      </c>
      <c r="AG90" s="317">
        <f t="shared" si="5"/>
        <v>6689</v>
      </c>
      <c r="AH90" s="316">
        <f t="shared" si="5"/>
        <v>7478</v>
      </c>
      <c r="AI90" s="318">
        <f t="shared" si="5"/>
        <v>13723</v>
      </c>
      <c r="AJ90" s="317">
        <f t="shared" si="5"/>
        <v>10821</v>
      </c>
      <c r="AK90" s="317">
        <f t="shared" si="5"/>
        <v>3468</v>
      </c>
      <c r="AL90" s="316">
        <f t="shared" si="5"/>
        <v>11472</v>
      </c>
      <c r="AM90" s="318">
        <f t="shared" si="5"/>
        <v>3357</v>
      </c>
      <c r="AN90" s="317">
        <f t="shared" si="5"/>
        <v>9221</v>
      </c>
      <c r="AO90" s="317">
        <f t="shared" si="5"/>
        <v>5032</v>
      </c>
      <c r="AP90" s="316">
        <f t="shared" si="5"/>
        <v>7894</v>
      </c>
      <c r="AQ90" s="318">
        <f t="shared" si="5"/>
        <v>6375</v>
      </c>
      <c r="AR90" s="319">
        <f t="shared" si="5"/>
        <v>5889</v>
      </c>
      <c r="AS90" s="412">
        <f t="shared" si="5"/>
        <v>55863</v>
      </c>
    </row>
    <row r="91" spans="1:45" x14ac:dyDescent="0.2">
      <c r="A91" s="47" t="s">
        <v>599</v>
      </c>
      <c r="D91" s="320" t="s">
        <v>531</v>
      </c>
    </row>
  </sheetData>
  <mergeCells count="2">
    <mergeCell ref="A3:B3"/>
    <mergeCell ref="A49:B49"/>
  </mergeCells>
  <phoneticPr fontId="5"/>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8D4FC-CADA-41D2-8B25-DC428EA4416E}">
  <dimension ref="A1:CN137"/>
  <sheetViews>
    <sheetView workbookViewId="0">
      <pane xSplit="4" ySplit="4" topLeftCell="E5" activePane="bottomRight" state="frozen"/>
      <selection pane="topRight" activeCell="E1" sqref="E1"/>
      <selection pane="bottomLeft" activeCell="A5" sqref="A5"/>
      <selection pane="bottomRight" activeCell="J17" sqref="J17"/>
    </sheetView>
  </sheetViews>
  <sheetFormatPr defaultColWidth="9" defaultRowHeight="12.5" x14ac:dyDescent="0.2"/>
  <cols>
    <col min="1" max="1" width="4" style="492" customWidth="1"/>
    <col min="2" max="2" width="3.81640625" style="492" customWidth="1"/>
    <col min="3" max="3" width="5.90625" style="492" customWidth="1"/>
    <col min="4" max="4" width="19.1796875" style="492" customWidth="1"/>
    <col min="5" max="88" width="10.08984375" style="492" customWidth="1"/>
    <col min="89" max="256" width="9" style="492"/>
    <col min="257" max="257" width="4" style="492" customWidth="1"/>
    <col min="258" max="258" width="3.81640625" style="492" customWidth="1"/>
    <col min="259" max="259" width="5.90625" style="492" customWidth="1"/>
    <col min="260" max="260" width="19.1796875" style="492" customWidth="1"/>
    <col min="261" max="344" width="10.08984375" style="492" customWidth="1"/>
    <col min="345" max="512" width="9" style="492"/>
    <col min="513" max="513" width="4" style="492" customWidth="1"/>
    <col min="514" max="514" width="3.81640625" style="492" customWidth="1"/>
    <col min="515" max="515" width="5.90625" style="492" customWidth="1"/>
    <col min="516" max="516" width="19.1796875" style="492" customWidth="1"/>
    <col min="517" max="600" width="10.08984375" style="492" customWidth="1"/>
    <col min="601" max="768" width="9" style="492"/>
    <col min="769" max="769" width="4" style="492" customWidth="1"/>
    <col min="770" max="770" width="3.81640625" style="492" customWidth="1"/>
    <col min="771" max="771" width="5.90625" style="492" customWidth="1"/>
    <col min="772" max="772" width="19.1796875" style="492" customWidth="1"/>
    <col min="773" max="856" width="10.08984375" style="492" customWidth="1"/>
    <col min="857" max="1024" width="9" style="492"/>
    <col min="1025" max="1025" width="4" style="492" customWidth="1"/>
    <col min="1026" max="1026" width="3.81640625" style="492" customWidth="1"/>
    <col min="1027" max="1027" width="5.90625" style="492" customWidth="1"/>
    <col min="1028" max="1028" width="19.1796875" style="492" customWidth="1"/>
    <col min="1029" max="1112" width="10.08984375" style="492" customWidth="1"/>
    <col min="1113" max="1280" width="9" style="492"/>
    <col min="1281" max="1281" width="4" style="492" customWidth="1"/>
    <col min="1282" max="1282" width="3.81640625" style="492" customWidth="1"/>
    <col min="1283" max="1283" width="5.90625" style="492" customWidth="1"/>
    <col min="1284" max="1284" width="19.1796875" style="492" customWidth="1"/>
    <col min="1285" max="1368" width="10.08984375" style="492" customWidth="1"/>
    <col min="1369" max="1536" width="9" style="492"/>
    <col min="1537" max="1537" width="4" style="492" customWidth="1"/>
    <col min="1538" max="1538" width="3.81640625" style="492" customWidth="1"/>
    <col min="1539" max="1539" width="5.90625" style="492" customWidth="1"/>
    <col min="1540" max="1540" width="19.1796875" style="492" customWidth="1"/>
    <col min="1541" max="1624" width="10.08984375" style="492" customWidth="1"/>
    <col min="1625" max="1792" width="9" style="492"/>
    <col min="1793" max="1793" width="4" style="492" customWidth="1"/>
    <col min="1794" max="1794" width="3.81640625" style="492" customWidth="1"/>
    <col min="1795" max="1795" width="5.90625" style="492" customWidth="1"/>
    <col min="1796" max="1796" width="19.1796875" style="492" customWidth="1"/>
    <col min="1797" max="1880" width="10.08984375" style="492" customWidth="1"/>
    <col min="1881" max="2048" width="9" style="492"/>
    <col min="2049" max="2049" width="4" style="492" customWidth="1"/>
    <col min="2050" max="2050" width="3.81640625" style="492" customWidth="1"/>
    <col min="2051" max="2051" width="5.90625" style="492" customWidth="1"/>
    <col min="2052" max="2052" width="19.1796875" style="492" customWidth="1"/>
    <col min="2053" max="2136" width="10.08984375" style="492" customWidth="1"/>
    <col min="2137" max="2304" width="9" style="492"/>
    <col min="2305" max="2305" width="4" style="492" customWidth="1"/>
    <col min="2306" max="2306" width="3.81640625" style="492" customWidth="1"/>
    <col min="2307" max="2307" width="5.90625" style="492" customWidth="1"/>
    <col min="2308" max="2308" width="19.1796875" style="492" customWidth="1"/>
    <col min="2309" max="2392" width="10.08984375" style="492" customWidth="1"/>
    <col min="2393" max="2560" width="9" style="492"/>
    <col min="2561" max="2561" width="4" style="492" customWidth="1"/>
    <col min="2562" max="2562" width="3.81640625" style="492" customWidth="1"/>
    <col min="2563" max="2563" width="5.90625" style="492" customWidth="1"/>
    <col min="2564" max="2564" width="19.1796875" style="492" customWidth="1"/>
    <col min="2565" max="2648" width="10.08984375" style="492" customWidth="1"/>
    <col min="2649" max="2816" width="9" style="492"/>
    <col min="2817" max="2817" width="4" style="492" customWidth="1"/>
    <col min="2818" max="2818" width="3.81640625" style="492" customWidth="1"/>
    <col min="2819" max="2819" width="5.90625" style="492" customWidth="1"/>
    <col min="2820" max="2820" width="19.1796875" style="492" customWidth="1"/>
    <col min="2821" max="2904" width="10.08984375" style="492" customWidth="1"/>
    <col min="2905" max="3072" width="9" style="492"/>
    <col min="3073" max="3073" width="4" style="492" customWidth="1"/>
    <col min="3074" max="3074" width="3.81640625" style="492" customWidth="1"/>
    <col min="3075" max="3075" width="5.90625" style="492" customWidth="1"/>
    <col min="3076" max="3076" width="19.1796875" style="492" customWidth="1"/>
    <col min="3077" max="3160" width="10.08984375" style="492" customWidth="1"/>
    <col min="3161" max="3328" width="9" style="492"/>
    <col min="3329" max="3329" width="4" style="492" customWidth="1"/>
    <col min="3330" max="3330" width="3.81640625" style="492" customWidth="1"/>
    <col min="3331" max="3331" width="5.90625" style="492" customWidth="1"/>
    <col min="3332" max="3332" width="19.1796875" style="492" customWidth="1"/>
    <col min="3333" max="3416" width="10.08984375" style="492" customWidth="1"/>
    <col min="3417" max="3584" width="9" style="492"/>
    <col min="3585" max="3585" width="4" style="492" customWidth="1"/>
    <col min="3586" max="3586" width="3.81640625" style="492" customWidth="1"/>
    <col min="3587" max="3587" width="5.90625" style="492" customWidth="1"/>
    <col min="3588" max="3588" width="19.1796875" style="492" customWidth="1"/>
    <col min="3589" max="3672" width="10.08984375" style="492" customWidth="1"/>
    <col min="3673" max="3840" width="9" style="492"/>
    <col min="3841" max="3841" width="4" style="492" customWidth="1"/>
    <col min="3842" max="3842" width="3.81640625" style="492" customWidth="1"/>
    <col min="3843" max="3843" width="5.90625" style="492" customWidth="1"/>
    <col min="3844" max="3844" width="19.1796875" style="492" customWidth="1"/>
    <col min="3845" max="3928" width="10.08984375" style="492" customWidth="1"/>
    <col min="3929" max="4096" width="9" style="492"/>
    <col min="4097" max="4097" width="4" style="492" customWidth="1"/>
    <col min="4098" max="4098" width="3.81640625" style="492" customWidth="1"/>
    <col min="4099" max="4099" width="5.90625" style="492" customWidth="1"/>
    <col min="4100" max="4100" width="19.1796875" style="492" customWidth="1"/>
    <col min="4101" max="4184" width="10.08984375" style="492" customWidth="1"/>
    <col min="4185" max="4352" width="9" style="492"/>
    <col min="4353" max="4353" width="4" style="492" customWidth="1"/>
    <col min="4354" max="4354" width="3.81640625" style="492" customWidth="1"/>
    <col min="4355" max="4355" width="5.90625" style="492" customWidth="1"/>
    <col min="4356" max="4356" width="19.1796875" style="492" customWidth="1"/>
    <col min="4357" max="4440" width="10.08984375" style="492" customWidth="1"/>
    <col min="4441" max="4608" width="9" style="492"/>
    <col min="4609" max="4609" width="4" style="492" customWidth="1"/>
    <col min="4610" max="4610" width="3.81640625" style="492" customWidth="1"/>
    <col min="4611" max="4611" width="5.90625" style="492" customWidth="1"/>
    <col min="4612" max="4612" width="19.1796875" style="492" customWidth="1"/>
    <col min="4613" max="4696" width="10.08984375" style="492" customWidth="1"/>
    <col min="4697" max="4864" width="9" style="492"/>
    <col min="4865" max="4865" width="4" style="492" customWidth="1"/>
    <col min="4866" max="4866" width="3.81640625" style="492" customWidth="1"/>
    <col min="4867" max="4867" width="5.90625" style="492" customWidth="1"/>
    <col min="4868" max="4868" width="19.1796875" style="492" customWidth="1"/>
    <col min="4869" max="4952" width="10.08984375" style="492" customWidth="1"/>
    <col min="4953" max="5120" width="9" style="492"/>
    <col min="5121" max="5121" width="4" style="492" customWidth="1"/>
    <col min="5122" max="5122" width="3.81640625" style="492" customWidth="1"/>
    <col min="5123" max="5123" width="5.90625" style="492" customWidth="1"/>
    <col min="5124" max="5124" width="19.1796875" style="492" customWidth="1"/>
    <col min="5125" max="5208" width="10.08984375" style="492" customWidth="1"/>
    <col min="5209" max="5376" width="9" style="492"/>
    <col min="5377" max="5377" width="4" style="492" customWidth="1"/>
    <col min="5378" max="5378" width="3.81640625" style="492" customWidth="1"/>
    <col min="5379" max="5379" width="5.90625" style="492" customWidth="1"/>
    <col min="5380" max="5380" width="19.1796875" style="492" customWidth="1"/>
    <col min="5381" max="5464" width="10.08984375" style="492" customWidth="1"/>
    <col min="5465" max="5632" width="9" style="492"/>
    <col min="5633" max="5633" width="4" style="492" customWidth="1"/>
    <col min="5634" max="5634" width="3.81640625" style="492" customWidth="1"/>
    <col min="5635" max="5635" width="5.90625" style="492" customWidth="1"/>
    <col min="5636" max="5636" width="19.1796875" style="492" customWidth="1"/>
    <col min="5637" max="5720" width="10.08984375" style="492" customWidth="1"/>
    <col min="5721" max="5888" width="9" style="492"/>
    <col min="5889" max="5889" width="4" style="492" customWidth="1"/>
    <col min="5890" max="5890" width="3.81640625" style="492" customWidth="1"/>
    <col min="5891" max="5891" width="5.90625" style="492" customWidth="1"/>
    <col min="5892" max="5892" width="19.1796875" style="492" customWidth="1"/>
    <col min="5893" max="5976" width="10.08984375" style="492" customWidth="1"/>
    <col min="5977" max="6144" width="9" style="492"/>
    <col min="6145" max="6145" width="4" style="492" customWidth="1"/>
    <col min="6146" max="6146" width="3.81640625" style="492" customWidth="1"/>
    <col min="6147" max="6147" width="5.90625" style="492" customWidth="1"/>
    <col min="6148" max="6148" width="19.1796875" style="492" customWidth="1"/>
    <col min="6149" max="6232" width="10.08984375" style="492" customWidth="1"/>
    <col min="6233" max="6400" width="9" style="492"/>
    <col min="6401" max="6401" width="4" style="492" customWidth="1"/>
    <col min="6402" max="6402" width="3.81640625" style="492" customWidth="1"/>
    <col min="6403" max="6403" width="5.90625" style="492" customWidth="1"/>
    <col min="6404" max="6404" width="19.1796875" style="492" customWidth="1"/>
    <col min="6405" max="6488" width="10.08984375" style="492" customWidth="1"/>
    <col min="6489" max="6656" width="9" style="492"/>
    <col min="6657" max="6657" width="4" style="492" customWidth="1"/>
    <col min="6658" max="6658" width="3.81640625" style="492" customWidth="1"/>
    <col min="6659" max="6659" width="5.90625" style="492" customWidth="1"/>
    <col min="6660" max="6660" width="19.1796875" style="492" customWidth="1"/>
    <col min="6661" max="6744" width="10.08984375" style="492" customWidth="1"/>
    <col min="6745" max="6912" width="9" style="492"/>
    <col min="6913" max="6913" width="4" style="492" customWidth="1"/>
    <col min="6914" max="6914" width="3.81640625" style="492" customWidth="1"/>
    <col min="6915" max="6915" width="5.90625" style="492" customWidth="1"/>
    <col min="6916" max="6916" width="19.1796875" style="492" customWidth="1"/>
    <col min="6917" max="7000" width="10.08984375" style="492" customWidth="1"/>
    <col min="7001" max="7168" width="9" style="492"/>
    <col min="7169" max="7169" width="4" style="492" customWidth="1"/>
    <col min="7170" max="7170" width="3.81640625" style="492" customWidth="1"/>
    <col min="7171" max="7171" width="5.90625" style="492" customWidth="1"/>
    <col min="7172" max="7172" width="19.1796875" style="492" customWidth="1"/>
    <col min="7173" max="7256" width="10.08984375" style="492" customWidth="1"/>
    <col min="7257" max="7424" width="9" style="492"/>
    <col min="7425" max="7425" width="4" style="492" customWidth="1"/>
    <col min="7426" max="7426" width="3.81640625" style="492" customWidth="1"/>
    <col min="7427" max="7427" width="5.90625" style="492" customWidth="1"/>
    <col min="7428" max="7428" width="19.1796875" style="492" customWidth="1"/>
    <col min="7429" max="7512" width="10.08984375" style="492" customWidth="1"/>
    <col min="7513" max="7680" width="9" style="492"/>
    <col min="7681" max="7681" width="4" style="492" customWidth="1"/>
    <col min="7682" max="7682" width="3.81640625" style="492" customWidth="1"/>
    <col min="7683" max="7683" width="5.90625" style="492" customWidth="1"/>
    <col min="7684" max="7684" width="19.1796875" style="492" customWidth="1"/>
    <col min="7685" max="7768" width="10.08984375" style="492" customWidth="1"/>
    <col min="7769" max="7936" width="9" style="492"/>
    <col min="7937" max="7937" width="4" style="492" customWidth="1"/>
    <col min="7938" max="7938" width="3.81640625" style="492" customWidth="1"/>
    <col min="7939" max="7939" width="5.90625" style="492" customWidth="1"/>
    <col min="7940" max="7940" width="19.1796875" style="492" customWidth="1"/>
    <col min="7941" max="8024" width="10.08984375" style="492" customWidth="1"/>
    <col min="8025" max="8192" width="9" style="492"/>
    <col min="8193" max="8193" width="4" style="492" customWidth="1"/>
    <col min="8194" max="8194" width="3.81640625" style="492" customWidth="1"/>
    <col min="8195" max="8195" width="5.90625" style="492" customWidth="1"/>
    <col min="8196" max="8196" width="19.1796875" style="492" customWidth="1"/>
    <col min="8197" max="8280" width="10.08984375" style="492" customWidth="1"/>
    <col min="8281" max="8448" width="9" style="492"/>
    <col min="8449" max="8449" width="4" style="492" customWidth="1"/>
    <col min="8450" max="8450" width="3.81640625" style="492" customWidth="1"/>
    <col min="8451" max="8451" width="5.90625" style="492" customWidth="1"/>
    <col min="8452" max="8452" width="19.1796875" style="492" customWidth="1"/>
    <col min="8453" max="8536" width="10.08984375" style="492" customWidth="1"/>
    <col min="8537" max="8704" width="9" style="492"/>
    <col min="8705" max="8705" width="4" style="492" customWidth="1"/>
    <col min="8706" max="8706" width="3.81640625" style="492" customWidth="1"/>
    <col min="8707" max="8707" width="5.90625" style="492" customWidth="1"/>
    <col min="8708" max="8708" width="19.1796875" style="492" customWidth="1"/>
    <col min="8709" max="8792" width="10.08984375" style="492" customWidth="1"/>
    <col min="8793" max="8960" width="9" style="492"/>
    <col min="8961" max="8961" width="4" style="492" customWidth="1"/>
    <col min="8962" max="8962" width="3.81640625" style="492" customWidth="1"/>
    <col min="8963" max="8963" width="5.90625" style="492" customWidth="1"/>
    <col min="8964" max="8964" width="19.1796875" style="492" customWidth="1"/>
    <col min="8965" max="9048" width="10.08984375" style="492" customWidth="1"/>
    <col min="9049" max="9216" width="9" style="492"/>
    <col min="9217" max="9217" width="4" style="492" customWidth="1"/>
    <col min="9218" max="9218" width="3.81640625" style="492" customWidth="1"/>
    <col min="9219" max="9219" width="5.90625" style="492" customWidth="1"/>
    <col min="9220" max="9220" width="19.1796875" style="492" customWidth="1"/>
    <col min="9221" max="9304" width="10.08984375" style="492" customWidth="1"/>
    <col min="9305" max="9472" width="9" style="492"/>
    <col min="9473" max="9473" width="4" style="492" customWidth="1"/>
    <col min="9474" max="9474" width="3.81640625" style="492" customWidth="1"/>
    <col min="9475" max="9475" width="5.90625" style="492" customWidth="1"/>
    <col min="9476" max="9476" width="19.1796875" style="492" customWidth="1"/>
    <col min="9477" max="9560" width="10.08984375" style="492" customWidth="1"/>
    <col min="9561" max="9728" width="9" style="492"/>
    <col min="9729" max="9729" width="4" style="492" customWidth="1"/>
    <col min="9730" max="9730" width="3.81640625" style="492" customWidth="1"/>
    <col min="9731" max="9731" width="5.90625" style="492" customWidth="1"/>
    <col min="9732" max="9732" width="19.1796875" style="492" customWidth="1"/>
    <col min="9733" max="9816" width="10.08984375" style="492" customWidth="1"/>
    <col min="9817" max="9984" width="9" style="492"/>
    <col min="9985" max="9985" width="4" style="492" customWidth="1"/>
    <col min="9986" max="9986" width="3.81640625" style="492" customWidth="1"/>
    <col min="9987" max="9987" width="5.90625" style="492" customWidth="1"/>
    <col min="9988" max="9988" width="19.1796875" style="492" customWidth="1"/>
    <col min="9989" max="10072" width="10.08984375" style="492" customWidth="1"/>
    <col min="10073" max="10240" width="9" style="492"/>
    <col min="10241" max="10241" width="4" style="492" customWidth="1"/>
    <col min="10242" max="10242" width="3.81640625" style="492" customWidth="1"/>
    <col min="10243" max="10243" width="5.90625" style="492" customWidth="1"/>
    <col min="10244" max="10244" width="19.1796875" style="492" customWidth="1"/>
    <col min="10245" max="10328" width="10.08984375" style="492" customWidth="1"/>
    <col min="10329" max="10496" width="9" style="492"/>
    <col min="10497" max="10497" width="4" style="492" customWidth="1"/>
    <col min="10498" max="10498" width="3.81640625" style="492" customWidth="1"/>
    <col min="10499" max="10499" width="5.90625" style="492" customWidth="1"/>
    <col min="10500" max="10500" width="19.1796875" style="492" customWidth="1"/>
    <col min="10501" max="10584" width="10.08984375" style="492" customWidth="1"/>
    <col min="10585" max="10752" width="9" style="492"/>
    <col min="10753" max="10753" width="4" style="492" customWidth="1"/>
    <col min="10754" max="10754" width="3.81640625" style="492" customWidth="1"/>
    <col min="10755" max="10755" width="5.90625" style="492" customWidth="1"/>
    <col min="10756" max="10756" width="19.1796875" style="492" customWidth="1"/>
    <col min="10757" max="10840" width="10.08984375" style="492" customWidth="1"/>
    <col min="10841" max="11008" width="9" style="492"/>
    <col min="11009" max="11009" width="4" style="492" customWidth="1"/>
    <col min="11010" max="11010" width="3.81640625" style="492" customWidth="1"/>
    <col min="11011" max="11011" width="5.90625" style="492" customWidth="1"/>
    <col min="11012" max="11012" width="19.1796875" style="492" customWidth="1"/>
    <col min="11013" max="11096" width="10.08984375" style="492" customWidth="1"/>
    <col min="11097" max="11264" width="9" style="492"/>
    <col min="11265" max="11265" width="4" style="492" customWidth="1"/>
    <col min="11266" max="11266" width="3.81640625" style="492" customWidth="1"/>
    <col min="11267" max="11267" width="5.90625" style="492" customWidth="1"/>
    <col min="11268" max="11268" width="19.1796875" style="492" customWidth="1"/>
    <col min="11269" max="11352" width="10.08984375" style="492" customWidth="1"/>
    <col min="11353" max="11520" width="9" style="492"/>
    <col min="11521" max="11521" width="4" style="492" customWidth="1"/>
    <col min="11522" max="11522" width="3.81640625" style="492" customWidth="1"/>
    <col min="11523" max="11523" width="5.90625" style="492" customWidth="1"/>
    <col min="11524" max="11524" width="19.1796875" style="492" customWidth="1"/>
    <col min="11525" max="11608" width="10.08984375" style="492" customWidth="1"/>
    <col min="11609" max="11776" width="9" style="492"/>
    <col min="11777" max="11777" width="4" style="492" customWidth="1"/>
    <col min="11778" max="11778" width="3.81640625" style="492" customWidth="1"/>
    <col min="11779" max="11779" width="5.90625" style="492" customWidth="1"/>
    <col min="11780" max="11780" width="19.1796875" style="492" customWidth="1"/>
    <col min="11781" max="11864" width="10.08984375" style="492" customWidth="1"/>
    <col min="11865" max="12032" width="9" style="492"/>
    <col min="12033" max="12033" width="4" style="492" customWidth="1"/>
    <col min="12034" max="12034" width="3.81640625" style="492" customWidth="1"/>
    <col min="12035" max="12035" width="5.90625" style="492" customWidth="1"/>
    <col min="12036" max="12036" width="19.1796875" style="492" customWidth="1"/>
    <col min="12037" max="12120" width="10.08984375" style="492" customWidth="1"/>
    <col min="12121" max="12288" width="9" style="492"/>
    <col min="12289" max="12289" width="4" style="492" customWidth="1"/>
    <col min="12290" max="12290" width="3.81640625" style="492" customWidth="1"/>
    <col min="12291" max="12291" width="5.90625" style="492" customWidth="1"/>
    <col min="12292" max="12292" width="19.1796875" style="492" customWidth="1"/>
    <col min="12293" max="12376" width="10.08984375" style="492" customWidth="1"/>
    <col min="12377" max="12544" width="9" style="492"/>
    <col min="12545" max="12545" width="4" style="492" customWidth="1"/>
    <col min="12546" max="12546" width="3.81640625" style="492" customWidth="1"/>
    <col min="12547" max="12547" width="5.90625" style="492" customWidth="1"/>
    <col min="12548" max="12548" width="19.1796875" style="492" customWidth="1"/>
    <col min="12549" max="12632" width="10.08984375" style="492" customWidth="1"/>
    <col min="12633" max="12800" width="9" style="492"/>
    <col min="12801" max="12801" width="4" style="492" customWidth="1"/>
    <col min="12802" max="12802" width="3.81640625" style="492" customWidth="1"/>
    <col min="12803" max="12803" width="5.90625" style="492" customWidth="1"/>
    <col min="12804" max="12804" width="19.1796875" style="492" customWidth="1"/>
    <col min="12805" max="12888" width="10.08984375" style="492" customWidth="1"/>
    <col min="12889" max="13056" width="9" style="492"/>
    <col min="13057" max="13057" width="4" style="492" customWidth="1"/>
    <col min="13058" max="13058" width="3.81640625" style="492" customWidth="1"/>
    <col min="13059" max="13059" width="5.90625" style="492" customWidth="1"/>
    <col min="13060" max="13060" width="19.1796875" style="492" customWidth="1"/>
    <col min="13061" max="13144" width="10.08984375" style="492" customWidth="1"/>
    <col min="13145" max="13312" width="9" style="492"/>
    <col min="13313" max="13313" width="4" style="492" customWidth="1"/>
    <col min="13314" max="13314" width="3.81640625" style="492" customWidth="1"/>
    <col min="13315" max="13315" width="5.90625" style="492" customWidth="1"/>
    <col min="13316" max="13316" width="19.1796875" style="492" customWidth="1"/>
    <col min="13317" max="13400" width="10.08984375" style="492" customWidth="1"/>
    <col min="13401" max="13568" width="9" style="492"/>
    <col min="13569" max="13569" width="4" style="492" customWidth="1"/>
    <col min="13570" max="13570" width="3.81640625" style="492" customWidth="1"/>
    <col min="13571" max="13571" width="5.90625" style="492" customWidth="1"/>
    <col min="13572" max="13572" width="19.1796875" style="492" customWidth="1"/>
    <col min="13573" max="13656" width="10.08984375" style="492" customWidth="1"/>
    <col min="13657" max="13824" width="9" style="492"/>
    <col min="13825" max="13825" width="4" style="492" customWidth="1"/>
    <col min="13826" max="13826" width="3.81640625" style="492" customWidth="1"/>
    <col min="13827" max="13827" width="5.90625" style="492" customWidth="1"/>
    <col min="13828" max="13828" width="19.1796875" style="492" customWidth="1"/>
    <col min="13829" max="13912" width="10.08984375" style="492" customWidth="1"/>
    <col min="13913" max="14080" width="9" style="492"/>
    <col min="14081" max="14081" width="4" style="492" customWidth="1"/>
    <col min="14082" max="14082" width="3.81640625" style="492" customWidth="1"/>
    <col min="14083" max="14083" width="5.90625" style="492" customWidth="1"/>
    <col min="14084" max="14084" width="19.1796875" style="492" customWidth="1"/>
    <col min="14085" max="14168" width="10.08984375" style="492" customWidth="1"/>
    <col min="14169" max="14336" width="9" style="492"/>
    <col min="14337" max="14337" width="4" style="492" customWidth="1"/>
    <col min="14338" max="14338" width="3.81640625" style="492" customWidth="1"/>
    <col min="14339" max="14339" width="5.90625" style="492" customWidth="1"/>
    <col min="14340" max="14340" width="19.1796875" style="492" customWidth="1"/>
    <col min="14341" max="14424" width="10.08984375" style="492" customWidth="1"/>
    <col min="14425" max="14592" width="9" style="492"/>
    <col min="14593" max="14593" width="4" style="492" customWidth="1"/>
    <col min="14594" max="14594" width="3.81640625" style="492" customWidth="1"/>
    <col min="14595" max="14595" width="5.90625" style="492" customWidth="1"/>
    <col min="14596" max="14596" width="19.1796875" style="492" customWidth="1"/>
    <col min="14597" max="14680" width="10.08984375" style="492" customWidth="1"/>
    <col min="14681" max="14848" width="9" style="492"/>
    <col min="14849" max="14849" width="4" style="492" customWidth="1"/>
    <col min="14850" max="14850" width="3.81640625" style="492" customWidth="1"/>
    <col min="14851" max="14851" width="5.90625" style="492" customWidth="1"/>
    <col min="14852" max="14852" width="19.1796875" style="492" customWidth="1"/>
    <col min="14853" max="14936" width="10.08984375" style="492" customWidth="1"/>
    <col min="14937" max="15104" width="9" style="492"/>
    <col min="15105" max="15105" width="4" style="492" customWidth="1"/>
    <col min="15106" max="15106" width="3.81640625" style="492" customWidth="1"/>
    <col min="15107" max="15107" width="5.90625" style="492" customWidth="1"/>
    <col min="15108" max="15108" width="19.1796875" style="492" customWidth="1"/>
    <col min="15109" max="15192" width="10.08984375" style="492" customWidth="1"/>
    <col min="15193" max="15360" width="9" style="492"/>
    <col min="15361" max="15361" width="4" style="492" customWidth="1"/>
    <col min="15362" max="15362" width="3.81640625" style="492" customWidth="1"/>
    <col min="15363" max="15363" width="5.90625" style="492" customWidth="1"/>
    <col min="15364" max="15364" width="19.1796875" style="492" customWidth="1"/>
    <col min="15365" max="15448" width="10.08984375" style="492" customWidth="1"/>
    <col min="15449" max="15616" width="9" style="492"/>
    <col min="15617" max="15617" width="4" style="492" customWidth="1"/>
    <col min="15618" max="15618" width="3.81640625" style="492" customWidth="1"/>
    <col min="15619" max="15619" width="5.90625" style="492" customWidth="1"/>
    <col min="15620" max="15620" width="19.1796875" style="492" customWidth="1"/>
    <col min="15621" max="15704" width="10.08984375" style="492" customWidth="1"/>
    <col min="15705" max="15872" width="9" style="492"/>
    <col min="15873" max="15873" width="4" style="492" customWidth="1"/>
    <col min="15874" max="15874" width="3.81640625" style="492" customWidth="1"/>
    <col min="15875" max="15875" width="5.90625" style="492" customWidth="1"/>
    <col min="15876" max="15876" width="19.1796875" style="492" customWidth="1"/>
    <col min="15877" max="15960" width="10.08984375" style="492" customWidth="1"/>
    <col min="15961" max="16128" width="9" style="492"/>
    <col min="16129" max="16129" width="4" style="492" customWidth="1"/>
    <col min="16130" max="16130" width="3.81640625" style="492" customWidth="1"/>
    <col min="16131" max="16131" width="5.90625" style="492" customWidth="1"/>
    <col min="16132" max="16132" width="19.1796875" style="492" customWidth="1"/>
    <col min="16133" max="16216" width="10.08984375" style="492" customWidth="1"/>
    <col min="16217" max="16384" width="9" style="492"/>
  </cols>
  <sheetData>
    <row r="1" spans="1:92" x14ac:dyDescent="0.2">
      <c r="A1" s="490" t="s">
        <v>175</v>
      </c>
      <c r="B1" s="491" t="s">
        <v>629</v>
      </c>
      <c r="F1" s="493">
        <v>45713</v>
      </c>
    </row>
    <row r="2" spans="1:92" x14ac:dyDescent="0.2">
      <c r="E2" s="494">
        <v>1</v>
      </c>
      <c r="F2" s="494">
        <v>2</v>
      </c>
      <c r="G2" s="494">
        <v>3</v>
      </c>
      <c r="H2" s="494">
        <v>4</v>
      </c>
      <c r="I2" s="494">
        <v>5</v>
      </c>
      <c r="J2" s="494">
        <v>6</v>
      </c>
      <c r="K2" s="494">
        <v>7</v>
      </c>
      <c r="L2" s="494">
        <v>8</v>
      </c>
      <c r="M2" s="494">
        <v>9</v>
      </c>
      <c r="N2" s="494">
        <v>10</v>
      </c>
      <c r="O2" s="494">
        <v>11</v>
      </c>
      <c r="P2" s="494">
        <v>12</v>
      </c>
      <c r="Q2" s="494">
        <v>13</v>
      </c>
      <c r="R2" s="494">
        <v>14</v>
      </c>
      <c r="S2" s="494">
        <v>15</v>
      </c>
      <c r="T2" s="494">
        <v>16</v>
      </c>
      <c r="U2" s="494">
        <v>17</v>
      </c>
      <c r="V2" s="494">
        <v>18</v>
      </c>
      <c r="W2" s="494">
        <v>19</v>
      </c>
      <c r="X2" s="494">
        <v>20</v>
      </c>
      <c r="Y2" s="494">
        <v>21</v>
      </c>
      <c r="Z2" s="494">
        <v>22</v>
      </c>
      <c r="AA2" s="494">
        <v>23</v>
      </c>
      <c r="AB2" s="494">
        <v>24</v>
      </c>
      <c r="AC2" s="494">
        <v>25</v>
      </c>
      <c r="AD2" s="494">
        <v>26</v>
      </c>
      <c r="AE2" s="494">
        <v>27</v>
      </c>
      <c r="AF2" s="494">
        <v>28</v>
      </c>
      <c r="AG2" s="494">
        <v>29</v>
      </c>
      <c r="AH2" s="494">
        <v>30</v>
      </c>
      <c r="AI2" s="494">
        <v>31</v>
      </c>
      <c r="AJ2" s="494">
        <v>32</v>
      </c>
      <c r="AK2" s="494">
        <v>33</v>
      </c>
      <c r="AL2" s="494">
        <v>34</v>
      </c>
      <c r="AM2" s="494">
        <v>35</v>
      </c>
      <c r="AN2" s="494">
        <v>36</v>
      </c>
      <c r="AO2" s="494">
        <v>37</v>
      </c>
      <c r="AP2" s="494">
        <v>38</v>
      </c>
      <c r="AQ2" s="494">
        <v>39</v>
      </c>
      <c r="AR2" s="494">
        <v>40</v>
      </c>
      <c r="AS2" s="494">
        <v>41</v>
      </c>
      <c r="AT2" s="494">
        <v>42</v>
      </c>
      <c r="AU2" s="494">
        <v>43</v>
      </c>
      <c r="AV2" s="494">
        <v>44</v>
      </c>
      <c r="AW2" s="494">
        <v>45</v>
      </c>
      <c r="AX2" s="494">
        <v>46</v>
      </c>
      <c r="AY2" s="494">
        <v>47</v>
      </c>
      <c r="AZ2" s="494">
        <v>48</v>
      </c>
      <c r="BA2" s="494">
        <v>49</v>
      </c>
      <c r="BB2" s="494">
        <v>50</v>
      </c>
      <c r="BC2" s="494">
        <v>51</v>
      </c>
      <c r="BD2" s="494">
        <v>52</v>
      </c>
      <c r="BE2" s="494">
        <v>53</v>
      </c>
      <c r="BF2" s="494">
        <v>54</v>
      </c>
      <c r="BG2" s="494">
        <v>55</v>
      </c>
      <c r="BH2" s="494">
        <v>56</v>
      </c>
      <c r="BI2" s="494">
        <v>57</v>
      </c>
      <c r="BJ2" s="494">
        <v>58</v>
      </c>
      <c r="BK2" s="494">
        <v>59</v>
      </c>
      <c r="BL2" s="494">
        <v>60</v>
      </c>
      <c r="BM2" s="494">
        <v>61</v>
      </c>
      <c r="BN2" s="494">
        <v>62</v>
      </c>
      <c r="BO2" s="494">
        <v>63</v>
      </c>
      <c r="BP2" s="494">
        <v>64</v>
      </c>
      <c r="BQ2" s="494">
        <v>65</v>
      </c>
      <c r="BR2" s="494">
        <v>66</v>
      </c>
      <c r="BS2" s="494">
        <v>67</v>
      </c>
      <c r="BT2" s="494">
        <v>68</v>
      </c>
      <c r="BU2" s="494">
        <v>69</v>
      </c>
      <c r="BV2" s="494">
        <v>70</v>
      </c>
      <c r="BW2" s="494">
        <v>71</v>
      </c>
      <c r="BX2" s="494">
        <v>72</v>
      </c>
      <c r="BY2" s="494">
        <v>73</v>
      </c>
      <c r="BZ2" s="494">
        <v>74</v>
      </c>
      <c r="CA2" s="494">
        <v>75</v>
      </c>
      <c r="CB2" s="494">
        <v>76</v>
      </c>
      <c r="CC2" s="494">
        <v>77</v>
      </c>
      <c r="CD2" s="494">
        <v>78</v>
      </c>
      <c r="CE2" s="494">
        <v>79</v>
      </c>
      <c r="CF2" s="494">
        <v>80</v>
      </c>
      <c r="CG2" s="494">
        <v>81</v>
      </c>
      <c r="CH2" s="494">
        <v>82</v>
      </c>
      <c r="CI2" s="494">
        <v>83</v>
      </c>
      <c r="CJ2" s="494">
        <v>84</v>
      </c>
    </row>
    <row r="3" spans="1:92" x14ac:dyDescent="0.2">
      <c r="C3" s="495"/>
      <c r="D3" s="496"/>
      <c r="E3" s="497">
        <v>1</v>
      </c>
      <c r="F3" s="497">
        <v>2</v>
      </c>
      <c r="G3" s="497">
        <v>3</v>
      </c>
      <c r="H3" s="497">
        <v>4</v>
      </c>
      <c r="I3" s="497">
        <v>5</v>
      </c>
      <c r="J3" s="497">
        <v>6</v>
      </c>
      <c r="K3" s="497">
        <v>7</v>
      </c>
      <c r="L3" s="497">
        <v>8</v>
      </c>
      <c r="M3" s="497">
        <v>9</v>
      </c>
      <c r="N3" s="497">
        <v>10</v>
      </c>
      <c r="O3" s="497">
        <v>11</v>
      </c>
      <c r="P3" s="497">
        <v>12</v>
      </c>
      <c r="Q3" s="497">
        <v>13</v>
      </c>
      <c r="R3" s="497">
        <v>14</v>
      </c>
      <c r="S3" s="497">
        <v>15</v>
      </c>
      <c r="T3" s="497">
        <v>16</v>
      </c>
      <c r="U3" s="497">
        <v>17</v>
      </c>
      <c r="V3" s="497">
        <v>18</v>
      </c>
      <c r="W3" s="497">
        <v>19</v>
      </c>
      <c r="X3" s="497">
        <v>20</v>
      </c>
      <c r="Y3" s="497">
        <v>21</v>
      </c>
      <c r="Z3" s="497">
        <v>22</v>
      </c>
      <c r="AA3" s="497">
        <v>23</v>
      </c>
      <c r="AB3" s="497">
        <v>24</v>
      </c>
      <c r="AC3" s="497">
        <v>25</v>
      </c>
      <c r="AD3" s="497">
        <v>26</v>
      </c>
      <c r="AE3" s="497">
        <v>27</v>
      </c>
      <c r="AF3" s="497">
        <v>28</v>
      </c>
      <c r="AG3" s="497">
        <v>29</v>
      </c>
      <c r="AH3" s="497">
        <v>30</v>
      </c>
      <c r="AI3" s="497">
        <v>31</v>
      </c>
      <c r="AJ3" s="497">
        <v>32</v>
      </c>
      <c r="AK3" s="497">
        <v>33</v>
      </c>
      <c r="AL3" s="497">
        <v>34</v>
      </c>
      <c r="AM3" s="497">
        <v>35</v>
      </c>
      <c r="AN3" s="497">
        <v>36</v>
      </c>
      <c r="AO3" s="497">
        <v>37</v>
      </c>
      <c r="AP3" s="497">
        <v>38</v>
      </c>
      <c r="AQ3" s="497">
        <v>39</v>
      </c>
      <c r="AR3" s="497">
        <v>40</v>
      </c>
      <c r="AS3" s="497">
        <v>41</v>
      </c>
      <c r="AT3" s="497">
        <v>42</v>
      </c>
      <c r="AU3" s="497">
        <v>43</v>
      </c>
      <c r="AV3" s="497">
        <v>44</v>
      </c>
      <c r="AW3" s="497">
        <v>45</v>
      </c>
      <c r="AX3" s="497">
        <v>46</v>
      </c>
      <c r="AY3" s="497">
        <v>47</v>
      </c>
      <c r="AZ3" s="497">
        <v>48</v>
      </c>
      <c r="BA3" s="497">
        <v>49</v>
      </c>
      <c r="BB3" s="497">
        <v>50</v>
      </c>
      <c r="BC3" s="497">
        <v>51</v>
      </c>
      <c r="BD3" s="497">
        <v>52</v>
      </c>
      <c r="BE3" s="497">
        <v>53</v>
      </c>
      <c r="BF3" s="497">
        <v>54</v>
      </c>
      <c r="BG3" s="497">
        <v>55</v>
      </c>
      <c r="BH3" s="497">
        <v>56</v>
      </c>
      <c r="BI3" s="497">
        <v>57</v>
      </c>
      <c r="BJ3" s="497">
        <v>58</v>
      </c>
      <c r="BK3" s="497">
        <v>59</v>
      </c>
      <c r="BL3" s="497">
        <v>60</v>
      </c>
      <c r="BM3" s="497">
        <v>61</v>
      </c>
      <c r="BN3" s="497">
        <v>62</v>
      </c>
      <c r="BO3" s="497">
        <v>63</v>
      </c>
      <c r="BP3" s="497">
        <v>64</v>
      </c>
      <c r="BQ3" s="497">
        <v>65</v>
      </c>
      <c r="BR3" s="497">
        <v>66</v>
      </c>
      <c r="BS3" s="497">
        <v>67</v>
      </c>
      <c r="BT3" s="497">
        <v>68</v>
      </c>
      <c r="BU3" s="497">
        <v>69</v>
      </c>
      <c r="BV3" s="498">
        <v>70</v>
      </c>
      <c r="BW3" s="499">
        <v>71</v>
      </c>
      <c r="BX3" s="499">
        <v>72</v>
      </c>
      <c r="BY3" s="499">
        <v>73</v>
      </c>
      <c r="BZ3" s="499">
        <v>74</v>
      </c>
      <c r="CA3" s="499">
        <v>75</v>
      </c>
      <c r="CB3" s="499">
        <v>76</v>
      </c>
      <c r="CC3" s="498">
        <v>77</v>
      </c>
      <c r="CD3" s="498">
        <v>78</v>
      </c>
      <c r="CE3" s="499">
        <v>79</v>
      </c>
      <c r="CF3" s="498">
        <v>80</v>
      </c>
      <c r="CG3" s="498">
        <v>81</v>
      </c>
      <c r="CH3" s="499">
        <v>82</v>
      </c>
      <c r="CI3" s="498">
        <v>83</v>
      </c>
      <c r="CJ3" s="498">
        <v>84</v>
      </c>
    </row>
    <row r="4" spans="1:92" s="500" customFormat="1" ht="50" x14ac:dyDescent="0.2">
      <c r="C4" s="501"/>
      <c r="D4" s="502" t="s">
        <v>630</v>
      </c>
      <c r="E4" s="503" t="s">
        <v>412</v>
      </c>
      <c r="F4" s="503" t="s">
        <v>631</v>
      </c>
      <c r="G4" s="503" t="s">
        <v>632</v>
      </c>
      <c r="H4" s="503" t="s">
        <v>633</v>
      </c>
      <c r="I4" s="503" t="s">
        <v>634</v>
      </c>
      <c r="J4" s="503" t="s">
        <v>635</v>
      </c>
      <c r="K4" s="503" t="s">
        <v>636</v>
      </c>
      <c r="L4" s="503" t="s">
        <v>637</v>
      </c>
      <c r="M4" s="503" t="s">
        <v>638</v>
      </c>
      <c r="N4" s="503" t="s">
        <v>639</v>
      </c>
      <c r="O4" s="503" t="s">
        <v>640</v>
      </c>
      <c r="P4" s="503" t="s">
        <v>641</v>
      </c>
      <c r="Q4" s="503" t="s">
        <v>642</v>
      </c>
      <c r="R4" s="503" t="s">
        <v>643</v>
      </c>
      <c r="S4" s="503" t="s">
        <v>644</v>
      </c>
      <c r="T4" s="503" t="s">
        <v>645</v>
      </c>
      <c r="U4" s="503" t="s">
        <v>646</v>
      </c>
      <c r="V4" s="503" t="s">
        <v>647</v>
      </c>
      <c r="W4" s="503" t="s">
        <v>648</v>
      </c>
      <c r="X4" s="503" t="s">
        <v>649</v>
      </c>
      <c r="Y4" s="503" t="s">
        <v>650</v>
      </c>
      <c r="Z4" s="503" t="s">
        <v>651</v>
      </c>
      <c r="AA4" s="503" t="s">
        <v>652</v>
      </c>
      <c r="AB4" s="503" t="s">
        <v>653</v>
      </c>
      <c r="AC4" s="503" t="s">
        <v>654</v>
      </c>
      <c r="AD4" s="503" t="s">
        <v>655</v>
      </c>
      <c r="AE4" s="503" t="s">
        <v>656</v>
      </c>
      <c r="AF4" s="503" t="s">
        <v>657</v>
      </c>
      <c r="AG4" s="503" t="s">
        <v>658</v>
      </c>
      <c r="AH4" s="503" t="s">
        <v>659</v>
      </c>
      <c r="AI4" s="503" t="s">
        <v>660</v>
      </c>
      <c r="AJ4" s="503" t="s">
        <v>661</v>
      </c>
      <c r="AK4" s="503" t="s">
        <v>421</v>
      </c>
      <c r="AL4" s="503" t="s">
        <v>422</v>
      </c>
      <c r="AM4" s="503" t="s">
        <v>37</v>
      </c>
      <c r="AN4" s="503" t="s">
        <v>662</v>
      </c>
      <c r="AO4" s="503" t="s">
        <v>663</v>
      </c>
      <c r="AP4" s="503" t="s">
        <v>664</v>
      </c>
      <c r="AQ4" s="503" t="s">
        <v>665</v>
      </c>
      <c r="AR4" s="503" t="s">
        <v>666</v>
      </c>
      <c r="AS4" s="503" t="s">
        <v>667</v>
      </c>
      <c r="AT4" s="503" t="s">
        <v>668</v>
      </c>
      <c r="AU4" s="503" t="s">
        <v>669</v>
      </c>
      <c r="AV4" s="503" t="s">
        <v>670</v>
      </c>
      <c r="AW4" s="503" t="s">
        <v>671</v>
      </c>
      <c r="AX4" s="503" t="s">
        <v>672</v>
      </c>
      <c r="AY4" s="503" t="s">
        <v>673</v>
      </c>
      <c r="AZ4" s="503" t="s">
        <v>674</v>
      </c>
      <c r="BA4" s="503" t="s">
        <v>675</v>
      </c>
      <c r="BB4" s="503" t="s">
        <v>676</v>
      </c>
      <c r="BC4" s="503" t="s">
        <v>677</v>
      </c>
      <c r="BD4" s="503" t="s">
        <v>39</v>
      </c>
      <c r="BE4" s="503" t="s">
        <v>678</v>
      </c>
      <c r="BF4" s="503" t="s">
        <v>679</v>
      </c>
      <c r="BG4" s="503" t="s">
        <v>680</v>
      </c>
      <c r="BH4" s="503" t="s">
        <v>681</v>
      </c>
      <c r="BI4" s="503" t="s">
        <v>682</v>
      </c>
      <c r="BJ4" s="503" t="s">
        <v>683</v>
      </c>
      <c r="BK4" s="503" t="s">
        <v>684</v>
      </c>
      <c r="BL4" s="503" t="s">
        <v>685</v>
      </c>
      <c r="BM4" s="503" t="s">
        <v>686</v>
      </c>
      <c r="BN4" s="503" t="s">
        <v>687</v>
      </c>
      <c r="BO4" s="503" t="s">
        <v>688</v>
      </c>
      <c r="BP4" s="503" t="s">
        <v>689</v>
      </c>
      <c r="BQ4" s="503" t="s">
        <v>690</v>
      </c>
      <c r="BR4" s="503" t="s">
        <v>691</v>
      </c>
      <c r="BS4" s="503" t="s">
        <v>692</v>
      </c>
      <c r="BT4" s="503" t="s">
        <v>280</v>
      </c>
      <c r="BU4" s="503" t="s">
        <v>427</v>
      </c>
      <c r="BV4" s="504" t="s">
        <v>43</v>
      </c>
      <c r="BW4" s="505" t="s">
        <v>52</v>
      </c>
      <c r="BX4" s="505" t="s">
        <v>44</v>
      </c>
      <c r="BY4" s="505" t="s">
        <v>45</v>
      </c>
      <c r="BZ4" s="505" t="s">
        <v>428</v>
      </c>
      <c r="CA4" s="505" t="s">
        <v>429</v>
      </c>
      <c r="CB4" s="505" t="s">
        <v>46</v>
      </c>
      <c r="CC4" s="504" t="s">
        <v>430</v>
      </c>
      <c r="CD4" s="504" t="s">
        <v>431</v>
      </c>
      <c r="CE4" s="505" t="s">
        <v>693</v>
      </c>
      <c r="CF4" s="504" t="s">
        <v>47</v>
      </c>
      <c r="CG4" s="504" t="s">
        <v>48</v>
      </c>
      <c r="CH4" s="505" t="s">
        <v>694</v>
      </c>
      <c r="CI4" s="504" t="s">
        <v>49</v>
      </c>
      <c r="CJ4" s="504" t="s">
        <v>695</v>
      </c>
    </row>
    <row r="5" spans="1:92" x14ac:dyDescent="0.2">
      <c r="A5" s="506">
        <v>1</v>
      </c>
      <c r="C5" s="507">
        <v>1</v>
      </c>
      <c r="D5" s="508" t="s">
        <v>412</v>
      </c>
      <c r="E5" s="509">
        <v>4427</v>
      </c>
      <c r="F5" s="509">
        <v>0</v>
      </c>
      <c r="G5" s="509">
        <v>0</v>
      </c>
      <c r="H5" s="509">
        <v>0</v>
      </c>
      <c r="I5" s="509">
        <v>3532</v>
      </c>
      <c r="J5" s="509">
        <v>205</v>
      </c>
      <c r="K5" s="509">
        <v>10</v>
      </c>
      <c r="L5" s="509">
        <v>0</v>
      </c>
      <c r="M5" s="509">
        <v>0</v>
      </c>
      <c r="N5" s="509">
        <v>1</v>
      </c>
      <c r="O5" s="509">
        <v>0</v>
      </c>
      <c r="P5" s="509">
        <v>4</v>
      </c>
      <c r="Q5" s="509">
        <v>0</v>
      </c>
      <c r="R5" s="509">
        <v>0</v>
      </c>
      <c r="S5" s="509">
        <v>3</v>
      </c>
      <c r="T5" s="509">
        <v>0</v>
      </c>
      <c r="U5" s="509">
        <v>1</v>
      </c>
      <c r="V5" s="509">
        <v>0</v>
      </c>
      <c r="W5" s="509">
        <v>0</v>
      </c>
      <c r="X5" s="509">
        <v>0</v>
      </c>
      <c r="Y5" s="509">
        <v>0</v>
      </c>
      <c r="Z5" s="509">
        <v>0</v>
      </c>
      <c r="AA5" s="509">
        <v>0</v>
      </c>
      <c r="AB5" s="509">
        <v>0</v>
      </c>
      <c r="AC5" s="509">
        <v>0</v>
      </c>
      <c r="AD5" s="509">
        <v>0</v>
      </c>
      <c r="AE5" s="509">
        <v>0</v>
      </c>
      <c r="AF5" s="509">
        <v>31</v>
      </c>
      <c r="AG5" s="509">
        <v>32</v>
      </c>
      <c r="AH5" s="509">
        <v>0</v>
      </c>
      <c r="AI5" s="509">
        <v>0</v>
      </c>
      <c r="AJ5" s="509">
        <v>0</v>
      </c>
      <c r="AK5" s="509">
        <v>0</v>
      </c>
      <c r="AL5" s="509">
        <v>4</v>
      </c>
      <c r="AM5" s="509">
        <v>0</v>
      </c>
      <c r="AN5" s="509">
        <v>0</v>
      </c>
      <c r="AO5" s="509">
        <v>0</v>
      </c>
      <c r="AP5" s="509">
        <v>0</v>
      </c>
      <c r="AQ5" s="509">
        <v>0</v>
      </c>
      <c r="AR5" s="509">
        <v>0</v>
      </c>
      <c r="AS5" s="509">
        <v>0</v>
      </c>
      <c r="AT5" s="509">
        <v>0</v>
      </c>
      <c r="AU5" s="509">
        <v>0</v>
      </c>
      <c r="AV5" s="509">
        <v>0</v>
      </c>
      <c r="AW5" s="509">
        <v>0</v>
      </c>
      <c r="AX5" s="509">
        <v>0</v>
      </c>
      <c r="AY5" s="509">
        <v>0</v>
      </c>
      <c r="AZ5" s="509">
        <v>0</v>
      </c>
      <c r="BA5" s="509">
        <v>0</v>
      </c>
      <c r="BB5" s="509">
        <v>0</v>
      </c>
      <c r="BC5" s="509">
        <v>0</v>
      </c>
      <c r="BD5" s="509">
        <v>1</v>
      </c>
      <c r="BE5" s="509">
        <v>46</v>
      </c>
      <c r="BF5" s="509">
        <v>23</v>
      </c>
      <c r="BG5" s="509">
        <v>50</v>
      </c>
      <c r="BH5" s="509">
        <v>0</v>
      </c>
      <c r="BI5" s="509">
        <v>22</v>
      </c>
      <c r="BJ5" s="509">
        <v>5</v>
      </c>
      <c r="BK5" s="509">
        <v>0</v>
      </c>
      <c r="BL5" s="509">
        <v>0</v>
      </c>
      <c r="BM5" s="509">
        <v>0</v>
      </c>
      <c r="BN5" s="509">
        <v>0</v>
      </c>
      <c r="BO5" s="509">
        <v>201</v>
      </c>
      <c r="BP5" s="509">
        <v>600</v>
      </c>
      <c r="BQ5" s="509">
        <v>0</v>
      </c>
      <c r="BR5" s="509">
        <v>17</v>
      </c>
      <c r="BS5" s="509">
        <v>8</v>
      </c>
      <c r="BT5" s="509">
        <v>0</v>
      </c>
      <c r="BU5" s="509">
        <v>0</v>
      </c>
      <c r="BV5" s="510">
        <v>9223</v>
      </c>
      <c r="BW5" s="509">
        <v>62</v>
      </c>
      <c r="BX5" s="509">
        <v>3010</v>
      </c>
      <c r="BY5" s="509">
        <v>0</v>
      </c>
      <c r="BZ5" s="509">
        <v>0</v>
      </c>
      <c r="CA5" s="509">
        <v>164</v>
      </c>
      <c r="CB5" s="509">
        <v>-1</v>
      </c>
      <c r="CC5" s="510">
        <v>3235</v>
      </c>
      <c r="CD5" s="510">
        <v>12458</v>
      </c>
      <c r="CE5" s="509">
        <v>144</v>
      </c>
      <c r="CF5" s="510">
        <v>42379</v>
      </c>
      <c r="CG5" s="510">
        <v>42523</v>
      </c>
      <c r="CH5" s="509">
        <v>45758</v>
      </c>
      <c r="CI5" s="510">
        <v>54981</v>
      </c>
      <c r="CJ5" s="510">
        <v>-3292</v>
      </c>
      <c r="CK5" s="492">
        <v>-1365</v>
      </c>
      <c r="CL5" s="492">
        <v>-4657</v>
      </c>
      <c r="CM5" s="492">
        <v>41101</v>
      </c>
      <c r="CN5" s="492">
        <v>50324</v>
      </c>
    </row>
    <row r="6" spans="1:92" x14ac:dyDescent="0.2">
      <c r="A6" s="506">
        <v>2</v>
      </c>
      <c r="C6" s="507">
        <v>2</v>
      </c>
      <c r="D6" s="508" t="s">
        <v>631</v>
      </c>
      <c r="E6" s="509">
        <v>5</v>
      </c>
      <c r="F6" s="509">
        <v>19</v>
      </c>
      <c r="G6" s="509">
        <v>3</v>
      </c>
      <c r="H6" s="509">
        <v>0</v>
      </c>
      <c r="I6" s="509">
        <v>9</v>
      </c>
      <c r="J6" s="509">
        <v>0</v>
      </c>
      <c r="K6" s="509">
        <v>0</v>
      </c>
      <c r="L6" s="509">
        <v>24</v>
      </c>
      <c r="M6" s="509">
        <v>0</v>
      </c>
      <c r="N6" s="509">
        <v>0</v>
      </c>
      <c r="O6" s="509">
        <v>0</v>
      </c>
      <c r="P6" s="509">
        <v>0</v>
      </c>
      <c r="Q6" s="509">
        <v>0</v>
      </c>
      <c r="R6" s="509">
        <v>0</v>
      </c>
      <c r="S6" s="509">
        <v>0</v>
      </c>
      <c r="T6" s="509">
        <v>0</v>
      </c>
      <c r="U6" s="509">
        <v>0</v>
      </c>
      <c r="V6" s="509">
        <v>0</v>
      </c>
      <c r="W6" s="509">
        <v>0</v>
      </c>
      <c r="X6" s="509">
        <v>0</v>
      </c>
      <c r="Y6" s="509">
        <v>0</v>
      </c>
      <c r="Z6" s="509">
        <v>0</v>
      </c>
      <c r="AA6" s="509">
        <v>0</v>
      </c>
      <c r="AB6" s="509">
        <v>0</v>
      </c>
      <c r="AC6" s="509">
        <v>0</v>
      </c>
      <c r="AD6" s="509">
        <v>0</v>
      </c>
      <c r="AE6" s="509">
        <v>0</v>
      </c>
      <c r="AF6" s="509">
        <v>3</v>
      </c>
      <c r="AG6" s="509">
        <v>1</v>
      </c>
      <c r="AH6" s="509">
        <v>0</v>
      </c>
      <c r="AI6" s="509">
        <v>0</v>
      </c>
      <c r="AJ6" s="509">
        <v>0</v>
      </c>
      <c r="AK6" s="509">
        <v>0</v>
      </c>
      <c r="AL6" s="509">
        <v>0</v>
      </c>
      <c r="AM6" s="509">
        <v>0</v>
      </c>
      <c r="AN6" s="509">
        <v>0</v>
      </c>
      <c r="AO6" s="509">
        <v>0</v>
      </c>
      <c r="AP6" s="509">
        <v>0</v>
      </c>
      <c r="AQ6" s="509">
        <v>0</v>
      </c>
      <c r="AR6" s="509">
        <v>0</v>
      </c>
      <c r="AS6" s="509">
        <v>0</v>
      </c>
      <c r="AT6" s="509">
        <v>0</v>
      </c>
      <c r="AU6" s="509">
        <v>0</v>
      </c>
      <c r="AV6" s="509">
        <v>0</v>
      </c>
      <c r="AW6" s="509">
        <v>0</v>
      </c>
      <c r="AX6" s="509">
        <v>0</v>
      </c>
      <c r="AY6" s="509">
        <v>0</v>
      </c>
      <c r="AZ6" s="509">
        <v>0</v>
      </c>
      <c r="BA6" s="509">
        <v>0</v>
      </c>
      <c r="BB6" s="509">
        <v>0</v>
      </c>
      <c r="BC6" s="509">
        <v>0</v>
      </c>
      <c r="BD6" s="509">
        <v>0</v>
      </c>
      <c r="BE6" s="509">
        <v>2</v>
      </c>
      <c r="BF6" s="509">
        <v>0</v>
      </c>
      <c r="BG6" s="509">
        <v>0</v>
      </c>
      <c r="BH6" s="509">
        <v>0</v>
      </c>
      <c r="BI6" s="509">
        <v>0</v>
      </c>
      <c r="BJ6" s="509">
        <v>0</v>
      </c>
      <c r="BK6" s="509">
        <v>0</v>
      </c>
      <c r="BL6" s="509">
        <v>0</v>
      </c>
      <c r="BM6" s="509">
        <v>0</v>
      </c>
      <c r="BN6" s="509">
        <v>0</v>
      </c>
      <c r="BO6" s="509">
        <v>16</v>
      </c>
      <c r="BP6" s="509">
        <v>38</v>
      </c>
      <c r="BQ6" s="509">
        <v>0</v>
      </c>
      <c r="BR6" s="509">
        <v>0</v>
      </c>
      <c r="BS6" s="509">
        <v>0</v>
      </c>
      <c r="BT6" s="509">
        <v>0</v>
      </c>
      <c r="BU6" s="509">
        <v>0</v>
      </c>
      <c r="BV6" s="510">
        <v>120</v>
      </c>
      <c r="BW6" s="509">
        <v>4</v>
      </c>
      <c r="BX6" s="509">
        <v>155</v>
      </c>
      <c r="BY6" s="509">
        <v>0</v>
      </c>
      <c r="BZ6" s="509">
        <v>0</v>
      </c>
      <c r="CA6" s="509">
        <v>0</v>
      </c>
      <c r="CB6" s="509">
        <v>88</v>
      </c>
      <c r="CC6" s="510">
        <v>247</v>
      </c>
      <c r="CD6" s="510">
        <v>367</v>
      </c>
      <c r="CE6" s="509">
        <v>2</v>
      </c>
      <c r="CF6" s="510">
        <v>20</v>
      </c>
      <c r="CG6" s="510">
        <v>22</v>
      </c>
      <c r="CH6" s="509">
        <v>269</v>
      </c>
      <c r="CI6" s="510">
        <v>389</v>
      </c>
      <c r="CJ6" s="510">
        <v>-57</v>
      </c>
      <c r="CK6" s="492">
        <v>-147</v>
      </c>
      <c r="CL6" s="492">
        <v>-204</v>
      </c>
      <c r="CM6" s="492">
        <v>65</v>
      </c>
      <c r="CN6" s="492">
        <v>185</v>
      </c>
    </row>
    <row r="7" spans="1:92" x14ac:dyDescent="0.2">
      <c r="A7" s="506">
        <v>3</v>
      </c>
      <c r="C7" s="507">
        <v>3</v>
      </c>
      <c r="D7" s="508" t="s">
        <v>632</v>
      </c>
      <c r="E7" s="509">
        <v>0</v>
      </c>
      <c r="F7" s="509">
        <v>0</v>
      </c>
      <c r="G7" s="509">
        <v>562</v>
      </c>
      <c r="H7" s="509">
        <v>0</v>
      </c>
      <c r="I7" s="509">
        <v>679</v>
      </c>
      <c r="J7" s="509">
        <v>1</v>
      </c>
      <c r="K7" s="509">
        <v>0</v>
      </c>
      <c r="L7" s="509">
        <v>0</v>
      </c>
      <c r="M7" s="509">
        <v>0</v>
      </c>
      <c r="N7" s="509">
        <v>0</v>
      </c>
      <c r="O7" s="509">
        <v>0</v>
      </c>
      <c r="P7" s="509">
        <v>0</v>
      </c>
      <c r="Q7" s="509">
        <v>0</v>
      </c>
      <c r="R7" s="509">
        <v>0</v>
      </c>
      <c r="S7" s="509">
        <v>0</v>
      </c>
      <c r="T7" s="509">
        <v>0</v>
      </c>
      <c r="U7" s="509">
        <v>0</v>
      </c>
      <c r="V7" s="509">
        <v>0</v>
      </c>
      <c r="W7" s="509">
        <v>0</v>
      </c>
      <c r="X7" s="509">
        <v>0</v>
      </c>
      <c r="Y7" s="509">
        <v>0</v>
      </c>
      <c r="Z7" s="509">
        <v>0</v>
      </c>
      <c r="AA7" s="509">
        <v>0</v>
      </c>
      <c r="AB7" s="509">
        <v>0</v>
      </c>
      <c r="AC7" s="509">
        <v>0</v>
      </c>
      <c r="AD7" s="509">
        <v>0</v>
      </c>
      <c r="AE7" s="509">
        <v>0</v>
      </c>
      <c r="AF7" s="509">
        <v>112</v>
      </c>
      <c r="AG7" s="509">
        <v>0</v>
      </c>
      <c r="AH7" s="509">
        <v>0</v>
      </c>
      <c r="AI7" s="509">
        <v>0</v>
      </c>
      <c r="AJ7" s="509">
        <v>0</v>
      </c>
      <c r="AK7" s="509">
        <v>0</v>
      </c>
      <c r="AL7" s="509">
        <v>0</v>
      </c>
      <c r="AM7" s="509">
        <v>0</v>
      </c>
      <c r="AN7" s="509">
        <v>0</v>
      </c>
      <c r="AO7" s="509">
        <v>0</v>
      </c>
      <c r="AP7" s="509">
        <v>0</v>
      </c>
      <c r="AQ7" s="509">
        <v>0</v>
      </c>
      <c r="AR7" s="509">
        <v>0</v>
      </c>
      <c r="AS7" s="509">
        <v>0</v>
      </c>
      <c r="AT7" s="509">
        <v>0</v>
      </c>
      <c r="AU7" s="509">
        <v>0</v>
      </c>
      <c r="AV7" s="509">
        <v>0</v>
      </c>
      <c r="AW7" s="509">
        <v>0</v>
      </c>
      <c r="AX7" s="509">
        <v>0</v>
      </c>
      <c r="AY7" s="509">
        <v>0</v>
      </c>
      <c r="AZ7" s="509">
        <v>0</v>
      </c>
      <c r="BA7" s="509">
        <v>0</v>
      </c>
      <c r="BB7" s="509">
        <v>0</v>
      </c>
      <c r="BC7" s="509">
        <v>0</v>
      </c>
      <c r="BD7" s="509">
        <v>0</v>
      </c>
      <c r="BE7" s="509">
        <v>3</v>
      </c>
      <c r="BF7" s="509">
        <v>0</v>
      </c>
      <c r="BG7" s="509">
        <v>10</v>
      </c>
      <c r="BH7" s="509">
        <v>0</v>
      </c>
      <c r="BI7" s="509">
        <v>6</v>
      </c>
      <c r="BJ7" s="509">
        <v>0</v>
      </c>
      <c r="BK7" s="509">
        <v>0</v>
      </c>
      <c r="BL7" s="509">
        <v>0</v>
      </c>
      <c r="BM7" s="509">
        <v>0</v>
      </c>
      <c r="BN7" s="509">
        <v>0</v>
      </c>
      <c r="BO7" s="509">
        <v>61</v>
      </c>
      <c r="BP7" s="509">
        <v>135</v>
      </c>
      <c r="BQ7" s="509">
        <v>0</v>
      </c>
      <c r="BR7" s="509">
        <v>0</v>
      </c>
      <c r="BS7" s="509">
        <v>0</v>
      </c>
      <c r="BT7" s="509">
        <v>0</v>
      </c>
      <c r="BU7" s="509">
        <v>0</v>
      </c>
      <c r="BV7" s="510">
        <v>1569</v>
      </c>
      <c r="BW7" s="509">
        <v>20</v>
      </c>
      <c r="BX7" s="509">
        <v>353</v>
      </c>
      <c r="BY7" s="509">
        <v>0</v>
      </c>
      <c r="BZ7" s="509">
        <v>0</v>
      </c>
      <c r="CA7" s="509">
        <v>0</v>
      </c>
      <c r="CB7" s="509">
        <v>119</v>
      </c>
      <c r="CC7" s="510">
        <v>492</v>
      </c>
      <c r="CD7" s="510">
        <v>2061</v>
      </c>
      <c r="CE7" s="509">
        <v>3989</v>
      </c>
      <c r="CF7" s="510">
        <v>14611</v>
      </c>
      <c r="CG7" s="510">
        <v>18600</v>
      </c>
      <c r="CH7" s="509">
        <v>19092</v>
      </c>
      <c r="CI7" s="510">
        <v>20661</v>
      </c>
      <c r="CJ7" s="510">
        <v>-247</v>
      </c>
      <c r="CK7" s="492">
        <v>-579</v>
      </c>
      <c r="CL7" s="492">
        <v>-826</v>
      </c>
      <c r="CM7" s="492">
        <v>18266</v>
      </c>
      <c r="CN7" s="492">
        <v>19835</v>
      </c>
    </row>
    <row r="8" spans="1:92" x14ac:dyDescent="0.2">
      <c r="A8" s="506">
        <v>4</v>
      </c>
      <c r="C8" s="507">
        <v>4</v>
      </c>
      <c r="D8" s="508" t="s">
        <v>633</v>
      </c>
      <c r="E8" s="509">
        <v>0</v>
      </c>
      <c r="F8" s="509">
        <v>0</v>
      </c>
      <c r="G8" s="509">
        <v>0</v>
      </c>
      <c r="H8" s="509">
        <v>0</v>
      </c>
      <c r="I8" s="509">
        <v>6</v>
      </c>
      <c r="J8" s="509">
        <v>1</v>
      </c>
      <c r="K8" s="509">
        <v>0</v>
      </c>
      <c r="L8" s="509">
        <v>0</v>
      </c>
      <c r="M8" s="509">
        <v>0</v>
      </c>
      <c r="N8" s="509">
        <v>11</v>
      </c>
      <c r="O8" s="509">
        <v>0</v>
      </c>
      <c r="P8" s="509">
        <v>16</v>
      </c>
      <c r="Q8" s="509">
        <v>1116</v>
      </c>
      <c r="R8" s="509">
        <v>0</v>
      </c>
      <c r="S8" s="509">
        <v>0</v>
      </c>
      <c r="T8" s="509">
        <v>0</v>
      </c>
      <c r="U8" s="509">
        <v>438</v>
      </c>
      <c r="V8" s="509">
        <v>61</v>
      </c>
      <c r="W8" s="509">
        <v>52</v>
      </c>
      <c r="X8" s="509">
        <v>1</v>
      </c>
      <c r="Y8" s="509">
        <v>0</v>
      </c>
      <c r="Z8" s="509">
        <v>1</v>
      </c>
      <c r="AA8" s="509">
        <v>0</v>
      </c>
      <c r="AB8" s="509">
        <v>1</v>
      </c>
      <c r="AC8" s="509">
        <v>6</v>
      </c>
      <c r="AD8" s="509">
        <v>0</v>
      </c>
      <c r="AE8" s="509">
        <v>0</v>
      </c>
      <c r="AF8" s="509">
        <v>10</v>
      </c>
      <c r="AG8" s="509">
        <v>197</v>
      </c>
      <c r="AH8" s="509">
        <v>321</v>
      </c>
      <c r="AI8" s="509">
        <v>3832</v>
      </c>
      <c r="AJ8" s="509">
        <v>0</v>
      </c>
      <c r="AK8" s="509">
        <v>0</v>
      </c>
      <c r="AL8" s="509">
        <v>0</v>
      </c>
      <c r="AM8" s="509">
        <v>0</v>
      </c>
      <c r="AN8" s="509">
        <v>0</v>
      </c>
      <c r="AO8" s="509">
        <v>0</v>
      </c>
      <c r="AP8" s="509">
        <v>0</v>
      </c>
      <c r="AQ8" s="509">
        <v>0</v>
      </c>
      <c r="AR8" s="509">
        <v>0</v>
      </c>
      <c r="AS8" s="509">
        <v>0</v>
      </c>
      <c r="AT8" s="509">
        <v>0</v>
      </c>
      <c r="AU8" s="509">
        <v>0</v>
      </c>
      <c r="AV8" s="509">
        <v>0</v>
      </c>
      <c r="AW8" s="509">
        <v>0</v>
      </c>
      <c r="AX8" s="509">
        <v>0</v>
      </c>
      <c r="AY8" s="509">
        <v>0</v>
      </c>
      <c r="AZ8" s="509">
        <v>0</v>
      </c>
      <c r="BA8" s="509">
        <v>0</v>
      </c>
      <c r="BB8" s="509">
        <v>0</v>
      </c>
      <c r="BC8" s="509">
        <v>0</v>
      </c>
      <c r="BD8" s="509">
        <v>0</v>
      </c>
      <c r="BE8" s="509">
        <v>0</v>
      </c>
      <c r="BF8" s="509">
        <v>2</v>
      </c>
      <c r="BG8" s="509">
        <v>0</v>
      </c>
      <c r="BH8" s="509">
        <v>0</v>
      </c>
      <c r="BI8" s="509">
        <v>0</v>
      </c>
      <c r="BJ8" s="509">
        <v>0</v>
      </c>
      <c r="BK8" s="509">
        <v>0</v>
      </c>
      <c r="BL8" s="509">
        <v>0</v>
      </c>
      <c r="BM8" s="509">
        <v>0</v>
      </c>
      <c r="BN8" s="509">
        <v>0</v>
      </c>
      <c r="BO8" s="509">
        <v>0</v>
      </c>
      <c r="BP8" s="509">
        <v>0</v>
      </c>
      <c r="BQ8" s="509">
        <v>0</v>
      </c>
      <c r="BR8" s="509">
        <v>0</v>
      </c>
      <c r="BS8" s="509">
        <v>0</v>
      </c>
      <c r="BT8" s="509">
        <v>0</v>
      </c>
      <c r="BU8" s="509">
        <v>0</v>
      </c>
      <c r="BV8" s="510">
        <v>6072</v>
      </c>
      <c r="BW8" s="509">
        <v>-7</v>
      </c>
      <c r="BX8" s="509">
        <v>-6</v>
      </c>
      <c r="BY8" s="509">
        <v>0</v>
      </c>
      <c r="BZ8" s="509">
        <v>0</v>
      </c>
      <c r="CA8" s="509">
        <v>-4</v>
      </c>
      <c r="CB8" s="509">
        <v>-4</v>
      </c>
      <c r="CC8" s="510">
        <v>-21</v>
      </c>
      <c r="CD8" s="510">
        <v>6051</v>
      </c>
      <c r="CE8" s="509">
        <v>5</v>
      </c>
      <c r="CF8" s="510">
        <v>34</v>
      </c>
      <c r="CG8" s="510">
        <v>39</v>
      </c>
      <c r="CH8" s="509">
        <v>18</v>
      </c>
      <c r="CI8" s="510">
        <v>6090</v>
      </c>
      <c r="CJ8" s="510">
        <v>-474</v>
      </c>
      <c r="CK8" s="492">
        <v>-5509</v>
      </c>
      <c r="CL8" s="492">
        <v>-5983</v>
      </c>
      <c r="CM8" s="492">
        <v>-5965</v>
      </c>
      <c r="CN8" s="492">
        <v>107</v>
      </c>
    </row>
    <row r="9" spans="1:92" x14ac:dyDescent="0.2">
      <c r="A9" s="506">
        <v>5</v>
      </c>
      <c r="C9" s="507">
        <v>5</v>
      </c>
      <c r="D9" s="508" t="s">
        <v>634</v>
      </c>
      <c r="E9" s="509">
        <v>167</v>
      </c>
      <c r="F9" s="509">
        <v>2</v>
      </c>
      <c r="G9" s="509">
        <v>485</v>
      </c>
      <c r="H9" s="509">
        <v>0</v>
      </c>
      <c r="I9" s="509">
        <v>3542</v>
      </c>
      <c r="J9" s="509">
        <v>221</v>
      </c>
      <c r="K9" s="509">
        <v>3</v>
      </c>
      <c r="L9" s="509">
        <v>0</v>
      </c>
      <c r="M9" s="509">
        <v>0</v>
      </c>
      <c r="N9" s="509">
        <v>3</v>
      </c>
      <c r="O9" s="509">
        <v>0</v>
      </c>
      <c r="P9" s="509">
        <v>23</v>
      </c>
      <c r="Q9" s="509">
        <v>0</v>
      </c>
      <c r="R9" s="509">
        <v>0</v>
      </c>
      <c r="S9" s="509">
        <v>0</v>
      </c>
      <c r="T9" s="509">
        <v>1</v>
      </c>
      <c r="U9" s="509">
        <v>4</v>
      </c>
      <c r="V9" s="509">
        <v>0</v>
      </c>
      <c r="W9" s="509">
        <v>0</v>
      </c>
      <c r="X9" s="509">
        <v>0</v>
      </c>
      <c r="Y9" s="509">
        <v>0</v>
      </c>
      <c r="Z9" s="509">
        <v>0</v>
      </c>
      <c r="AA9" s="509">
        <v>0</v>
      </c>
      <c r="AB9" s="509">
        <v>0</v>
      </c>
      <c r="AC9" s="509">
        <v>0</v>
      </c>
      <c r="AD9" s="509">
        <v>0</v>
      </c>
      <c r="AE9" s="509">
        <v>0</v>
      </c>
      <c r="AF9" s="509">
        <v>24</v>
      </c>
      <c r="AG9" s="509">
        <v>0</v>
      </c>
      <c r="AH9" s="509">
        <v>0</v>
      </c>
      <c r="AI9" s="509">
        <v>0</v>
      </c>
      <c r="AJ9" s="509">
        <v>0</v>
      </c>
      <c r="AK9" s="509">
        <v>0</v>
      </c>
      <c r="AL9" s="509">
        <v>0</v>
      </c>
      <c r="AM9" s="509">
        <v>0</v>
      </c>
      <c r="AN9" s="509">
        <v>0</v>
      </c>
      <c r="AO9" s="509">
        <v>0</v>
      </c>
      <c r="AP9" s="509">
        <v>0</v>
      </c>
      <c r="AQ9" s="509">
        <v>0</v>
      </c>
      <c r="AR9" s="509">
        <v>0</v>
      </c>
      <c r="AS9" s="509">
        <v>0</v>
      </c>
      <c r="AT9" s="509">
        <v>0</v>
      </c>
      <c r="AU9" s="509">
        <v>0</v>
      </c>
      <c r="AV9" s="509">
        <v>0</v>
      </c>
      <c r="AW9" s="509">
        <v>1</v>
      </c>
      <c r="AX9" s="509">
        <v>0</v>
      </c>
      <c r="AY9" s="509">
        <v>0</v>
      </c>
      <c r="AZ9" s="509">
        <v>0</v>
      </c>
      <c r="BA9" s="509">
        <v>0</v>
      </c>
      <c r="BB9" s="509">
        <v>0</v>
      </c>
      <c r="BC9" s="509">
        <v>0</v>
      </c>
      <c r="BD9" s="509">
        <v>9</v>
      </c>
      <c r="BE9" s="509">
        <v>125</v>
      </c>
      <c r="BF9" s="509">
        <v>0</v>
      </c>
      <c r="BG9" s="509">
        <v>164</v>
      </c>
      <c r="BH9" s="509">
        <v>0</v>
      </c>
      <c r="BI9" s="509">
        <v>74</v>
      </c>
      <c r="BJ9" s="509">
        <v>3</v>
      </c>
      <c r="BK9" s="509">
        <v>0</v>
      </c>
      <c r="BL9" s="509">
        <v>0</v>
      </c>
      <c r="BM9" s="509">
        <v>0</v>
      </c>
      <c r="BN9" s="509">
        <v>0</v>
      </c>
      <c r="BO9" s="509">
        <v>760</v>
      </c>
      <c r="BP9" s="509">
        <v>3460</v>
      </c>
      <c r="BQ9" s="509">
        <v>0</v>
      </c>
      <c r="BR9" s="509">
        <v>0</v>
      </c>
      <c r="BS9" s="509">
        <v>8</v>
      </c>
      <c r="BT9" s="509">
        <v>0</v>
      </c>
      <c r="BU9" s="509">
        <v>0</v>
      </c>
      <c r="BV9" s="510">
        <v>9079</v>
      </c>
      <c r="BW9" s="509">
        <v>514</v>
      </c>
      <c r="BX9" s="509">
        <v>17721</v>
      </c>
      <c r="BY9" s="509">
        <v>0</v>
      </c>
      <c r="BZ9" s="509">
        <v>0</v>
      </c>
      <c r="CA9" s="509">
        <v>0</v>
      </c>
      <c r="CB9" s="509">
        <v>74</v>
      </c>
      <c r="CC9" s="510">
        <v>18309</v>
      </c>
      <c r="CD9" s="510">
        <v>27388</v>
      </c>
      <c r="CE9" s="509">
        <v>95</v>
      </c>
      <c r="CF9" s="510">
        <v>21561</v>
      </c>
      <c r="CG9" s="510">
        <v>21656</v>
      </c>
      <c r="CH9" s="509">
        <v>39965</v>
      </c>
      <c r="CI9" s="510">
        <v>49044</v>
      </c>
      <c r="CJ9" s="510">
        <v>-8484</v>
      </c>
      <c r="CK9" s="492">
        <v>-11303</v>
      </c>
      <c r="CL9" s="492">
        <v>-19787</v>
      </c>
      <c r="CM9" s="492">
        <v>20178</v>
      </c>
      <c r="CN9" s="492">
        <v>29257</v>
      </c>
    </row>
    <row r="10" spans="1:92" x14ac:dyDescent="0.2">
      <c r="A10" s="506">
        <v>5</v>
      </c>
      <c r="C10" s="507">
        <v>6</v>
      </c>
      <c r="D10" s="508" t="s">
        <v>635</v>
      </c>
      <c r="E10" s="509">
        <v>3973</v>
      </c>
      <c r="F10" s="509">
        <v>1</v>
      </c>
      <c r="G10" s="509">
        <v>871</v>
      </c>
      <c r="H10" s="509">
        <v>0</v>
      </c>
      <c r="I10" s="509">
        <v>33</v>
      </c>
      <c r="J10" s="509">
        <v>110</v>
      </c>
      <c r="K10" s="509">
        <v>0</v>
      </c>
      <c r="L10" s="509">
        <v>0</v>
      </c>
      <c r="M10" s="509">
        <v>0</v>
      </c>
      <c r="N10" s="509">
        <v>0</v>
      </c>
      <c r="O10" s="509">
        <v>0</v>
      </c>
      <c r="P10" s="509">
        <v>0</v>
      </c>
      <c r="Q10" s="509">
        <v>0</v>
      </c>
      <c r="R10" s="509">
        <v>0</v>
      </c>
      <c r="S10" s="509">
        <v>0</v>
      </c>
      <c r="T10" s="509">
        <v>0</v>
      </c>
      <c r="U10" s="509">
        <v>0</v>
      </c>
      <c r="V10" s="509">
        <v>0</v>
      </c>
      <c r="W10" s="509">
        <v>0</v>
      </c>
      <c r="X10" s="509">
        <v>0</v>
      </c>
      <c r="Y10" s="509">
        <v>0</v>
      </c>
      <c r="Z10" s="509">
        <v>0</v>
      </c>
      <c r="AA10" s="509">
        <v>0</v>
      </c>
      <c r="AB10" s="509">
        <v>0</v>
      </c>
      <c r="AC10" s="509">
        <v>0</v>
      </c>
      <c r="AD10" s="509">
        <v>0</v>
      </c>
      <c r="AE10" s="509">
        <v>0</v>
      </c>
      <c r="AF10" s="509">
        <v>0</v>
      </c>
      <c r="AG10" s="509">
        <v>1</v>
      </c>
      <c r="AH10" s="509">
        <v>0</v>
      </c>
      <c r="AI10" s="509">
        <v>0</v>
      </c>
      <c r="AJ10" s="509">
        <v>0</v>
      </c>
      <c r="AK10" s="509">
        <v>0</v>
      </c>
      <c r="AL10" s="509">
        <v>5</v>
      </c>
      <c r="AM10" s="509">
        <v>0</v>
      </c>
      <c r="AN10" s="509">
        <v>0</v>
      </c>
      <c r="AO10" s="509">
        <v>0</v>
      </c>
      <c r="AP10" s="509">
        <v>0</v>
      </c>
      <c r="AQ10" s="509">
        <v>0</v>
      </c>
      <c r="AR10" s="509">
        <v>0</v>
      </c>
      <c r="AS10" s="509">
        <v>0</v>
      </c>
      <c r="AT10" s="509">
        <v>0</v>
      </c>
      <c r="AU10" s="509">
        <v>0</v>
      </c>
      <c r="AV10" s="509">
        <v>0</v>
      </c>
      <c r="AW10" s="509">
        <v>1</v>
      </c>
      <c r="AX10" s="509">
        <v>0</v>
      </c>
      <c r="AY10" s="509">
        <v>0</v>
      </c>
      <c r="AZ10" s="509">
        <v>0</v>
      </c>
      <c r="BA10" s="509">
        <v>0</v>
      </c>
      <c r="BB10" s="509">
        <v>0</v>
      </c>
      <c r="BC10" s="509">
        <v>0</v>
      </c>
      <c r="BD10" s="509">
        <v>0</v>
      </c>
      <c r="BE10" s="509">
        <v>8</v>
      </c>
      <c r="BF10" s="509">
        <v>56</v>
      </c>
      <c r="BG10" s="509">
        <v>22</v>
      </c>
      <c r="BH10" s="509">
        <v>0</v>
      </c>
      <c r="BI10" s="509">
        <v>8</v>
      </c>
      <c r="BJ10" s="509">
        <v>0</v>
      </c>
      <c r="BK10" s="509">
        <v>0</v>
      </c>
      <c r="BL10" s="509">
        <v>0</v>
      </c>
      <c r="BM10" s="509">
        <v>0</v>
      </c>
      <c r="BN10" s="509">
        <v>0</v>
      </c>
      <c r="BO10" s="509">
        <v>368</v>
      </c>
      <c r="BP10" s="509">
        <v>1587</v>
      </c>
      <c r="BQ10" s="509">
        <v>0</v>
      </c>
      <c r="BR10" s="509">
        <v>4</v>
      </c>
      <c r="BS10" s="509">
        <v>2</v>
      </c>
      <c r="BT10" s="509">
        <v>0</v>
      </c>
      <c r="BU10" s="509">
        <v>1</v>
      </c>
      <c r="BV10" s="510">
        <v>7051</v>
      </c>
      <c r="BW10" s="509">
        <v>598</v>
      </c>
      <c r="BX10" s="509">
        <v>9299</v>
      </c>
      <c r="BY10" s="509">
        <v>0</v>
      </c>
      <c r="BZ10" s="509">
        <v>0</v>
      </c>
      <c r="CA10" s="509">
        <v>0</v>
      </c>
      <c r="CB10" s="509">
        <v>-51</v>
      </c>
      <c r="CC10" s="510">
        <v>9846</v>
      </c>
      <c r="CD10" s="510">
        <v>16897</v>
      </c>
      <c r="CE10" s="509">
        <v>45</v>
      </c>
      <c r="CF10" s="510">
        <v>2881</v>
      </c>
      <c r="CG10" s="510">
        <v>2926</v>
      </c>
      <c r="CH10" s="509">
        <v>12772</v>
      </c>
      <c r="CI10" s="510">
        <v>19823</v>
      </c>
      <c r="CJ10" s="510">
        <v>-12949</v>
      </c>
      <c r="CK10" s="492">
        <v>-3037</v>
      </c>
      <c r="CL10" s="492">
        <v>-15986</v>
      </c>
      <c r="CM10" s="492">
        <v>-3214</v>
      </c>
      <c r="CN10" s="492">
        <v>3837</v>
      </c>
    </row>
    <row r="11" spans="1:92" x14ac:dyDescent="0.2">
      <c r="A11" s="506">
        <v>6</v>
      </c>
      <c r="C11" s="507">
        <v>7</v>
      </c>
      <c r="D11" s="508" t="s">
        <v>636</v>
      </c>
      <c r="E11" s="509">
        <v>132</v>
      </c>
      <c r="F11" s="509">
        <v>0</v>
      </c>
      <c r="G11" s="509">
        <v>282</v>
      </c>
      <c r="H11" s="509">
        <v>0</v>
      </c>
      <c r="I11" s="509">
        <v>20</v>
      </c>
      <c r="J11" s="509">
        <v>2</v>
      </c>
      <c r="K11" s="509">
        <v>297</v>
      </c>
      <c r="L11" s="509">
        <v>0</v>
      </c>
      <c r="M11" s="509">
        <v>2</v>
      </c>
      <c r="N11" s="509">
        <v>11</v>
      </c>
      <c r="O11" s="509">
        <v>0</v>
      </c>
      <c r="P11" s="509">
        <v>3</v>
      </c>
      <c r="Q11" s="509">
        <v>0</v>
      </c>
      <c r="R11" s="509">
        <v>1</v>
      </c>
      <c r="S11" s="509">
        <v>1</v>
      </c>
      <c r="T11" s="509">
        <v>0</v>
      </c>
      <c r="U11" s="509">
        <v>21</v>
      </c>
      <c r="V11" s="509">
        <v>0</v>
      </c>
      <c r="W11" s="509">
        <v>0</v>
      </c>
      <c r="X11" s="509">
        <v>6</v>
      </c>
      <c r="Y11" s="509">
        <v>5</v>
      </c>
      <c r="Z11" s="509">
        <v>25</v>
      </c>
      <c r="AA11" s="509">
        <v>1</v>
      </c>
      <c r="AB11" s="509">
        <v>10</v>
      </c>
      <c r="AC11" s="509">
        <v>348</v>
      </c>
      <c r="AD11" s="509">
        <v>1</v>
      </c>
      <c r="AE11" s="509">
        <v>8</v>
      </c>
      <c r="AF11" s="509">
        <v>71</v>
      </c>
      <c r="AG11" s="509">
        <v>99</v>
      </c>
      <c r="AH11" s="509">
        <v>0</v>
      </c>
      <c r="AI11" s="509">
        <v>3</v>
      </c>
      <c r="AJ11" s="509">
        <v>3</v>
      </c>
      <c r="AK11" s="509">
        <v>4</v>
      </c>
      <c r="AL11" s="509">
        <v>157</v>
      </c>
      <c r="AM11" s="509">
        <v>16</v>
      </c>
      <c r="AN11" s="509">
        <v>0</v>
      </c>
      <c r="AO11" s="509">
        <v>0</v>
      </c>
      <c r="AP11" s="509">
        <v>0</v>
      </c>
      <c r="AQ11" s="509">
        <v>0</v>
      </c>
      <c r="AR11" s="509">
        <v>16</v>
      </c>
      <c r="AS11" s="509">
        <v>13</v>
      </c>
      <c r="AT11" s="509">
        <v>0</v>
      </c>
      <c r="AU11" s="509">
        <v>0</v>
      </c>
      <c r="AV11" s="509">
        <v>0</v>
      </c>
      <c r="AW11" s="509">
        <v>4</v>
      </c>
      <c r="AX11" s="509">
        <v>3</v>
      </c>
      <c r="AY11" s="509">
        <v>0</v>
      </c>
      <c r="AZ11" s="509">
        <v>1</v>
      </c>
      <c r="BA11" s="509">
        <v>1</v>
      </c>
      <c r="BB11" s="509">
        <v>0</v>
      </c>
      <c r="BC11" s="509">
        <v>0</v>
      </c>
      <c r="BD11" s="509">
        <v>96</v>
      </c>
      <c r="BE11" s="509">
        <v>3</v>
      </c>
      <c r="BF11" s="509">
        <v>16</v>
      </c>
      <c r="BG11" s="509">
        <v>89</v>
      </c>
      <c r="BH11" s="509">
        <v>7</v>
      </c>
      <c r="BI11" s="509">
        <v>20</v>
      </c>
      <c r="BJ11" s="509">
        <v>60</v>
      </c>
      <c r="BK11" s="509">
        <v>9</v>
      </c>
      <c r="BL11" s="509">
        <v>0</v>
      </c>
      <c r="BM11" s="509">
        <v>3</v>
      </c>
      <c r="BN11" s="509">
        <v>21</v>
      </c>
      <c r="BO11" s="509">
        <v>155</v>
      </c>
      <c r="BP11" s="509">
        <v>13</v>
      </c>
      <c r="BQ11" s="509">
        <v>17</v>
      </c>
      <c r="BR11" s="509">
        <v>22</v>
      </c>
      <c r="BS11" s="509">
        <v>8</v>
      </c>
      <c r="BT11" s="509">
        <v>26</v>
      </c>
      <c r="BU11" s="509">
        <v>2</v>
      </c>
      <c r="BV11" s="510">
        <v>2134</v>
      </c>
      <c r="BW11" s="509">
        <v>136</v>
      </c>
      <c r="BX11" s="509">
        <v>4615</v>
      </c>
      <c r="BY11" s="509">
        <v>0</v>
      </c>
      <c r="BZ11" s="509">
        <v>1</v>
      </c>
      <c r="CA11" s="509">
        <v>174</v>
      </c>
      <c r="CB11" s="509">
        <v>167</v>
      </c>
      <c r="CC11" s="510">
        <v>5093</v>
      </c>
      <c r="CD11" s="510">
        <v>7227</v>
      </c>
      <c r="CE11" s="509">
        <v>131</v>
      </c>
      <c r="CF11" s="510">
        <v>1452</v>
      </c>
      <c r="CG11" s="510">
        <v>1583</v>
      </c>
      <c r="CH11" s="509">
        <v>6676</v>
      </c>
      <c r="CI11" s="510">
        <v>8810</v>
      </c>
      <c r="CJ11" s="510">
        <v>-3108</v>
      </c>
      <c r="CK11" s="492">
        <v>-3716</v>
      </c>
      <c r="CL11" s="492">
        <v>-6824</v>
      </c>
      <c r="CM11" s="492">
        <v>-148</v>
      </c>
      <c r="CN11" s="492">
        <v>1986</v>
      </c>
    </row>
    <row r="12" spans="1:92" x14ac:dyDescent="0.2">
      <c r="A12" s="506">
        <v>7</v>
      </c>
      <c r="C12" s="507">
        <v>8</v>
      </c>
      <c r="D12" s="508" t="s">
        <v>637</v>
      </c>
      <c r="E12" s="509">
        <v>43</v>
      </c>
      <c r="F12" s="509">
        <v>0</v>
      </c>
      <c r="G12" s="509">
        <v>21</v>
      </c>
      <c r="H12" s="509">
        <v>0</v>
      </c>
      <c r="I12" s="509">
        <v>7</v>
      </c>
      <c r="J12" s="509">
        <v>2</v>
      </c>
      <c r="K12" s="509">
        <v>0</v>
      </c>
      <c r="L12" s="509">
        <v>28</v>
      </c>
      <c r="M12" s="509">
        <v>17</v>
      </c>
      <c r="N12" s="509">
        <v>62</v>
      </c>
      <c r="O12" s="509">
        <v>0</v>
      </c>
      <c r="P12" s="509">
        <v>0</v>
      </c>
      <c r="Q12" s="509">
        <v>0</v>
      </c>
      <c r="R12" s="509">
        <v>0</v>
      </c>
      <c r="S12" s="509">
        <v>0</v>
      </c>
      <c r="T12" s="509">
        <v>0</v>
      </c>
      <c r="U12" s="509">
        <v>29</v>
      </c>
      <c r="V12" s="509">
        <v>0</v>
      </c>
      <c r="W12" s="509">
        <v>1</v>
      </c>
      <c r="X12" s="509">
        <v>4</v>
      </c>
      <c r="Y12" s="509">
        <v>1</v>
      </c>
      <c r="Z12" s="509">
        <v>3</v>
      </c>
      <c r="AA12" s="509">
        <v>2</v>
      </c>
      <c r="AB12" s="509">
        <v>0</v>
      </c>
      <c r="AC12" s="509">
        <v>35</v>
      </c>
      <c r="AD12" s="509">
        <v>0</v>
      </c>
      <c r="AE12" s="509">
        <v>2</v>
      </c>
      <c r="AF12" s="509">
        <v>252</v>
      </c>
      <c r="AG12" s="509">
        <v>1091</v>
      </c>
      <c r="AH12" s="509">
        <v>3</v>
      </c>
      <c r="AI12" s="509">
        <v>0</v>
      </c>
      <c r="AJ12" s="509">
        <v>0</v>
      </c>
      <c r="AK12" s="509">
        <v>0</v>
      </c>
      <c r="AL12" s="509">
        <v>29</v>
      </c>
      <c r="AM12" s="509">
        <v>1</v>
      </c>
      <c r="AN12" s="509">
        <v>0</v>
      </c>
      <c r="AO12" s="509">
        <v>0</v>
      </c>
      <c r="AP12" s="509">
        <v>0</v>
      </c>
      <c r="AQ12" s="509">
        <v>0</v>
      </c>
      <c r="AR12" s="509">
        <v>0</v>
      </c>
      <c r="AS12" s="509">
        <v>0</v>
      </c>
      <c r="AT12" s="509">
        <v>0</v>
      </c>
      <c r="AU12" s="509">
        <v>0</v>
      </c>
      <c r="AV12" s="509">
        <v>0</v>
      </c>
      <c r="AW12" s="509">
        <v>13</v>
      </c>
      <c r="AX12" s="509">
        <v>0</v>
      </c>
      <c r="AY12" s="509">
        <v>0</v>
      </c>
      <c r="AZ12" s="509">
        <v>0</v>
      </c>
      <c r="BA12" s="509">
        <v>0</v>
      </c>
      <c r="BB12" s="509">
        <v>0</v>
      </c>
      <c r="BC12" s="509">
        <v>0</v>
      </c>
      <c r="BD12" s="509">
        <v>1</v>
      </c>
      <c r="BE12" s="509">
        <v>0</v>
      </c>
      <c r="BF12" s="509">
        <v>2</v>
      </c>
      <c r="BG12" s="509">
        <v>0</v>
      </c>
      <c r="BH12" s="509">
        <v>0</v>
      </c>
      <c r="BI12" s="509">
        <v>0</v>
      </c>
      <c r="BJ12" s="509">
        <v>0</v>
      </c>
      <c r="BK12" s="509">
        <v>0</v>
      </c>
      <c r="BL12" s="509">
        <v>0</v>
      </c>
      <c r="BM12" s="509">
        <v>0</v>
      </c>
      <c r="BN12" s="509">
        <v>3</v>
      </c>
      <c r="BO12" s="509">
        <v>4</v>
      </c>
      <c r="BP12" s="509">
        <v>18</v>
      </c>
      <c r="BQ12" s="509">
        <v>0</v>
      </c>
      <c r="BR12" s="509">
        <v>2</v>
      </c>
      <c r="BS12" s="509">
        <v>0</v>
      </c>
      <c r="BT12" s="509">
        <v>0</v>
      </c>
      <c r="BU12" s="509">
        <v>0</v>
      </c>
      <c r="BV12" s="510">
        <v>1676</v>
      </c>
      <c r="BW12" s="509">
        <v>7</v>
      </c>
      <c r="BX12" s="509">
        <v>51</v>
      </c>
      <c r="BY12" s="509">
        <v>0</v>
      </c>
      <c r="BZ12" s="509">
        <v>1</v>
      </c>
      <c r="CA12" s="509">
        <v>14</v>
      </c>
      <c r="CB12" s="509">
        <v>-3</v>
      </c>
      <c r="CC12" s="510">
        <v>70</v>
      </c>
      <c r="CD12" s="510">
        <v>1746</v>
      </c>
      <c r="CE12" s="509">
        <v>4</v>
      </c>
      <c r="CF12" s="510">
        <v>98</v>
      </c>
      <c r="CG12" s="510">
        <v>102</v>
      </c>
      <c r="CH12" s="509">
        <v>172</v>
      </c>
      <c r="CI12" s="510">
        <v>1848</v>
      </c>
      <c r="CJ12" s="510">
        <v>-588</v>
      </c>
      <c r="CK12" s="492">
        <v>-1013</v>
      </c>
      <c r="CL12" s="492">
        <v>-1601</v>
      </c>
      <c r="CM12" s="492">
        <v>-1429</v>
      </c>
      <c r="CN12" s="492">
        <v>247</v>
      </c>
    </row>
    <row r="13" spans="1:92" x14ac:dyDescent="0.2">
      <c r="A13" s="506">
        <v>7</v>
      </c>
      <c r="C13" s="507">
        <v>9</v>
      </c>
      <c r="D13" s="508" t="s">
        <v>638</v>
      </c>
      <c r="E13" s="509">
        <v>0</v>
      </c>
      <c r="F13" s="509">
        <v>0</v>
      </c>
      <c r="G13" s="509">
        <v>5</v>
      </c>
      <c r="H13" s="509">
        <v>0</v>
      </c>
      <c r="I13" s="509">
        <v>6</v>
      </c>
      <c r="J13" s="509">
        <v>1</v>
      </c>
      <c r="K13" s="509">
        <v>1</v>
      </c>
      <c r="L13" s="509">
        <v>0</v>
      </c>
      <c r="M13" s="509">
        <v>4</v>
      </c>
      <c r="N13" s="509">
        <v>1</v>
      </c>
      <c r="O13" s="509">
        <v>0</v>
      </c>
      <c r="P13" s="509">
        <v>2</v>
      </c>
      <c r="Q13" s="509">
        <v>0</v>
      </c>
      <c r="R13" s="509">
        <v>1</v>
      </c>
      <c r="S13" s="509">
        <v>0</v>
      </c>
      <c r="T13" s="509">
        <v>0</v>
      </c>
      <c r="U13" s="509">
        <v>8</v>
      </c>
      <c r="V13" s="509">
        <v>0</v>
      </c>
      <c r="W13" s="509">
        <v>0</v>
      </c>
      <c r="X13" s="509">
        <v>1</v>
      </c>
      <c r="Y13" s="509">
        <v>1</v>
      </c>
      <c r="Z13" s="509">
        <v>7</v>
      </c>
      <c r="AA13" s="509">
        <v>1</v>
      </c>
      <c r="AB13" s="509">
        <v>3</v>
      </c>
      <c r="AC13" s="509">
        <v>112</v>
      </c>
      <c r="AD13" s="509">
        <v>2</v>
      </c>
      <c r="AE13" s="509">
        <v>3</v>
      </c>
      <c r="AF13" s="509">
        <v>32</v>
      </c>
      <c r="AG13" s="509">
        <v>301</v>
      </c>
      <c r="AH13" s="509">
        <v>1</v>
      </c>
      <c r="AI13" s="509">
        <v>3</v>
      </c>
      <c r="AJ13" s="509">
        <v>8</v>
      </c>
      <c r="AK13" s="509">
        <v>6</v>
      </c>
      <c r="AL13" s="509">
        <v>44</v>
      </c>
      <c r="AM13" s="509">
        <v>27</v>
      </c>
      <c r="AN13" s="509">
        <v>0</v>
      </c>
      <c r="AO13" s="509">
        <v>3</v>
      </c>
      <c r="AP13" s="509">
        <v>5</v>
      </c>
      <c r="AQ13" s="509">
        <v>0</v>
      </c>
      <c r="AR13" s="509">
        <v>4</v>
      </c>
      <c r="AS13" s="509">
        <v>2</v>
      </c>
      <c r="AT13" s="509">
        <v>0</v>
      </c>
      <c r="AU13" s="509">
        <v>0</v>
      </c>
      <c r="AV13" s="509">
        <v>0</v>
      </c>
      <c r="AW13" s="509">
        <v>3</v>
      </c>
      <c r="AX13" s="509">
        <v>0</v>
      </c>
      <c r="AY13" s="509">
        <v>0</v>
      </c>
      <c r="AZ13" s="509">
        <v>1</v>
      </c>
      <c r="BA13" s="509">
        <v>2</v>
      </c>
      <c r="BB13" s="509">
        <v>1</v>
      </c>
      <c r="BC13" s="509">
        <v>0</v>
      </c>
      <c r="BD13" s="509">
        <v>26</v>
      </c>
      <c r="BE13" s="509">
        <v>36</v>
      </c>
      <c r="BF13" s="509">
        <v>51</v>
      </c>
      <c r="BG13" s="509">
        <v>69</v>
      </c>
      <c r="BH13" s="509">
        <v>0</v>
      </c>
      <c r="BI13" s="509">
        <v>25</v>
      </c>
      <c r="BJ13" s="509">
        <v>34</v>
      </c>
      <c r="BK13" s="509">
        <v>3</v>
      </c>
      <c r="BL13" s="509">
        <v>0</v>
      </c>
      <c r="BM13" s="509">
        <v>0</v>
      </c>
      <c r="BN13" s="509">
        <v>19</v>
      </c>
      <c r="BO13" s="509">
        <v>46</v>
      </c>
      <c r="BP13" s="509">
        <v>51</v>
      </c>
      <c r="BQ13" s="509">
        <v>2</v>
      </c>
      <c r="BR13" s="509">
        <v>17</v>
      </c>
      <c r="BS13" s="509">
        <v>5</v>
      </c>
      <c r="BT13" s="509">
        <v>0</v>
      </c>
      <c r="BU13" s="509">
        <v>0</v>
      </c>
      <c r="BV13" s="510">
        <v>986</v>
      </c>
      <c r="BW13" s="509">
        <v>26</v>
      </c>
      <c r="BX13" s="509">
        <v>138</v>
      </c>
      <c r="BY13" s="509">
        <v>0</v>
      </c>
      <c r="BZ13" s="509">
        <v>17</v>
      </c>
      <c r="CA13" s="509">
        <v>265</v>
      </c>
      <c r="CB13" s="509">
        <v>-19</v>
      </c>
      <c r="CC13" s="510">
        <v>427</v>
      </c>
      <c r="CD13" s="510">
        <v>1413</v>
      </c>
      <c r="CE13" s="509">
        <v>1</v>
      </c>
      <c r="CF13" s="510">
        <v>199</v>
      </c>
      <c r="CG13" s="510">
        <v>200</v>
      </c>
      <c r="CH13" s="509">
        <v>627</v>
      </c>
      <c r="CI13" s="510">
        <v>1613</v>
      </c>
      <c r="CJ13" s="510">
        <v>-428</v>
      </c>
      <c r="CK13" s="492">
        <v>-932</v>
      </c>
      <c r="CL13" s="492">
        <v>-1360</v>
      </c>
      <c r="CM13" s="492">
        <v>-733</v>
      </c>
      <c r="CN13" s="492">
        <v>253</v>
      </c>
    </row>
    <row r="14" spans="1:92" x14ac:dyDescent="0.2">
      <c r="A14" s="506">
        <v>7</v>
      </c>
      <c r="C14" s="507">
        <v>10</v>
      </c>
      <c r="D14" s="508" t="s">
        <v>639</v>
      </c>
      <c r="E14" s="509">
        <v>804</v>
      </c>
      <c r="F14" s="509">
        <v>0</v>
      </c>
      <c r="G14" s="509">
        <v>20</v>
      </c>
      <c r="H14" s="509">
        <v>0</v>
      </c>
      <c r="I14" s="509">
        <v>250</v>
      </c>
      <c r="J14" s="509">
        <v>54</v>
      </c>
      <c r="K14" s="509">
        <v>6</v>
      </c>
      <c r="L14" s="509">
        <v>2</v>
      </c>
      <c r="M14" s="509">
        <v>4</v>
      </c>
      <c r="N14" s="509">
        <v>487</v>
      </c>
      <c r="O14" s="509">
        <v>115</v>
      </c>
      <c r="P14" s="509">
        <v>41</v>
      </c>
      <c r="Q14" s="509">
        <v>0</v>
      </c>
      <c r="R14" s="509">
        <v>7</v>
      </c>
      <c r="S14" s="509">
        <v>0</v>
      </c>
      <c r="T14" s="509">
        <v>0</v>
      </c>
      <c r="U14" s="509">
        <v>94</v>
      </c>
      <c r="V14" s="509">
        <v>0</v>
      </c>
      <c r="W14" s="509">
        <v>0</v>
      </c>
      <c r="X14" s="509">
        <v>11</v>
      </c>
      <c r="Y14" s="509">
        <v>5</v>
      </c>
      <c r="Z14" s="509">
        <v>12</v>
      </c>
      <c r="AA14" s="509">
        <v>5</v>
      </c>
      <c r="AB14" s="509">
        <v>14</v>
      </c>
      <c r="AC14" s="509">
        <v>857</v>
      </c>
      <c r="AD14" s="509">
        <v>3</v>
      </c>
      <c r="AE14" s="509">
        <v>2</v>
      </c>
      <c r="AF14" s="509">
        <v>152</v>
      </c>
      <c r="AG14" s="509">
        <v>89</v>
      </c>
      <c r="AH14" s="509">
        <v>0</v>
      </c>
      <c r="AI14" s="509">
        <v>0</v>
      </c>
      <c r="AJ14" s="509">
        <v>0</v>
      </c>
      <c r="AK14" s="509">
        <v>2</v>
      </c>
      <c r="AL14" s="509">
        <v>225</v>
      </c>
      <c r="AM14" s="509">
        <v>20</v>
      </c>
      <c r="AN14" s="509">
        <v>0</v>
      </c>
      <c r="AO14" s="509">
        <v>0</v>
      </c>
      <c r="AP14" s="509">
        <v>3</v>
      </c>
      <c r="AQ14" s="509">
        <v>0</v>
      </c>
      <c r="AR14" s="509">
        <v>8</v>
      </c>
      <c r="AS14" s="509">
        <v>1</v>
      </c>
      <c r="AT14" s="509">
        <v>0</v>
      </c>
      <c r="AU14" s="509">
        <v>1</v>
      </c>
      <c r="AV14" s="509">
        <v>0</v>
      </c>
      <c r="AW14" s="509">
        <v>23</v>
      </c>
      <c r="AX14" s="509">
        <v>1</v>
      </c>
      <c r="AY14" s="509">
        <v>0</v>
      </c>
      <c r="AZ14" s="509">
        <v>0</v>
      </c>
      <c r="BA14" s="509">
        <v>5</v>
      </c>
      <c r="BB14" s="509">
        <v>0</v>
      </c>
      <c r="BC14" s="509">
        <v>4</v>
      </c>
      <c r="BD14" s="509">
        <v>9</v>
      </c>
      <c r="BE14" s="509">
        <v>47</v>
      </c>
      <c r="BF14" s="509">
        <v>88</v>
      </c>
      <c r="BG14" s="509">
        <v>37</v>
      </c>
      <c r="BH14" s="509">
        <v>6</v>
      </c>
      <c r="BI14" s="509">
        <v>28</v>
      </c>
      <c r="BJ14" s="509">
        <v>10</v>
      </c>
      <c r="BK14" s="509">
        <v>0</v>
      </c>
      <c r="BL14" s="509">
        <v>0</v>
      </c>
      <c r="BM14" s="509">
        <v>0</v>
      </c>
      <c r="BN14" s="509">
        <v>28</v>
      </c>
      <c r="BO14" s="509">
        <v>26</v>
      </c>
      <c r="BP14" s="509">
        <v>60</v>
      </c>
      <c r="BQ14" s="509">
        <v>2</v>
      </c>
      <c r="BR14" s="509">
        <v>4</v>
      </c>
      <c r="BS14" s="509">
        <v>3</v>
      </c>
      <c r="BT14" s="509">
        <v>219</v>
      </c>
      <c r="BU14" s="509">
        <v>48</v>
      </c>
      <c r="BV14" s="510">
        <v>3942</v>
      </c>
      <c r="BW14" s="509">
        <v>63</v>
      </c>
      <c r="BX14" s="509">
        <v>118</v>
      </c>
      <c r="BY14" s="509">
        <v>0</v>
      </c>
      <c r="BZ14" s="509">
        <v>0</v>
      </c>
      <c r="CA14" s="509">
        <v>0</v>
      </c>
      <c r="CB14" s="509">
        <v>-25</v>
      </c>
      <c r="CC14" s="510">
        <v>156</v>
      </c>
      <c r="CD14" s="510">
        <v>4098</v>
      </c>
      <c r="CE14" s="509">
        <v>316</v>
      </c>
      <c r="CF14" s="510">
        <v>1935</v>
      </c>
      <c r="CG14" s="510">
        <v>2251</v>
      </c>
      <c r="CH14" s="509">
        <v>2407</v>
      </c>
      <c r="CI14" s="510">
        <v>6349</v>
      </c>
      <c r="CJ14" s="510">
        <v>-56</v>
      </c>
      <c r="CK14" s="492">
        <v>-3664</v>
      </c>
      <c r="CL14" s="492">
        <v>-3720</v>
      </c>
      <c r="CM14" s="492">
        <v>-1313</v>
      </c>
      <c r="CN14" s="492">
        <v>2629</v>
      </c>
    </row>
    <row r="15" spans="1:92" x14ac:dyDescent="0.2">
      <c r="A15" s="506">
        <v>22</v>
      </c>
      <c r="C15" s="507">
        <v>11</v>
      </c>
      <c r="D15" s="508" t="s">
        <v>640</v>
      </c>
      <c r="E15" s="509">
        <v>3</v>
      </c>
      <c r="F15" s="509">
        <v>0</v>
      </c>
      <c r="G15" s="509">
        <v>5</v>
      </c>
      <c r="H15" s="509">
        <v>0</v>
      </c>
      <c r="I15" s="509">
        <v>165</v>
      </c>
      <c r="J15" s="509">
        <v>3</v>
      </c>
      <c r="K15" s="509">
        <v>3</v>
      </c>
      <c r="L15" s="509">
        <v>0</v>
      </c>
      <c r="M15" s="509">
        <v>0</v>
      </c>
      <c r="N15" s="509">
        <v>10</v>
      </c>
      <c r="O15" s="509">
        <v>43</v>
      </c>
      <c r="P15" s="509">
        <v>7</v>
      </c>
      <c r="Q15" s="509">
        <v>0</v>
      </c>
      <c r="R15" s="509">
        <v>0</v>
      </c>
      <c r="S15" s="509">
        <v>0</v>
      </c>
      <c r="T15" s="509">
        <v>0</v>
      </c>
      <c r="U15" s="509">
        <v>10</v>
      </c>
      <c r="V15" s="509">
        <v>0</v>
      </c>
      <c r="W15" s="509">
        <v>0</v>
      </c>
      <c r="X15" s="509">
        <v>11</v>
      </c>
      <c r="Y15" s="509">
        <v>5</v>
      </c>
      <c r="Z15" s="509">
        <v>21</v>
      </c>
      <c r="AA15" s="509">
        <v>6</v>
      </c>
      <c r="AB15" s="509">
        <v>12</v>
      </c>
      <c r="AC15" s="509">
        <v>415</v>
      </c>
      <c r="AD15" s="509">
        <v>5</v>
      </c>
      <c r="AE15" s="509">
        <v>5</v>
      </c>
      <c r="AF15" s="509">
        <v>59</v>
      </c>
      <c r="AG15" s="509">
        <v>16</v>
      </c>
      <c r="AH15" s="509">
        <v>2</v>
      </c>
      <c r="AI15" s="509">
        <v>32</v>
      </c>
      <c r="AJ15" s="509">
        <v>8</v>
      </c>
      <c r="AK15" s="509">
        <v>7</v>
      </c>
      <c r="AL15" s="509">
        <v>211</v>
      </c>
      <c r="AM15" s="509">
        <v>171</v>
      </c>
      <c r="AN15" s="509">
        <v>0</v>
      </c>
      <c r="AO15" s="509">
        <v>0</v>
      </c>
      <c r="AP15" s="509">
        <v>0</v>
      </c>
      <c r="AQ15" s="509">
        <v>0</v>
      </c>
      <c r="AR15" s="509">
        <v>17</v>
      </c>
      <c r="AS15" s="509">
        <v>1</v>
      </c>
      <c r="AT15" s="509">
        <v>0</v>
      </c>
      <c r="AU15" s="509">
        <v>1</v>
      </c>
      <c r="AV15" s="509">
        <v>0</v>
      </c>
      <c r="AW15" s="509">
        <v>11</v>
      </c>
      <c r="AX15" s="509">
        <v>10</v>
      </c>
      <c r="AY15" s="509">
        <v>0</v>
      </c>
      <c r="AZ15" s="509">
        <v>1</v>
      </c>
      <c r="BA15" s="509">
        <v>5</v>
      </c>
      <c r="BB15" s="509">
        <v>3</v>
      </c>
      <c r="BC15" s="509">
        <v>6</v>
      </c>
      <c r="BD15" s="509">
        <v>211</v>
      </c>
      <c r="BE15" s="509">
        <v>93</v>
      </c>
      <c r="BF15" s="509">
        <v>285</v>
      </c>
      <c r="BG15" s="509">
        <v>92</v>
      </c>
      <c r="BH15" s="509">
        <v>6</v>
      </c>
      <c r="BI15" s="509">
        <v>21</v>
      </c>
      <c r="BJ15" s="509">
        <v>97</v>
      </c>
      <c r="BK15" s="509">
        <v>2</v>
      </c>
      <c r="BL15" s="509">
        <v>4</v>
      </c>
      <c r="BM15" s="509">
        <v>4</v>
      </c>
      <c r="BN15" s="509">
        <v>25</v>
      </c>
      <c r="BO15" s="509">
        <v>6</v>
      </c>
      <c r="BP15" s="509">
        <v>9</v>
      </c>
      <c r="BQ15" s="509">
        <v>6</v>
      </c>
      <c r="BR15" s="509">
        <v>24</v>
      </c>
      <c r="BS15" s="509">
        <v>5</v>
      </c>
      <c r="BT15" s="509">
        <v>0</v>
      </c>
      <c r="BU15" s="509">
        <v>0</v>
      </c>
      <c r="BV15" s="510">
        <v>2180</v>
      </c>
      <c r="BW15" s="509">
        <v>21</v>
      </c>
      <c r="BX15" s="509">
        <v>133</v>
      </c>
      <c r="BY15" s="509">
        <v>0</v>
      </c>
      <c r="BZ15" s="509">
        <v>0</v>
      </c>
      <c r="CA15" s="509">
        <v>0</v>
      </c>
      <c r="CB15" s="509">
        <v>-11</v>
      </c>
      <c r="CC15" s="510">
        <v>143</v>
      </c>
      <c r="CD15" s="510">
        <v>2323</v>
      </c>
      <c r="CE15" s="509">
        <v>0</v>
      </c>
      <c r="CF15" s="510">
        <v>952</v>
      </c>
      <c r="CG15" s="510">
        <v>952</v>
      </c>
      <c r="CH15" s="509">
        <v>1095</v>
      </c>
      <c r="CI15" s="510">
        <v>3275</v>
      </c>
      <c r="CJ15" s="510">
        <v>-29</v>
      </c>
      <c r="CK15" s="492">
        <v>-1995</v>
      </c>
      <c r="CL15" s="492">
        <v>-2024</v>
      </c>
      <c r="CM15" s="492">
        <v>-929</v>
      </c>
      <c r="CN15" s="492">
        <v>1251</v>
      </c>
    </row>
    <row r="16" spans="1:92" x14ac:dyDescent="0.2">
      <c r="A16" s="506">
        <v>8</v>
      </c>
      <c r="C16" s="507">
        <v>12</v>
      </c>
      <c r="D16" s="508" t="s">
        <v>641</v>
      </c>
      <c r="E16" s="509">
        <v>2130</v>
      </c>
      <c r="F16" s="509">
        <v>0</v>
      </c>
      <c r="G16" s="509">
        <v>148</v>
      </c>
      <c r="H16" s="509">
        <v>1</v>
      </c>
      <c r="I16" s="509">
        <v>171</v>
      </c>
      <c r="J16" s="509">
        <v>31</v>
      </c>
      <c r="K16" s="509">
        <v>138</v>
      </c>
      <c r="L16" s="509">
        <v>6</v>
      </c>
      <c r="M16" s="509">
        <v>4</v>
      </c>
      <c r="N16" s="509">
        <v>57</v>
      </c>
      <c r="O16" s="509">
        <v>27</v>
      </c>
      <c r="P16" s="509">
        <v>1116</v>
      </c>
      <c r="Q16" s="509">
        <v>4</v>
      </c>
      <c r="R16" s="509">
        <v>223</v>
      </c>
      <c r="S16" s="509">
        <v>9</v>
      </c>
      <c r="T16" s="509">
        <v>0</v>
      </c>
      <c r="U16" s="509">
        <v>223</v>
      </c>
      <c r="V16" s="509">
        <v>5</v>
      </c>
      <c r="W16" s="509">
        <v>4</v>
      </c>
      <c r="X16" s="509">
        <v>41</v>
      </c>
      <c r="Y16" s="509">
        <v>18</v>
      </c>
      <c r="Z16" s="509">
        <v>73</v>
      </c>
      <c r="AA16" s="509">
        <v>28</v>
      </c>
      <c r="AB16" s="509">
        <v>48</v>
      </c>
      <c r="AC16" s="509">
        <v>1866</v>
      </c>
      <c r="AD16" s="509">
        <v>8</v>
      </c>
      <c r="AE16" s="509">
        <v>50</v>
      </c>
      <c r="AF16" s="509">
        <v>399</v>
      </c>
      <c r="AG16" s="509">
        <v>170</v>
      </c>
      <c r="AH16" s="509">
        <v>0</v>
      </c>
      <c r="AI16" s="509">
        <v>26</v>
      </c>
      <c r="AJ16" s="509">
        <v>24</v>
      </c>
      <c r="AK16" s="509">
        <v>30</v>
      </c>
      <c r="AL16" s="509">
        <v>0</v>
      </c>
      <c r="AM16" s="509">
        <v>0</v>
      </c>
      <c r="AN16" s="509">
        <v>0</v>
      </c>
      <c r="AO16" s="509">
        <v>0</v>
      </c>
      <c r="AP16" s="509">
        <v>3</v>
      </c>
      <c r="AQ16" s="509">
        <v>0</v>
      </c>
      <c r="AR16" s="509">
        <v>6</v>
      </c>
      <c r="AS16" s="509">
        <v>0</v>
      </c>
      <c r="AT16" s="509">
        <v>0</v>
      </c>
      <c r="AU16" s="509">
        <v>0</v>
      </c>
      <c r="AV16" s="509">
        <v>0</v>
      </c>
      <c r="AW16" s="509">
        <v>2</v>
      </c>
      <c r="AX16" s="509">
        <v>1</v>
      </c>
      <c r="AY16" s="509">
        <v>0</v>
      </c>
      <c r="AZ16" s="509">
        <v>1</v>
      </c>
      <c r="BA16" s="509">
        <v>0</v>
      </c>
      <c r="BB16" s="509">
        <v>0</v>
      </c>
      <c r="BC16" s="509">
        <v>0</v>
      </c>
      <c r="BD16" s="509">
        <v>27</v>
      </c>
      <c r="BE16" s="509">
        <v>9</v>
      </c>
      <c r="BF16" s="509">
        <v>262</v>
      </c>
      <c r="BG16" s="509">
        <v>7601</v>
      </c>
      <c r="BH16" s="509">
        <v>42</v>
      </c>
      <c r="BI16" s="509">
        <v>42</v>
      </c>
      <c r="BJ16" s="509">
        <v>5</v>
      </c>
      <c r="BK16" s="509">
        <v>7</v>
      </c>
      <c r="BL16" s="509">
        <v>1</v>
      </c>
      <c r="BM16" s="509">
        <v>20</v>
      </c>
      <c r="BN16" s="509">
        <v>36</v>
      </c>
      <c r="BO16" s="509">
        <v>50</v>
      </c>
      <c r="BP16" s="509">
        <v>52</v>
      </c>
      <c r="BQ16" s="509">
        <v>82</v>
      </c>
      <c r="BR16" s="509">
        <v>16</v>
      </c>
      <c r="BS16" s="509">
        <v>12</v>
      </c>
      <c r="BT16" s="509">
        <v>2</v>
      </c>
      <c r="BU16" s="509">
        <v>4</v>
      </c>
      <c r="BV16" s="510">
        <v>15361</v>
      </c>
      <c r="BW16" s="509">
        <v>207</v>
      </c>
      <c r="BX16" s="509">
        <v>2183</v>
      </c>
      <c r="BY16" s="509">
        <v>0</v>
      </c>
      <c r="BZ16" s="509">
        <v>0</v>
      </c>
      <c r="CA16" s="509">
        <v>0</v>
      </c>
      <c r="CB16" s="509">
        <v>193</v>
      </c>
      <c r="CC16" s="510">
        <v>2583</v>
      </c>
      <c r="CD16" s="510">
        <v>17944</v>
      </c>
      <c r="CE16" s="509">
        <v>1007</v>
      </c>
      <c r="CF16" s="510">
        <v>4350</v>
      </c>
      <c r="CG16" s="510">
        <v>5357</v>
      </c>
      <c r="CH16" s="509">
        <v>7940</v>
      </c>
      <c r="CI16" s="510">
        <v>23301</v>
      </c>
      <c r="CJ16" s="510">
        <v>-8173</v>
      </c>
      <c r="CK16" s="492">
        <v>-9771</v>
      </c>
      <c r="CL16" s="492">
        <v>-17944</v>
      </c>
      <c r="CM16" s="492">
        <v>-10004</v>
      </c>
      <c r="CN16" s="492">
        <v>5357</v>
      </c>
    </row>
    <row r="17" spans="1:92" x14ac:dyDescent="0.2">
      <c r="A17" s="506">
        <v>9</v>
      </c>
      <c r="C17" s="507">
        <v>13</v>
      </c>
      <c r="D17" s="508" t="s">
        <v>642</v>
      </c>
      <c r="E17" s="509">
        <v>223</v>
      </c>
      <c r="F17" s="509">
        <v>1</v>
      </c>
      <c r="G17" s="509">
        <v>701</v>
      </c>
      <c r="H17" s="509">
        <v>1</v>
      </c>
      <c r="I17" s="509">
        <v>79</v>
      </c>
      <c r="J17" s="509">
        <v>7</v>
      </c>
      <c r="K17" s="509">
        <v>8</v>
      </c>
      <c r="L17" s="509">
        <v>0</v>
      </c>
      <c r="M17" s="509">
        <v>0</v>
      </c>
      <c r="N17" s="509">
        <v>8</v>
      </c>
      <c r="O17" s="509">
        <v>1</v>
      </c>
      <c r="P17" s="509">
        <v>252</v>
      </c>
      <c r="Q17" s="509">
        <v>118</v>
      </c>
      <c r="R17" s="509">
        <v>1</v>
      </c>
      <c r="S17" s="509">
        <v>0</v>
      </c>
      <c r="T17" s="509">
        <v>0</v>
      </c>
      <c r="U17" s="509">
        <v>145</v>
      </c>
      <c r="V17" s="509">
        <v>27</v>
      </c>
      <c r="W17" s="509">
        <v>1</v>
      </c>
      <c r="X17" s="509">
        <v>14</v>
      </c>
      <c r="Y17" s="509">
        <v>5</v>
      </c>
      <c r="Z17" s="509">
        <v>19</v>
      </c>
      <c r="AA17" s="509">
        <v>1</v>
      </c>
      <c r="AB17" s="509">
        <v>3</v>
      </c>
      <c r="AC17" s="509">
        <v>144</v>
      </c>
      <c r="AD17" s="509">
        <v>0</v>
      </c>
      <c r="AE17" s="509">
        <v>10</v>
      </c>
      <c r="AF17" s="509">
        <v>23</v>
      </c>
      <c r="AG17" s="509">
        <v>380</v>
      </c>
      <c r="AH17" s="509">
        <v>61</v>
      </c>
      <c r="AI17" s="509">
        <v>259</v>
      </c>
      <c r="AJ17" s="509">
        <v>32</v>
      </c>
      <c r="AK17" s="509">
        <v>24</v>
      </c>
      <c r="AL17" s="509">
        <v>57</v>
      </c>
      <c r="AM17" s="509">
        <v>5</v>
      </c>
      <c r="AN17" s="509">
        <v>3</v>
      </c>
      <c r="AO17" s="509">
        <v>3</v>
      </c>
      <c r="AP17" s="509">
        <v>0</v>
      </c>
      <c r="AQ17" s="509">
        <v>0</v>
      </c>
      <c r="AR17" s="509">
        <v>770</v>
      </c>
      <c r="AS17" s="509">
        <v>246</v>
      </c>
      <c r="AT17" s="509">
        <v>0</v>
      </c>
      <c r="AU17" s="509">
        <v>12</v>
      </c>
      <c r="AV17" s="509">
        <v>0</v>
      </c>
      <c r="AW17" s="509">
        <v>3</v>
      </c>
      <c r="AX17" s="509">
        <v>8</v>
      </c>
      <c r="AY17" s="509">
        <v>0</v>
      </c>
      <c r="AZ17" s="509">
        <v>1</v>
      </c>
      <c r="BA17" s="509">
        <v>0</v>
      </c>
      <c r="BB17" s="509">
        <v>0</v>
      </c>
      <c r="BC17" s="509">
        <v>0</v>
      </c>
      <c r="BD17" s="509">
        <v>313</v>
      </c>
      <c r="BE17" s="509">
        <v>28</v>
      </c>
      <c r="BF17" s="509">
        <v>88</v>
      </c>
      <c r="BG17" s="509">
        <v>83</v>
      </c>
      <c r="BH17" s="509">
        <v>3</v>
      </c>
      <c r="BI17" s="509">
        <v>10</v>
      </c>
      <c r="BJ17" s="509">
        <v>8</v>
      </c>
      <c r="BK17" s="509">
        <v>4</v>
      </c>
      <c r="BL17" s="509">
        <v>0</v>
      </c>
      <c r="BM17" s="509">
        <v>14</v>
      </c>
      <c r="BN17" s="509">
        <v>15</v>
      </c>
      <c r="BO17" s="509">
        <v>36</v>
      </c>
      <c r="BP17" s="509">
        <v>86</v>
      </c>
      <c r="BQ17" s="509">
        <v>22</v>
      </c>
      <c r="BR17" s="509">
        <v>30</v>
      </c>
      <c r="BS17" s="509">
        <v>5</v>
      </c>
      <c r="BT17" s="509">
        <v>0</v>
      </c>
      <c r="BU17" s="509">
        <v>7</v>
      </c>
      <c r="BV17" s="510">
        <v>4408</v>
      </c>
      <c r="BW17" s="509">
        <v>20</v>
      </c>
      <c r="BX17" s="509">
        <v>4679</v>
      </c>
      <c r="BY17" s="509">
        <v>0</v>
      </c>
      <c r="BZ17" s="509">
        <v>0</v>
      </c>
      <c r="CA17" s="509">
        <v>0</v>
      </c>
      <c r="CB17" s="509">
        <v>-2</v>
      </c>
      <c r="CC17" s="510">
        <v>4697</v>
      </c>
      <c r="CD17" s="510">
        <v>9105</v>
      </c>
      <c r="CE17" s="509">
        <v>1</v>
      </c>
      <c r="CF17" s="510">
        <v>962</v>
      </c>
      <c r="CG17" s="510">
        <v>963</v>
      </c>
      <c r="CH17" s="509">
        <v>5660</v>
      </c>
      <c r="CI17" s="510">
        <v>10068</v>
      </c>
      <c r="CJ17" s="510">
        <v>-526</v>
      </c>
      <c r="CK17" s="492">
        <v>-6301</v>
      </c>
      <c r="CL17" s="492">
        <v>-6827</v>
      </c>
      <c r="CM17" s="492">
        <v>-1167</v>
      </c>
      <c r="CN17" s="492">
        <v>3241</v>
      </c>
    </row>
    <row r="18" spans="1:92" x14ac:dyDescent="0.2">
      <c r="A18" s="506">
        <v>10</v>
      </c>
      <c r="C18" s="507">
        <v>14</v>
      </c>
      <c r="D18" s="508" t="s">
        <v>643</v>
      </c>
      <c r="E18" s="509">
        <v>192</v>
      </c>
      <c r="F18" s="509">
        <v>2</v>
      </c>
      <c r="G18" s="509">
        <v>207</v>
      </c>
      <c r="H18" s="509">
        <v>0</v>
      </c>
      <c r="I18" s="509">
        <v>282</v>
      </c>
      <c r="J18" s="509">
        <v>64</v>
      </c>
      <c r="K18" s="509">
        <v>10</v>
      </c>
      <c r="L18" s="509">
        <v>1</v>
      </c>
      <c r="M18" s="509">
        <v>6</v>
      </c>
      <c r="N18" s="509">
        <v>33</v>
      </c>
      <c r="O18" s="509">
        <v>42</v>
      </c>
      <c r="P18" s="509">
        <v>56</v>
      </c>
      <c r="Q18" s="509">
        <v>0</v>
      </c>
      <c r="R18" s="509">
        <v>277</v>
      </c>
      <c r="S18" s="509">
        <v>2</v>
      </c>
      <c r="T18" s="509">
        <v>1</v>
      </c>
      <c r="U18" s="509">
        <v>40</v>
      </c>
      <c r="V18" s="509">
        <v>0</v>
      </c>
      <c r="W18" s="509">
        <v>1</v>
      </c>
      <c r="X18" s="509">
        <v>14</v>
      </c>
      <c r="Y18" s="509">
        <v>21</v>
      </c>
      <c r="Z18" s="509">
        <v>118</v>
      </c>
      <c r="AA18" s="509">
        <v>48</v>
      </c>
      <c r="AB18" s="509">
        <v>46</v>
      </c>
      <c r="AC18" s="509">
        <v>4556</v>
      </c>
      <c r="AD18" s="509">
        <v>30</v>
      </c>
      <c r="AE18" s="509">
        <v>114</v>
      </c>
      <c r="AF18" s="509">
        <v>610</v>
      </c>
      <c r="AG18" s="509">
        <v>379</v>
      </c>
      <c r="AH18" s="509">
        <v>0</v>
      </c>
      <c r="AI18" s="509">
        <v>0</v>
      </c>
      <c r="AJ18" s="509">
        <v>102</v>
      </c>
      <c r="AK18" s="509">
        <v>3</v>
      </c>
      <c r="AL18" s="509">
        <v>186</v>
      </c>
      <c r="AM18" s="509">
        <v>32</v>
      </c>
      <c r="AN18" s="509">
        <v>0</v>
      </c>
      <c r="AO18" s="509">
        <v>4</v>
      </c>
      <c r="AP18" s="509">
        <v>15</v>
      </c>
      <c r="AQ18" s="509">
        <v>0</v>
      </c>
      <c r="AR18" s="509">
        <v>4</v>
      </c>
      <c r="AS18" s="509">
        <v>0</v>
      </c>
      <c r="AT18" s="509">
        <v>0</v>
      </c>
      <c r="AU18" s="509">
        <v>1</v>
      </c>
      <c r="AV18" s="509">
        <v>0</v>
      </c>
      <c r="AW18" s="509">
        <v>7</v>
      </c>
      <c r="AX18" s="509">
        <v>0</v>
      </c>
      <c r="AY18" s="509">
        <v>0</v>
      </c>
      <c r="AZ18" s="509">
        <v>1</v>
      </c>
      <c r="BA18" s="509">
        <v>7</v>
      </c>
      <c r="BB18" s="509">
        <v>0</v>
      </c>
      <c r="BC18" s="509">
        <v>0</v>
      </c>
      <c r="BD18" s="509">
        <v>20</v>
      </c>
      <c r="BE18" s="509">
        <v>5</v>
      </c>
      <c r="BF18" s="509">
        <v>118</v>
      </c>
      <c r="BG18" s="509">
        <v>48</v>
      </c>
      <c r="BH18" s="509">
        <v>0</v>
      </c>
      <c r="BI18" s="509">
        <v>0</v>
      </c>
      <c r="BJ18" s="509">
        <v>6</v>
      </c>
      <c r="BK18" s="509">
        <v>1</v>
      </c>
      <c r="BL18" s="509">
        <v>1</v>
      </c>
      <c r="BM18" s="509">
        <v>20</v>
      </c>
      <c r="BN18" s="509">
        <v>15</v>
      </c>
      <c r="BO18" s="509">
        <v>27</v>
      </c>
      <c r="BP18" s="509">
        <v>24</v>
      </c>
      <c r="BQ18" s="509">
        <v>9</v>
      </c>
      <c r="BR18" s="509">
        <v>19</v>
      </c>
      <c r="BS18" s="509">
        <v>1</v>
      </c>
      <c r="BT18" s="509">
        <v>8</v>
      </c>
      <c r="BU18" s="509">
        <v>5</v>
      </c>
      <c r="BV18" s="510">
        <v>7841</v>
      </c>
      <c r="BW18" s="509">
        <v>22</v>
      </c>
      <c r="BX18" s="509">
        <v>1425</v>
      </c>
      <c r="BY18" s="509">
        <v>3</v>
      </c>
      <c r="BZ18" s="509">
        <v>0</v>
      </c>
      <c r="CA18" s="509">
        <v>0</v>
      </c>
      <c r="CB18" s="509">
        <v>7</v>
      </c>
      <c r="CC18" s="510">
        <v>1457</v>
      </c>
      <c r="CD18" s="510">
        <v>9298</v>
      </c>
      <c r="CE18" s="509">
        <v>193</v>
      </c>
      <c r="CF18" s="510">
        <v>1459</v>
      </c>
      <c r="CG18" s="510">
        <v>1652</v>
      </c>
      <c r="CH18" s="509">
        <v>3109</v>
      </c>
      <c r="CI18" s="510">
        <v>10950</v>
      </c>
      <c r="CJ18" s="510">
        <v>-667</v>
      </c>
      <c r="CK18" s="492">
        <v>-8475</v>
      </c>
      <c r="CL18" s="492">
        <v>-9142</v>
      </c>
      <c r="CM18" s="492">
        <v>-6033</v>
      </c>
      <c r="CN18" s="492">
        <v>1808</v>
      </c>
    </row>
    <row r="19" spans="1:92" x14ac:dyDescent="0.2">
      <c r="A19" s="506">
        <v>10</v>
      </c>
      <c r="C19" s="507">
        <v>15</v>
      </c>
      <c r="D19" s="508" t="s">
        <v>644</v>
      </c>
      <c r="E19" s="509">
        <v>61</v>
      </c>
      <c r="F19" s="509">
        <v>0</v>
      </c>
      <c r="G19" s="509">
        <v>14</v>
      </c>
      <c r="H19" s="509">
        <v>0</v>
      </c>
      <c r="I19" s="509">
        <v>6</v>
      </c>
      <c r="J19" s="509">
        <v>0</v>
      </c>
      <c r="K19" s="509">
        <v>3</v>
      </c>
      <c r="L19" s="509">
        <v>0</v>
      </c>
      <c r="M19" s="509">
        <v>0</v>
      </c>
      <c r="N19" s="509">
        <v>1</v>
      </c>
      <c r="O19" s="509">
        <v>0</v>
      </c>
      <c r="P19" s="509">
        <v>2</v>
      </c>
      <c r="Q19" s="509">
        <v>0</v>
      </c>
      <c r="R19" s="509">
        <v>1</v>
      </c>
      <c r="S19" s="509">
        <v>2</v>
      </c>
      <c r="T19" s="509">
        <v>1</v>
      </c>
      <c r="U19" s="509">
        <v>10</v>
      </c>
      <c r="V19" s="509">
        <v>1</v>
      </c>
      <c r="W19" s="509">
        <v>0</v>
      </c>
      <c r="X19" s="509">
        <v>8</v>
      </c>
      <c r="Y19" s="509">
        <v>32</v>
      </c>
      <c r="Z19" s="509">
        <v>256</v>
      </c>
      <c r="AA19" s="509">
        <v>18</v>
      </c>
      <c r="AB19" s="509">
        <v>7</v>
      </c>
      <c r="AC19" s="509">
        <v>921</v>
      </c>
      <c r="AD19" s="509">
        <v>5</v>
      </c>
      <c r="AE19" s="509">
        <v>77</v>
      </c>
      <c r="AF19" s="509">
        <v>64</v>
      </c>
      <c r="AG19" s="509">
        <v>47</v>
      </c>
      <c r="AH19" s="509">
        <v>0</v>
      </c>
      <c r="AI19" s="509">
        <v>0</v>
      </c>
      <c r="AJ19" s="509">
        <v>4</v>
      </c>
      <c r="AK19" s="509">
        <v>25</v>
      </c>
      <c r="AL19" s="509">
        <v>4</v>
      </c>
      <c r="AM19" s="509">
        <v>0</v>
      </c>
      <c r="AN19" s="509">
        <v>0</v>
      </c>
      <c r="AO19" s="509">
        <v>0</v>
      </c>
      <c r="AP19" s="509">
        <v>0</v>
      </c>
      <c r="AQ19" s="509">
        <v>0</v>
      </c>
      <c r="AR19" s="509">
        <v>21</v>
      </c>
      <c r="AS19" s="509">
        <v>6</v>
      </c>
      <c r="AT19" s="509">
        <v>0</v>
      </c>
      <c r="AU19" s="509">
        <v>0</v>
      </c>
      <c r="AV19" s="509">
        <v>0</v>
      </c>
      <c r="AW19" s="509">
        <v>0</v>
      </c>
      <c r="AX19" s="509">
        <v>0</v>
      </c>
      <c r="AY19" s="509">
        <v>0</v>
      </c>
      <c r="AZ19" s="509">
        <v>0</v>
      </c>
      <c r="BA19" s="509">
        <v>0</v>
      </c>
      <c r="BB19" s="509">
        <v>0</v>
      </c>
      <c r="BC19" s="509">
        <v>0</v>
      </c>
      <c r="BD19" s="509">
        <v>35</v>
      </c>
      <c r="BE19" s="509">
        <v>1</v>
      </c>
      <c r="BF19" s="509">
        <v>6</v>
      </c>
      <c r="BG19" s="509">
        <v>44</v>
      </c>
      <c r="BH19" s="509">
        <v>2</v>
      </c>
      <c r="BI19" s="509">
        <v>6</v>
      </c>
      <c r="BJ19" s="509">
        <v>12</v>
      </c>
      <c r="BK19" s="509">
        <v>1</v>
      </c>
      <c r="BL19" s="509">
        <v>0</v>
      </c>
      <c r="BM19" s="509">
        <v>133</v>
      </c>
      <c r="BN19" s="509">
        <v>0</v>
      </c>
      <c r="BO19" s="509">
        <v>20</v>
      </c>
      <c r="BP19" s="509">
        <v>3</v>
      </c>
      <c r="BQ19" s="509">
        <v>2</v>
      </c>
      <c r="BR19" s="509">
        <v>8</v>
      </c>
      <c r="BS19" s="509">
        <v>0</v>
      </c>
      <c r="BT19" s="509">
        <v>0</v>
      </c>
      <c r="BU19" s="509">
        <v>1</v>
      </c>
      <c r="BV19" s="510">
        <v>1871</v>
      </c>
      <c r="BW19" s="509">
        <v>10</v>
      </c>
      <c r="BX19" s="509">
        <v>532</v>
      </c>
      <c r="BY19" s="509">
        <v>0</v>
      </c>
      <c r="BZ19" s="509">
        <v>0</v>
      </c>
      <c r="CA19" s="509">
        <v>0</v>
      </c>
      <c r="CB19" s="509">
        <v>-1</v>
      </c>
      <c r="CC19" s="510">
        <v>541</v>
      </c>
      <c r="CD19" s="510">
        <v>2412</v>
      </c>
      <c r="CE19" s="509">
        <v>12</v>
      </c>
      <c r="CF19" s="510">
        <v>61</v>
      </c>
      <c r="CG19" s="510">
        <v>73</v>
      </c>
      <c r="CH19" s="509">
        <v>614</v>
      </c>
      <c r="CI19" s="510">
        <v>2485</v>
      </c>
      <c r="CJ19" s="510">
        <v>-689</v>
      </c>
      <c r="CK19" s="492">
        <v>-1722</v>
      </c>
      <c r="CL19" s="492">
        <v>-2411</v>
      </c>
      <c r="CM19" s="492">
        <v>-1797</v>
      </c>
      <c r="CN19" s="492">
        <v>74</v>
      </c>
    </row>
    <row r="20" spans="1:92" x14ac:dyDescent="0.2">
      <c r="A20" s="506">
        <v>22</v>
      </c>
      <c r="C20" s="507">
        <v>16</v>
      </c>
      <c r="D20" s="508" t="s">
        <v>645</v>
      </c>
      <c r="E20" s="509">
        <v>1</v>
      </c>
      <c r="F20" s="509">
        <v>0</v>
      </c>
      <c r="G20" s="509">
        <v>5</v>
      </c>
      <c r="H20" s="509">
        <v>0</v>
      </c>
      <c r="I20" s="509">
        <v>1</v>
      </c>
      <c r="J20" s="509">
        <v>0</v>
      </c>
      <c r="K20" s="509">
        <v>2</v>
      </c>
      <c r="L20" s="509">
        <v>0</v>
      </c>
      <c r="M20" s="509">
        <v>0</v>
      </c>
      <c r="N20" s="509">
        <v>0</v>
      </c>
      <c r="O20" s="509">
        <v>0</v>
      </c>
      <c r="P20" s="509">
        <v>0</v>
      </c>
      <c r="Q20" s="509">
        <v>0</v>
      </c>
      <c r="R20" s="509">
        <v>0</v>
      </c>
      <c r="S20" s="509">
        <v>0</v>
      </c>
      <c r="T20" s="509">
        <v>2</v>
      </c>
      <c r="U20" s="509">
        <v>1</v>
      </c>
      <c r="V20" s="509">
        <v>0</v>
      </c>
      <c r="W20" s="509">
        <v>0</v>
      </c>
      <c r="X20" s="509">
        <v>1</v>
      </c>
      <c r="Y20" s="509">
        <v>0</v>
      </c>
      <c r="Z20" s="509">
        <v>4</v>
      </c>
      <c r="AA20" s="509">
        <v>2</v>
      </c>
      <c r="AB20" s="509">
        <v>1</v>
      </c>
      <c r="AC20" s="509">
        <v>11</v>
      </c>
      <c r="AD20" s="509">
        <v>0</v>
      </c>
      <c r="AE20" s="509">
        <v>0</v>
      </c>
      <c r="AF20" s="509">
        <v>26</v>
      </c>
      <c r="AG20" s="509">
        <v>0</v>
      </c>
      <c r="AH20" s="509">
        <v>0</v>
      </c>
      <c r="AI20" s="509">
        <v>31</v>
      </c>
      <c r="AJ20" s="509">
        <v>0</v>
      </c>
      <c r="AK20" s="509">
        <v>0</v>
      </c>
      <c r="AL20" s="509">
        <v>3</v>
      </c>
      <c r="AM20" s="509">
        <v>1</v>
      </c>
      <c r="AN20" s="509">
        <v>0</v>
      </c>
      <c r="AO20" s="509">
        <v>0</v>
      </c>
      <c r="AP20" s="509">
        <v>0</v>
      </c>
      <c r="AQ20" s="509">
        <v>0</v>
      </c>
      <c r="AR20" s="509">
        <v>0</v>
      </c>
      <c r="AS20" s="509">
        <v>0</v>
      </c>
      <c r="AT20" s="509">
        <v>0</v>
      </c>
      <c r="AU20" s="509">
        <v>0</v>
      </c>
      <c r="AV20" s="509">
        <v>0</v>
      </c>
      <c r="AW20" s="509">
        <v>0</v>
      </c>
      <c r="AX20" s="509">
        <v>1</v>
      </c>
      <c r="AY20" s="509">
        <v>0</v>
      </c>
      <c r="AZ20" s="509">
        <v>0</v>
      </c>
      <c r="BA20" s="509">
        <v>0</v>
      </c>
      <c r="BB20" s="509">
        <v>1</v>
      </c>
      <c r="BC20" s="509">
        <v>0</v>
      </c>
      <c r="BD20" s="509">
        <v>8</v>
      </c>
      <c r="BE20" s="509">
        <v>0</v>
      </c>
      <c r="BF20" s="509">
        <v>9</v>
      </c>
      <c r="BG20" s="509">
        <v>1</v>
      </c>
      <c r="BH20" s="509">
        <v>0</v>
      </c>
      <c r="BI20" s="509">
        <v>0</v>
      </c>
      <c r="BJ20" s="509">
        <v>4</v>
      </c>
      <c r="BK20" s="509">
        <v>2</v>
      </c>
      <c r="BL20" s="509">
        <v>0</v>
      </c>
      <c r="BM20" s="509">
        <v>0</v>
      </c>
      <c r="BN20" s="509">
        <v>0</v>
      </c>
      <c r="BO20" s="509">
        <v>7</v>
      </c>
      <c r="BP20" s="509">
        <v>0</v>
      </c>
      <c r="BQ20" s="509">
        <v>1</v>
      </c>
      <c r="BR20" s="509">
        <v>1</v>
      </c>
      <c r="BS20" s="509">
        <v>1</v>
      </c>
      <c r="BT20" s="509">
        <v>0</v>
      </c>
      <c r="BU20" s="509">
        <v>0</v>
      </c>
      <c r="BV20" s="510">
        <v>128</v>
      </c>
      <c r="BW20" s="509">
        <v>47</v>
      </c>
      <c r="BX20" s="509">
        <v>1207</v>
      </c>
      <c r="BY20" s="509">
        <v>0</v>
      </c>
      <c r="BZ20" s="509">
        <v>0</v>
      </c>
      <c r="CA20" s="509">
        <v>0</v>
      </c>
      <c r="CB20" s="509">
        <v>0</v>
      </c>
      <c r="CC20" s="510">
        <v>1254</v>
      </c>
      <c r="CD20" s="510">
        <v>1382</v>
      </c>
      <c r="CE20" s="509">
        <v>0</v>
      </c>
      <c r="CF20" s="510">
        <v>17</v>
      </c>
      <c r="CG20" s="510">
        <v>17</v>
      </c>
      <c r="CH20" s="509">
        <v>1271</v>
      </c>
      <c r="CI20" s="510">
        <v>1399</v>
      </c>
      <c r="CJ20" s="510">
        <v>-929</v>
      </c>
      <c r="CK20" s="492">
        <v>-451</v>
      </c>
      <c r="CL20" s="492">
        <v>-1380</v>
      </c>
      <c r="CM20" s="492">
        <v>-109</v>
      </c>
      <c r="CN20" s="492">
        <v>19</v>
      </c>
    </row>
    <row r="21" spans="1:92" x14ac:dyDescent="0.2">
      <c r="A21" s="506">
        <v>11</v>
      </c>
      <c r="C21" s="507">
        <v>17</v>
      </c>
      <c r="D21" s="508" t="s">
        <v>646</v>
      </c>
      <c r="E21" s="509">
        <v>84</v>
      </c>
      <c r="F21" s="509">
        <v>0</v>
      </c>
      <c r="G21" s="509">
        <v>1</v>
      </c>
      <c r="H21" s="509">
        <v>0</v>
      </c>
      <c r="I21" s="509">
        <v>16</v>
      </c>
      <c r="J21" s="509">
        <v>20</v>
      </c>
      <c r="K21" s="509">
        <v>1</v>
      </c>
      <c r="L21" s="509">
        <v>0</v>
      </c>
      <c r="M21" s="509">
        <v>3</v>
      </c>
      <c r="N21" s="509">
        <v>1</v>
      </c>
      <c r="O21" s="509">
        <v>0</v>
      </c>
      <c r="P21" s="509">
        <v>21</v>
      </c>
      <c r="Q21" s="509">
        <v>1</v>
      </c>
      <c r="R21" s="509">
        <v>4</v>
      </c>
      <c r="S21" s="509">
        <v>0</v>
      </c>
      <c r="T21" s="509">
        <v>0</v>
      </c>
      <c r="U21" s="509">
        <v>556</v>
      </c>
      <c r="V21" s="509">
        <v>6</v>
      </c>
      <c r="W21" s="509">
        <v>4</v>
      </c>
      <c r="X21" s="509">
        <v>17</v>
      </c>
      <c r="Y21" s="509">
        <v>26</v>
      </c>
      <c r="Z21" s="509">
        <v>80</v>
      </c>
      <c r="AA21" s="509">
        <v>31</v>
      </c>
      <c r="AB21" s="509">
        <v>95</v>
      </c>
      <c r="AC21" s="509">
        <v>1253</v>
      </c>
      <c r="AD21" s="509">
        <v>2</v>
      </c>
      <c r="AE21" s="509">
        <v>30</v>
      </c>
      <c r="AF21" s="509">
        <v>105</v>
      </c>
      <c r="AG21" s="509">
        <v>1688</v>
      </c>
      <c r="AH21" s="509">
        <v>0</v>
      </c>
      <c r="AI21" s="509">
        <v>1</v>
      </c>
      <c r="AJ21" s="509">
        <v>12</v>
      </c>
      <c r="AK21" s="509">
        <v>1</v>
      </c>
      <c r="AL21" s="509">
        <v>7</v>
      </c>
      <c r="AM21" s="509">
        <v>0</v>
      </c>
      <c r="AN21" s="509">
        <v>0</v>
      </c>
      <c r="AO21" s="509">
        <v>0</v>
      </c>
      <c r="AP21" s="509">
        <v>4</v>
      </c>
      <c r="AQ21" s="509">
        <v>0</v>
      </c>
      <c r="AR21" s="509">
        <v>0</v>
      </c>
      <c r="AS21" s="509">
        <v>0</v>
      </c>
      <c r="AT21" s="509">
        <v>0</v>
      </c>
      <c r="AU21" s="509">
        <v>0</v>
      </c>
      <c r="AV21" s="509">
        <v>0</v>
      </c>
      <c r="AW21" s="509">
        <v>0</v>
      </c>
      <c r="AX21" s="509">
        <v>0</v>
      </c>
      <c r="AY21" s="509">
        <v>0</v>
      </c>
      <c r="AZ21" s="509">
        <v>0</v>
      </c>
      <c r="BA21" s="509">
        <v>0</v>
      </c>
      <c r="BB21" s="509">
        <v>0</v>
      </c>
      <c r="BC21" s="509">
        <v>0</v>
      </c>
      <c r="BD21" s="509">
        <v>6</v>
      </c>
      <c r="BE21" s="509">
        <v>28</v>
      </c>
      <c r="BF21" s="509">
        <v>34</v>
      </c>
      <c r="BG21" s="509">
        <v>22</v>
      </c>
      <c r="BH21" s="509">
        <v>5</v>
      </c>
      <c r="BI21" s="509">
        <v>6</v>
      </c>
      <c r="BJ21" s="509">
        <v>1</v>
      </c>
      <c r="BK21" s="509">
        <v>0</v>
      </c>
      <c r="BL21" s="509">
        <v>0</v>
      </c>
      <c r="BM21" s="509">
        <v>13</v>
      </c>
      <c r="BN21" s="509">
        <v>0</v>
      </c>
      <c r="BO21" s="509">
        <v>30</v>
      </c>
      <c r="BP21" s="509">
        <v>35</v>
      </c>
      <c r="BQ21" s="509">
        <v>0</v>
      </c>
      <c r="BR21" s="509">
        <v>4</v>
      </c>
      <c r="BS21" s="509">
        <v>0</v>
      </c>
      <c r="BT21" s="509">
        <v>10</v>
      </c>
      <c r="BU21" s="509">
        <v>2</v>
      </c>
      <c r="BV21" s="510">
        <v>4266</v>
      </c>
      <c r="BW21" s="509">
        <v>14</v>
      </c>
      <c r="BX21" s="509">
        <v>147</v>
      </c>
      <c r="BY21" s="509">
        <v>0</v>
      </c>
      <c r="BZ21" s="509">
        <v>0</v>
      </c>
      <c r="CA21" s="509">
        <v>0</v>
      </c>
      <c r="CB21" s="509">
        <v>-200</v>
      </c>
      <c r="CC21" s="510">
        <v>-39</v>
      </c>
      <c r="CD21" s="510">
        <v>4227</v>
      </c>
      <c r="CE21" s="509">
        <v>448</v>
      </c>
      <c r="CF21" s="510">
        <v>7573</v>
      </c>
      <c r="CG21" s="510">
        <v>8021</v>
      </c>
      <c r="CH21" s="509">
        <v>7982</v>
      </c>
      <c r="CI21" s="510">
        <v>12248</v>
      </c>
      <c r="CJ21" s="510">
        <v>-638</v>
      </c>
      <c r="CK21" s="492">
        <v>-1475</v>
      </c>
      <c r="CL21" s="492">
        <v>-2113</v>
      </c>
      <c r="CM21" s="492">
        <v>5869</v>
      </c>
      <c r="CN21" s="492">
        <v>10135</v>
      </c>
    </row>
    <row r="22" spans="1:92" x14ac:dyDescent="0.2">
      <c r="A22" s="506">
        <v>12</v>
      </c>
      <c r="C22" s="507">
        <v>18</v>
      </c>
      <c r="D22" s="508" t="s">
        <v>647</v>
      </c>
      <c r="E22" s="509">
        <v>1</v>
      </c>
      <c r="F22" s="509">
        <v>0</v>
      </c>
      <c r="G22" s="509">
        <v>3</v>
      </c>
      <c r="H22" s="509">
        <v>0</v>
      </c>
      <c r="I22" s="509">
        <v>0</v>
      </c>
      <c r="J22" s="509">
        <v>0</v>
      </c>
      <c r="K22" s="509">
        <v>0</v>
      </c>
      <c r="L22" s="509">
        <v>0</v>
      </c>
      <c r="M22" s="509">
        <v>10</v>
      </c>
      <c r="N22" s="509">
        <v>0</v>
      </c>
      <c r="O22" s="509">
        <v>0</v>
      </c>
      <c r="P22" s="509">
        <v>0</v>
      </c>
      <c r="Q22" s="509">
        <v>0</v>
      </c>
      <c r="R22" s="509">
        <v>1</v>
      </c>
      <c r="S22" s="509">
        <v>0</v>
      </c>
      <c r="T22" s="509">
        <v>0</v>
      </c>
      <c r="U22" s="509">
        <v>53</v>
      </c>
      <c r="V22" s="509">
        <v>645</v>
      </c>
      <c r="W22" s="509">
        <v>1</v>
      </c>
      <c r="X22" s="509">
        <v>1066</v>
      </c>
      <c r="Y22" s="509">
        <v>468</v>
      </c>
      <c r="Z22" s="509">
        <v>1680</v>
      </c>
      <c r="AA22" s="509">
        <v>37</v>
      </c>
      <c r="AB22" s="509">
        <v>16</v>
      </c>
      <c r="AC22" s="509">
        <v>6236</v>
      </c>
      <c r="AD22" s="509">
        <v>7</v>
      </c>
      <c r="AE22" s="509">
        <v>277</v>
      </c>
      <c r="AF22" s="509">
        <v>76</v>
      </c>
      <c r="AG22" s="509">
        <v>735</v>
      </c>
      <c r="AH22" s="509">
        <v>0</v>
      </c>
      <c r="AI22" s="509">
        <v>0</v>
      </c>
      <c r="AJ22" s="509">
        <v>0</v>
      </c>
      <c r="AK22" s="509">
        <v>0</v>
      </c>
      <c r="AL22" s="509">
        <v>0</v>
      </c>
      <c r="AM22" s="509">
        <v>0</v>
      </c>
      <c r="AN22" s="509">
        <v>0</v>
      </c>
      <c r="AO22" s="509">
        <v>0</v>
      </c>
      <c r="AP22" s="509">
        <v>0</v>
      </c>
      <c r="AQ22" s="509">
        <v>0</v>
      </c>
      <c r="AR22" s="509">
        <v>0</v>
      </c>
      <c r="AS22" s="509">
        <v>0</v>
      </c>
      <c r="AT22" s="509">
        <v>0</v>
      </c>
      <c r="AU22" s="509">
        <v>0</v>
      </c>
      <c r="AV22" s="509">
        <v>0</v>
      </c>
      <c r="AW22" s="509">
        <v>3</v>
      </c>
      <c r="AX22" s="509">
        <v>0</v>
      </c>
      <c r="AY22" s="509">
        <v>0</v>
      </c>
      <c r="AZ22" s="509">
        <v>0</v>
      </c>
      <c r="BA22" s="509">
        <v>0</v>
      </c>
      <c r="BB22" s="509">
        <v>0</v>
      </c>
      <c r="BC22" s="509">
        <v>0</v>
      </c>
      <c r="BD22" s="509">
        <v>1</v>
      </c>
      <c r="BE22" s="509">
        <v>0</v>
      </c>
      <c r="BF22" s="509">
        <v>0</v>
      </c>
      <c r="BG22" s="509">
        <v>0</v>
      </c>
      <c r="BH22" s="509">
        <v>0</v>
      </c>
      <c r="BI22" s="509">
        <v>0</v>
      </c>
      <c r="BJ22" s="509">
        <v>0</v>
      </c>
      <c r="BK22" s="509">
        <v>0</v>
      </c>
      <c r="BL22" s="509">
        <v>0</v>
      </c>
      <c r="BM22" s="509">
        <v>1</v>
      </c>
      <c r="BN22" s="509">
        <v>0</v>
      </c>
      <c r="BO22" s="509">
        <v>0</v>
      </c>
      <c r="BP22" s="509">
        <v>0</v>
      </c>
      <c r="BQ22" s="509">
        <v>0</v>
      </c>
      <c r="BR22" s="509">
        <v>0</v>
      </c>
      <c r="BS22" s="509">
        <v>0</v>
      </c>
      <c r="BT22" s="509">
        <v>0</v>
      </c>
      <c r="BU22" s="509">
        <v>2</v>
      </c>
      <c r="BV22" s="510">
        <v>11319</v>
      </c>
      <c r="BW22" s="509">
        <v>0</v>
      </c>
      <c r="BX22" s="509">
        <v>-34</v>
      </c>
      <c r="BY22" s="509">
        <v>0</v>
      </c>
      <c r="BZ22" s="509">
        <v>-40</v>
      </c>
      <c r="CA22" s="509">
        <v>-100</v>
      </c>
      <c r="CB22" s="509">
        <v>-13</v>
      </c>
      <c r="CC22" s="510">
        <v>-187</v>
      </c>
      <c r="CD22" s="510">
        <v>11132</v>
      </c>
      <c r="CE22" s="509">
        <v>353</v>
      </c>
      <c r="CF22" s="510">
        <v>1504</v>
      </c>
      <c r="CG22" s="510">
        <v>1857</v>
      </c>
      <c r="CH22" s="509">
        <v>1670</v>
      </c>
      <c r="CI22" s="510">
        <v>12989</v>
      </c>
      <c r="CJ22" s="510">
        <v>-7583</v>
      </c>
      <c r="CK22" s="492">
        <v>-3275</v>
      </c>
      <c r="CL22" s="492">
        <v>-10858</v>
      </c>
      <c r="CM22" s="492">
        <v>-9188</v>
      </c>
      <c r="CN22" s="492">
        <v>2131</v>
      </c>
    </row>
    <row r="23" spans="1:92" x14ac:dyDescent="0.2">
      <c r="A23" s="506">
        <v>13</v>
      </c>
      <c r="C23" s="507">
        <v>19</v>
      </c>
      <c r="D23" s="508" t="s">
        <v>648</v>
      </c>
      <c r="E23" s="509">
        <v>0</v>
      </c>
      <c r="F23" s="509">
        <v>0</v>
      </c>
      <c r="G23" s="509">
        <v>0</v>
      </c>
      <c r="H23" s="509">
        <v>0</v>
      </c>
      <c r="I23" s="509">
        <v>26</v>
      </c>
      <c r="J23" s="509">
        <v>4</v>
      </c>
      <c r="K23" s="509">
        <v>0</v>
      </c>
      <c r="L23" s="509">
        <v>0</v>
      </c>
      <c r="M23" s="509">
        <v>2</v>
      </c>
      <c r="N23" s="509">
        <v>1</v>
      </c>
      <c r="O23" s="509">
        <v>2</v>
      </c>
      <c r="P23" s="509">
        <v>16</v>
      </c>
      <c r="Q23" s="509">
        <v>0</v>
      </c>
      <c r="R23" s="509">
        <v>3</v>
      </c>
      <c r="S23" s="509">
        <v>0</v>
      </c>
      <c r="T23" s="509">
        <v>0</v>
      </c>
      <c r="U23" s="509">
        <v>66</v>
      </c>
      <c r="V23" s="509">
        <v>10</v>
      </c>
      <c r="W23" s="509">
        <v>146</v>
      </c>
      <c r="X23" s="509">
        <v>308</v>
      </c>
      <c r="Y23" s="509">
        <v>154</v>
      </c>
      <c r="Z23" s="509">
        <v>355</v>
      </c>
      <c r="AA23" s="509">
        <v>61</v>
      </c>
      <c r="AB23" s="509">
        <v>126</v>
      </c>
      <c r="AC23" s="509">
        <v>9064</v>
      </c>
      <c r="AD23" s="509">
        <v>35</v>
      </c>
      <c r="AE23" s="509">
        <v>124</v>
      </c>
      <c r="AF23" s="509">
        <v>266</v>
      </c>
      <c r="AG23" s="509">
        <v>284</v>
      </c>
      <c r="AH23" s="509">
        <v>0</v>
      </c>
      <c r="AI23" s="509">
        <v>0</v>
      </c>
      <c r="AJ23" s="509">
        <v>1</v>
      </c>
      <c r="AK23" s="509">
        <v>0</v>
      </c>
      <c r="AL23" s="509">
        <v>0</v>
      </c>
      <c r="AM23" s="509">
        <v>0</v>
      </c>
      <c r="AN23" s="509">
        <v>0</v>
      </c>
      <c r="AO23" s="509">
        <v>0</v>
      </c>
      <c r="AP23" s="509">
        <v>0</v>
      </c>
      <c r="AQ23" s="509">
        <v>0</v>
      </c>
      <c r="AR23" s="509">
        <v>0</v>
      </c>
      <c r="AS23" s="509">
        <v>0</v>
      </c>
      <c r="AT23" s="509">
        <v>0</v>
      </c>
      <c r="AU23" s="509">
        <v>0</v>
      </c>
      <c r="AV23" s="509">
        <v>0</v>
      </c>
      <c r="AW23" s="509">
        <v>0</v>
      </c>
      <c r="AX23" s="509">
        <v>0</v>
      </c>
      <c r="AY23" s="509">
        <v>0</v>
      </c>
      <c r="AZ23" s="509">
        <v>0</v>
      </c>
      <c r="BA23" s="509">
        <v>0</v>
      </c>
      <c r="BB23" s="509">
        <v>0</v>
      </c>
      <c r="BC23" s="509">
        <v>0</v>
      </c>
      <c r="BD23" s="509">
        <v>6</v>
      </c>
      <c r="BE23" s="509">
        <v>0</v>
      </c>
      <c r="BF23" s="509">
        <v>3</v>
      </c>
      <c r="BG23" s="509">
        <v>70</v>
      </c>
      <c r="BH23" s="509">
        <v>0</v>
      </c>
      <c r="BI23" s="509">
        <v>1</v>
      </c>
      <c r="BJ23" s="509">
        <v>0</v>
      </c>
      <c r="BK23" s="509">
        <v>0</v>
      </c>
      <c r="BL23" s="509">
        <v>0</v>
      </c>
      <c r="BM23" s="509">
        <v>6</v>
      </c>
      <c r="BN23" s="509">
        <v>0</v>
      </c>
      <c r="BO23" s="509">
        <v>9</v>
      </c>
      <c r="BP23" s="509">
        <v>7</v>
      </c>
      <c r="BQ23" s="509">
        <v>2</v>
      </c>
      <c r="BR23" s="509">
        <v>0</v>
      </c>
      <c r="BS23" s="509">
        <v>0</v>
      </c>
      <c r="BT23" s="509">
        <v>0</v>
      </c>
      <c r="BU23" s="509">
        <v>1</v>
      </c>
      <c r="BV23" s="510">
        <v>11159</v>
      </c>
      <c r="BW23" s="509">
        <v>2</v>
      </c>
      <c r="BX23" s="509">
        <v>166</v>
      </c>
      <c r="BY23" s="509">
        <v>0</v>
      </c>
      <c r="BZ23" s="509">
        <v>0</v>
      </c>
      <c r="CA23" s="509">
        <v>-122</v>
      </c>
      <c r="CB23" s="509">
        <v>-17</v>
      </c>
      <c r="CC23" s="510">
        <v>29</v>
      </c>
      <c r="CD23" s="510">
        <v>11188</v>
      </c>
      <c r="CE23" s="509">
        <v>73</v>
      </c>
      <c r="CF23" s="510">
        <v>494</v>
      </c>
      <c r="CG23" s="510">
        <v>567</v>
      </c>
      <c r="CH23" s="509">
        <v>596</v>
      </c>
      <c r="CI23" s="510">
        <v>11755</v>
      </c>
      <c r="CJ23" s="510">
        <v>-4052</v>
      </c>
      <c r="CK23" s="492">
        <v>-7079</v>
      </c>
      <c r="CL23" s="492">
        <v>-11131</v>
      </c>
      <c r="CM23" s="492">
        <v>-10535</v>
      </c>
      <c r="CN23" s="492">
        <v>624</v>
      </c>
    </row>
    <row r="24" spans="1:92" x14ac:dyDescent="0.2">
      <c r="A24" s="506">
        <v>14</v>
      </c>
      <c r="C24" s="507">
        <v>20</v>
      </c>
      <c r="D24" s="508" t="s">
        <v>649</v>
      </c>
      <c r="E24" s="509">
        <v>44</v>
      </c>
      <c r="F24" s="509">
        <v>0</v>
      </c>
      <c r="G24" s="509">
        <v>21</v>
      </c>
      <c r="H24" s="509">
        <v>1</v>
      </c>
      <c r="I24" s="509">
        <v>69</v>
      </c>
      <c r="J24" s="509">
        <v>89</v>
      </c>
      <c r="K24" s="509">
        <v>3</v>
      </c>
      <c r="L24" s="509">
        <v>1</v>
      </c>
      <c r="M24" s="509">
        <v>10</v>
      </c>
      <c r="N24" s="509">
        <v>2</v>
      </c>
      <c r="O24" s="509">
        <v>0</v>
      </c>
      <c r="P24" s="509">
        <v>28</v>
      </c>
      <c r="Q24" s="509">
        <v>1</v>
      </c>
      <c r="R24" s="509">
        <v>3</v>
      </c>
      <c r="S24" s="509">
        <v>1</v>
      </c>
      <c r="T24" s="509">
        <v>0</v>
      </c>
      <c r="U24" s="509">
        <v>70</v>
      </c>
      <c r="V24" s="509">
        <v>1</v>
      </c>
      <c r="W24" s="509">
        <v>1</v>
      </c>
      <c r="X24" s="509">
        <v>332</v>
      </c>
      <c r="Y24" s="509">
        <v>146</v>
      </c>
      <c r="Z24" s="509">
        <v>593</v>
      </c>
      <c r="AA24" s="509">
        <v>64</v>
      </c>
      <c r="AB24" s="509">
        <v>57</v>
      </c>
      <c r="AC24" s="509">
        <v>3823</v>
      </c>
      <c r="AD24" s="509">
        <v>23</v>
      </c>
      <c r="AE24" s="509">
        <v>52</v>
      </c>
      <c r="AF24" s="509">
        <v>246</v>
      </c>
      <c r="AG24" s="509">
        <v>3016</v>
      </c>
      <c r="AH24" s="509">
        <v>0</v>
      </c>
      <c r="AI24" s="509">
        <v>12</v>
      </c>
      <c r="AJ24" s="509">
        <v>2</v>
      </c>
      <c r="AK24" s="509">
        <v>0</v>
      </c>
      <c r="AL24" s="509">
        <v>109</v>
      </c>
      <c r="AM24" s="509">
        <v>1</v>
      </c>
      <c r="AN24" s="509">
        <v>0</v>
      </c>
      <c r="AO24" s="509">
        <v>0</v>
      </c>
      <c r="AP24" s="509">
        <v>15</v>
      </c>
      <c r="AQ24" s="509">
        <v>0</v>
      </c>
      <c r="AR24" s="509">
        <v>16</v>
      </c>
      <c r="AS24" s="509">
        <v>6</v>
      </c>
      <c r="AT24" s="509">
        <v>0</v>
      </c>
      <c r="AU24" s="509">
        <v>0</v>
      </c>
      <c r="AV24" s="509">
        <v>0</v>
      </c>
      <c r="AW24" s="509">
        <v>7</v>
      </c>
      <c r="AX24" s="509">
        <v>0</v>
      </c>
      <c r="AY24" s="509">
        <v>0</v>
      </c>
      <c r="AZ24" s="509">
        <v>0</v>
      </c>
      <c r="BA24" s="509">
        <v>0</v>
      </c>
      <c r="BB24" s="509">
        <v>0</v>
      </c>
      <c r="BC24" s="509">
        <v>0</v>
      </c>
      <c r="BD24" s="509">
        <v>129</v>
      </c>
      <c r="BE24" s="509">
        <v>3</v>
      </c>
      <c r="BF24" s="509">
        <v>3</v>
      </c>
      <c r="BG24" s="509">
        <v>10</v>
      </c>
      <c r="BH24" s="509">
        <v>0</v>
      </c>
      <c r="BI24" s="509">
        <v>2</v>
      </c>
      <c r="BJ24" s="509">
        <v>5</v>
      </c>
      <c r="BK24" s="509">
        <v>2</v>
      </c>
      <c r="BL24" s="509">
        <v>0</v>
      </c>
      <c r="BM24" s="509">
        <v>15</v>
      </c>
      <c r="BN24" s="509">
        <v>3</v>
      </c>
      <c r="BO24" s="509">
        <v>14</v>
      </c>
      <c r="BP24" s="509">
        <v>53</v>
      </c>
      <c r="BQ24" s="509">
        <v>10</v>
      </c>
      <c r="BR24" s="509">
        <v>0</v>
      </c>
      <c r="BS24" s="509">
        <v>8</v>
      </c>
      <c r="BT24" s="509">
        <v>0</v>
      </c>
      <c r="BU24" s="509">
        <v>2</v>
      </c>
      <c r="BV24" s="510">
        <v>9124</v>
      </c>
      <c r="BW24" s="509">
        <v>37</v>
      </c>
      <c r="BX24" s="509">
        <v>282</v>
      </c>
      <c r="BY24" s="509">
        <v>0</v>
      </c>
      <c r="BZ24" s="509">
        <v>426</v>
      </c>
      <c r="CA24" s="509">
        <v>5625</v>
      </c>
      <c r="CB24" s="509">
        <v>-39</v>
      </c>
      <c r="CC24" s="510">
        <v>6331</v>
      </c>
      <c r="CD24" s="510">
        <v>15455</v>
      </c>
      <c r="CE24" s="509">
        <v>309</v>
      </c>
      <c r="CF24" s="510">
        <v>5737</v>
      </c>
      <c r="CG24" s="510">
        <v>6046</v>
      </c>
      <c r="CH24" s="509">
        <v>12377</v>
      </c>
      <c r="CI24" s="510">
        <v>21501</v>
      </c>
      <c r="CJ24" s="510">
        <v>-10679</v>
      </c>
      <c r="CK24" s="492">
        <v>-3585</v>
      </c>
      <c r="CL24" s="492">
        <v>-14264</v>
      </c>
      <c r="CM24" s="492">
        <v>-1887</v>
      </c>
      <c r="CN24" s="492">
        <v>7237</v>
      </c>
    </row>
    <row r="25" spans="1:92" x14ac:dyDescent="0.2">
      <c r="A25" s="506">
        <v>15</v>
      </c>
      <c r="C25" s="507">
        <v>21</v>
      </c>
      <c r="D25" s="508" t="s">
        <v>650</v>
      </c>
      <c r="E25" s="509">
        <v>0</v>
      </c>
      <c r="F25" s="509">
        <v>0</v>
      </c>
      <c r="G25" s="509">
        <v>0</v>
      </c>
      <c r="H25" s="509">
        <v>0</v>
      </c>
      <c r="I25" s="509">
        <v>0</v>
      </c>
      <c r="J25" s="509">
        <v>0</v>
      </c>
      <c r="K25" s="509">
        <v>0</v>
      </c>
      <c r="L25" s="509">
        <v>0</v>
      </c>
      <c r="M25" s="509">
        <v>1</v>
      </c>
      <c r="N25" s="509">
        <v>0</v>
      </c>
      <c r="O25" s="509">
        <v>0</v>
      </c>
      <c r="P25" s="509">
        <v>0</v>
      </c>
      <c r="Q25" s="509">
        <v>0</v>
      </c>
      <c r="R25" s="509">
        <v>0</v>
      </c>
      <c r="S25" s="509">
        <v>0</v>
      </c>
      <c r="T25" s="509">
        <v>0</v>
      </c>
      <c r="U25" s="509">
        <v>15</v>
      </c>
      <c r="V25" s="509">
        <v>0</v>
      </c>
      <c r="W25" s="509">
        <v>0</v>
      </c>
      <c r="X25" s="509">
        <v>5</v>
      </c>
      <c r="Y25" s="509">
        <v>642</v>
      </c>
      <c r="Z25" s="509">
        <v>722</v>
      </c>
      <c r="AA25" s="509">
        <v>25</v>
      </c>
      <c r="AB25" s="509">
        <v>6</v>
      </c>
      <c r="AC25" s="509">
        <v>1853</v>
      </c>
      <c r="AD25" s="509">
        <v>2</v>
      </c>
      <c r="AE25" s="509">
        <v>40</v>
      </c>
      <c r="AF25" s="509">
        <v>11</v>
      </c>
      <c r="AG25" s="509">
        <v>203</v>
      </c>
      <c r="AH25" s="509">
        <v>0</v>
      </c>
      <c r="AI25" s="509">
        <v>0</v>
      </c>
      <c r="AJ25" s="509">
        <v>29</v>
      </c>
      <c r="AK25" s="509">
        <v>0</v>
      </c>
      <c r="AL25" s="509">
        <v>0</v>
      </c>
      <c r="AM25" s="509">
        <v>0</v>
      </c>
      <c r="AN25" s="509">
        <v>0</v>
      </c>
      <c r="AO25" s="509">
        <v>0</v>
      </c>
      <c r="AP25" s="509">
        <v>0</v>
      </c>
      <c r="AQ25" s="509">
        <v>0</v>
      </c>
      <c r="AR25" s="509">
        <v>0</v>
      </c>
      <c r="AS25" s="509">
        <v>0</v>
      </c>
      <c r="AT25" s="509">
        <v>0</v>
      </c>
      <c r="AU25" s="509">
        <v>0</v>
      </c>
      <c r="AV25" s="509">
        <v>0</v>
      </c>
      <c r="AW25" s="509">
        <v>0</v>
      </c>
      <c r="AX25" s="509">
        <v>0</v>
      </c>
      <c r="AY25" s="509">
        <v>0</v>
      </c>
      <c r="AZ25" s="509">
        <v>0</v>
      </c>
      <c r="BA25" s="509">
        <v>0</v>
      </c>
      <c r="BB25" s="509">
        <v>0</v>
      </c>
      <c r="BC25" s="509">
        <v>0</v>
      </c>
      <c r="BD25" s="509">
        <v>9</v>
      </c>
      <c r="BE25" s="509">
        <v>0</v>
      </c>
      <c r="BF25" s="509">
        <v>0</v>
      </c>
      <c r="BG25" s="509">
        <v>0</v>
      </c>
      <c r="BH25" s="509">
        <v>0</v>
      </c>
      <c r="BI25" s="509">
        <v>0</v>
      </c>
      <c r="BJ25" s="509">
        <v>0</v>
      </c>
      <c r="BK25" s="509">
        <v>0</v>
      </c>
      <c r="BL25" s="509">
        <v>0</v>
      </c>
      <c r="BM25" s="509">
        <v>136</v>
      </c>
      <c r="BN25" s="509">
        <v>0</v>
      </c>
      <c r="BO25" s="509">
        <v>0</v>
      </c>
      <c r="BP25" s="509">
        <v>0</v>
      </c>
      <c r="BQ25" s="509">
        <v>0</v>
      </c>
      <c r="BR25" s="509">
        <v>0</v>
      </c>
      <c r="BS25" s="509">
        <v>0</v>
      </c>
      <c r="BT25" s="509">
        <v>0</v>
      </c>
      <c r="BU25" s="509">
        <v>0</v>
      </c>
      <c r="BV25" s="510">
        <v>3699</v>
      </c>
      <c r="BW25" s="509">
        <v>0</v>
      </c>
      <c r="BX25" s="509">
        <v>13</v>
      </c>
      <c r="BY25" s="509">
        <v>0</v>
      </c>
      <c r="BZ25" s="509">
        <v>678</v>
      </c>
      <c r="CA25" s="509">
        <v>10878</v>
      </c>
      <c r="CB25" s="509">
        <v>113</v>
      </c>
      <c r="CC25" s="510">
        <v>11682</v>
      </c>
      <c r="CD25" s="510">
        <v>15381</v>
      </c>
      <c r="CE25" s="509">
        <v>1669</v>
      </c>
      <c r="CF25" s="510">
        <v>4673</v>
      </c>
      <c r="CG25" s="510">
        <v>6342</v>
      </c>
      <c r="CH25" s="509">
        <v>18024</v>
      </c>
      <c r="CI25" s="510">
        <v>21723</v>
      </c>
      <c r="CJ25" s="510">
        <v>-14508</v>
      </c>
      <c r="CK25" s="492">
        <v>-873</v>
      </c>
      <c r="CL25" s="492">
        <v>-15381</v>
      </c>
      <c r="CM25" s="492">
        <v>2643</v>
      </c>
      <c r="CN25" s="492">
        <v>6342</v>
      </c>
    </row>
    <row r="26" spans="1:92" x14ac:dyDescent="0.2">
      <c r="A26" s="506">
        <v>16</v>
      </c>
      <c r="C26" s="507">
        <v>22</v>
      </c>
      <c r="D26" s="508" t="s">
        <v>651</v>
      </c>
      <c r="E26" s="509">
        <v>0</v>
      </c>
      <c r="F26" s="509">
        <v>0</v>
      </c>
      <c r="G26" s="509">
        <v>0</v>
      </c>
      <c r="H26" s="509">
        <v>0</v>
      </c>
      <c r="I26" s="509">
        <v>0</v>
      </c>
      <c r="J26" s="509">
        <v>0</v>
      </c>
      <c r="K26" s="509">
        <v>0</v>
      </c>
      <c r="L26" s="509">
        <v>0</v>
      </c>
      <c r="M26" s="509">
        <v>0</v>
      </c>
      <c r="N26" s="509">
        <v>0</v>
      </c>
      <c r="O26" s="509">
        <v>0</v>
      </c>
      <c r="P26" s="509">
        <v>0</v>
      </c>
      <c r="Q26" s="509">
        <v>0</v>
      </c>
      <c r="R26" s="509">
        <v>4</v>
      </c>
      <c r="S26" s="509">
        <v>0</v>
      </c>
      <c r="T26" s="509">
        <v>0</v>
      </c>
      <c r="U26" s="509">
        <v>9</v>
      </c>
      <c r="V26" s="509">
        <v>0</v>
      </c>
      <c r="W26" s="509">
        <v>0</v>
      </c>
      <c r="X26" s="509">
        <v>2</v>
      </c>
      <c r="Y26" s="509">
        <v>21</v>
      </c>
      <c r="Z26" s="509">
        <v>2682</v>
      </c>
      <c r="AA26" s="509">
        <v>2</v>
      </c>
      <c r="AB26" s="509">
        <v>8</v>
      </c>
      <c r="AC26" s="509">
        <v>329</v>
      </c>
      <c r="AD26" s="509">
        <v>1</v>
      </c>
      <c r="AE26" s="509">
        <v>5</v>
      </c>
      <c r="AF26" s="509">
        <v>3</v>
      </c>
      <c r="AG26" s="509">
        <v>3</v>
      </c>
      <c r="AH26" s="509">
        <v>0</v>
      </c>
      <c r="AI26" s="509">
        <v>0</v>
      </c>
      <c r="AJ26" s="509">
        <v>1</v>
      </c>
      <c r="AK26" s="509">
        <v>0</v>
      </c>
      <c r="AL26" s="509">
        <v>0</v>
      </c>
      <c r="AM26" s="509">
        <v>0</v>
      </c>
      <c r="AN26" s="509">
        <v>0</v>
      </c>
      <c r="AO26" s="509">
        <v>0</v>
      </c>
      <c r="AP26" s="509">
        <v>0</v>
      </c>
      <c r="AQ26" s="509">
        <v>0</v>
      </c>
      <c r="AR26" s="509">
        <v>0</v>
      </c>
      <c r="AS26" s="509">
        <v>0</v>
      </c>
      <c r="AT26" s="509">
        <v>0</v>
      </c>
      <c r="AU26" s="509">
        <v>0</v>
      </c>
      <c r="AV26" s="509">
        <v>0</v>
      </c>
      <c r="AW26" s="509">
        <v>0</v>
      </c>
      <c r="AX26" s="509">
        <v>0</v>
      </c>
      <c r="AY26" s="509">
        <v>0</v>
      </c>
      <c r="AZ26" s="509">
        <v>0</v>
      </c>
      <c r="BA26" s="509">
        <v>0</v>
      </c>
      <c r="BB26" s="509">
        <v>0</v>
      </c>
      <c r="BC26" s="509">
        <v>0</v>
      </c>
      <c r="BD26" s="509">
        <v>0</v>
      </c>
      <c r="BE26" s="509">
        <v>0</v>
      </c>
      <c r="BF26" s="509">
        <v>0</v>
      </c>
      <c r="BG26" s="509">
        <v>0</v>
      </c>
      <c r="BH26" s="509">
        <v>0</v>
      </c>
      <c r="BI26" s="509">
        <v>0</v>
      </c>
      <c r="BJ26" s="509">
        <v>0</v>
      </c>
      <c r="BK26" s="509">
        <v>0</v>
      </c>
      <c r="BL26" s="509">
        <v>0</v>
      </c>
      <c r="BM26" s="509">
        <v>201</v>
      </c>
      <c r="BN26" s="509">
        <v>0</v>
      </c>
      <c r="BO26" s="509">
        <v>0</v>
      </c>
      <c r="BP26" s="509">
        <v>0</v>
      </c>
      <c r="BQ26" s="509">
        <v>0</v>
      </c>
      <c r="BR26" s="509">
        <v>0</v>
      </c>
      <c r="BS26" s="509">
        <v>0</v>
      </c>
      <c r="BT26" s="509">
        <v>0</v>
      </c>
      <c r="BU26" s="509">
        <v>0</v>
      </c>
      <c r="BV26" s="510">
        <v>3271</v>
      </c>
      <c r="BW26" s="509">
        <v>0</v>
      </c>
      <c r="BX26" s="509">
        <v>7</v>
      </c>
      <c r="BY26" s="509">
        <v>0</v>
      </c>
      <c r="BZ26" s="509">
        <v>314</v>
      </c>
      <c r="CA26" s="509">
        <v>14594</v>
      </c>
      <c r="CB26" s="509">
        <v>38</v>
      </c>
      <c r="CC26" s="510">
        <v>14953</v>
      </c>
      <c r="CD26" s="510">
        <v>18224</v>
      </c>
      <c r="CE26" s="509">
        <v>9138</v>
      </c>
      <c r="CF26" s="510">
        <v>18768</v>
      </c>
      <c r="CG26" s="510">
        <v>27906</v>
      </c>
      <c r="CH26" s="509">
        <v>42859</v>
      </c>
      <c r="CI26" s="510">
        <v>46130</v>
      </c>
      <c r="CJ26" s="510">
        <v>-8434</v>
      </c>
      <c r="CK26" s="492">
        <v>-9790</v>
      </c>
      <c r="CL26" s="492">
        <v>-18224</v>
      </c>
      <c r="CM26" s="492">
        <v>24635</v>
      </c>
      <c r="CN26" s="492">
        <v>27906</v>
      </c>
    </row>
    <row r="27" spans="1:92" x14ac:dyDescent="0.2">
      <c r="A27" s="506">
        <v>17</v>
      </c>
      <c r="C27" s="507">
        <v>23</v>
      </c>
      <c r="D27" s="508" t="s">
        <v>652</v>
      </c>
      <c r="E27" s="509">
        <v>12</v>
      </c>
      <c r="F27" s="509">
        <v>0</v>
      </c>
      <c r="G27" s="509">
        <v>0</v>
      </c>
      <c r="H27" s="509">
        <v>0</v>
      </c>
      <c r="I27" s="509">
        <v>0</v>
      </c>
      <c r="J27" s="509">
        <v>0</v>
      </c>
      <c r="K27" s="509">
        <v>0</v>
      </c>
      <c r="L27" s="509">
        <v>0</v>
      </c>
      <c r="M27" s="509">
        <v>0</v>
      </c>
      <c r="N27" s="509">
        <v>0</v>
      </c>
      <c r="O27" s="509">
        <v>0</v>
      </c>
      <c r="P27" s="509">
        <v>0</v>
      </c>
      <c r="Q27" s="509">
        <v>0</v>
      </c>
      <c r="R27" s="509">
        <v>0</v>
      </c>
      <c r="S27" s="509">
        <v>0</v>
      </c>
      <c r="T27" s="509">
        <v>0</v>
      </c>
      <c r="U27" s="509">
        <v>0</v>
      </c>
      <c r="V27" s="509">
        <v>0</v>
      </c>
      <c r="W27" s="509">
        <v>0</v>
      </c>
      <c r="X27" s="509">
        <v>0</v>
      </c>
      <c r="Y27" s="509">
        <v>11</v>
      </c>
      <c r="Z27" s="509">
        <v>102</v>
      </c>
      <c r="AA27" s="509">
        <v>142</v>
      </c>
      <c r="AB27" s="509">
        <v>1</v>
      </c>
      <c r="AC27" s="509">
        <v>131</v>
      </c>
      <c r="AD27" s="509">
        <v>1</v>
      </c>
      <c r="AE27" s="509">
        <v>2</v>
      </c>
      <c r="AF27" s="509">
        <v>4</v>
      </c>
      <c r="AG27" s="509">
        <v>6</v>
      </c>
      <c r="AH27" s="509">
        <v>0</v>
      </c>
      <c r="AI27" s="509">
        <v>0</v>
      </c>
      <c r="AJ27" s="509">
        <v>0</v>
      </c>
      <c r="AK27" s="509">
        <v>0</v>
      </c>
      <c r="AL27" s="509">
        <v>41</v>
      </c>
      <c r="AM27" s="509">
        <v>0</v>
      </c>
      <c r="AN27" s="509">
        <v>0</v>
      </c>
      <c r="AO27" s="509">
        <v>0</v>
      </c>
      <c r="AP27" s="509">
        <v>0</v>
      </c>
      <c r="AQ27" s="509">
        <v>0</v>
      </c>
      <c r="AR27" s="509">
        <v>0</v>
      </c>
      <c r="AS27" s="509">
        <v>0</v>
      </c>
      <c r="AT27" s="509">
        <v>0</v>
      </c>
      <c r="AU27" s="509">
        <v>0</v>
      </c>
      <c r="AV27" s="509">
        <v>0</v>
      </c>
      <c r="AW27" s="509">
        <v>0</v>
      </c>
      <c r="AX27" s="509">
        <v>0</v>
      </c>
      <c r="AY27" s="509">
        <v>0</v>
      </c>
      <c r="AZ27" s="509">
        <v>0</v>
      </c>
      <c r="BA27" s="509">
        <v>0</v>
      </c>
      <c r="BB27" s="509">
        <v>0</v>
      </c>
      <c r="BC27" s="509">
        <v>0</v>
      </c>
      <c r="BD27" s="509">
        <v>93</v>
      </c>
      <c r="BE27" s="509">
        <v>0</v>
      </c>
      <c r="BF27" s="509">
        <v>0</v>
      </c>
      <c r="BG27" s="509">
        <v>572</v>
      </c>
      <c r="BH27" s="509">
        <v>6</v>
      </c>
      <c r="BI27" s="509">
        <v>12</v>
      </c>
      <c r="BJ27" s="509">
        <v>0</v>
      </c>
      <c r="BK27" s="509">
        <v>4</v>
      </c>
      <c r="BL27" s="509">
        <v>0</v>
      </c>
      <c r="BM27" s="509">
        <v>65</v>
      </c>
      <c r="BN27" s="509">
        <v>3</v>
      </c>
      <c r="BO27" s="509">
        <v>0</v>
      </c>
      <c r="BP27" s="509">
        <v>0</v>
      </c>
      <c r="BQ27" s="509">
        <v>0</v>
      </c>
      <c r="BR27" s="509">
        <v>13</v>
      </c>
      <c r="BS27" s="509">
        <v>0</v>
      </c>
      <c r="BT27" s="509">
        <v>15</v>
      </c>
      <c r="BU27" s="509">
        <v>3</v>
      </c>
      <c r="BV27" s="510">
        <v>1239</v>
      </c>
      <c r="BW27" s="509">
        <v>26</v>
      </c>
      <c r="BX27" s="509">
        <v>307</v>
      </c>
      <c r="BY27" s="509">
        <v>0</v>
      </c>
      <c r="BZ27" s="509">
        <v>634</v>
      </c>
      <c r="CA27" s="509">
        <v>3811</v>
      </c>
      <c r="CB27" s="509">
        <v>101</v>
      </c>
      <c r="CC27" s="510">
        <v>4879</v>
      </c>
      <c r="CD27" s="510">
        <v>6118</v>
      </c>
      <c r="CE27" s="509">
        <v>221</v>
      </c>
      <c r="CF27" s="510">
        <v>947</v>
      </c>
      <c r="CG27" s="510">
        <v>1168</v>
      </c>
      <c r="CH27" s="509">
        <v>6047</v>
      </c>
      <c r="CI27" s="510">
        <v>7286</v>
      </c>
      <c r="CJ27" s="510">
        <v>-1222</v>
      </c>
      <c r="CK27" s="492">
        <v>-3463</v>
      </c>
      <c r="CL27" s="492">
        <v>-4685</v>
      </c>
      <c r="CM27" s="492">
        <v>1362</v>
      </c>
      <c r="CN27" s="492">
        <v>2601</v>
      </c>
    </row>
    <row r="28" spans="1:92" x14ac:dyDescent="0.2">
      <c r="A28" s="506">
        <v>18</v>
      </c>
      <c r="C28" s="507">
        <v>24</v>
      </c>
      <c r="D28" s="508" t="s">
        <v>653</v>
      </c>
      <c r="E28" s="509">
        <v>0</v>
      </c>
      <c r="F28" s="509">
        <v>0</v>
      </c>
      <c r="G28" s="509">
        <v>0</v>
      </c>
      <c r="H28" s="509">
        <v>0</v>
      </c>
      <c r="I28" s="509">
        <v>0</v>
      </c>
      <c r="J28" s="509">
        <v>0</v>
      </c>
      <c r="K28" s="509">
        <v>0</v>
      </c>
      <c r="L28" s="509">
        <v>0</v>
      </c>
      <c r="M28" s="509">
        <v>0</v>
      </c>
      <c r="N28" s="509">
        <v>0</v>
      </c>
      <c r="O28" s="509">
        <v>1</v>
      </c>
      <c r="P28" s="509">
        <v>0</v>
      </c>
      <c r="Q28" s="509">
        <v>0</v>
      </c>
      <c r="R28" s="509">
        <v>0</v>
      </c>
      <c r="S28" s="509">
        <v>0</v>
      </c>
      <c r="T28" s="509">
        <v>0</v>
      </c>
      <c r="U28" s="509">
        <v>0</v>
      </c>
      <c r="V28" s="509">
        <v>0</v>
      </c>
      <c r="W28" s="509">
        <v>0</v>
      </c>
      <c r="X28" s="509">
        <v>12</v>
      </c>
      <c r="Y28" s="509">
        <v>31</v>
      </c>
      <c r="Z28" s="509">
        <v>174</v>
      </c>
      <c r="AA28" s="509">
        <v>224</v>
      </c>
      <c r="AB28" s="509">
        <v>763</v>
      </c>
      <c r="AC28" s="509">
        <v>20393</v>
      </c>
      <c r="AD28" s="509">
        <v>268</v>
      </c>
      <c r="AE28" s="509">
        <v>56</v>
      </c>
      <c r="AF28" s="509">
        <v>154</v>
      </c>
      <c r="AG28" s="509">
        <v>10</v>
      </c>
      <c r="AH28" s="509">
        <v>0</v>
      </c>
      <c r="AI28" s="509">
        <v>0</v>
      </c>
      <c r="AJ28" s="509">
        <v>0</v>
      </c>
      <c r="AK28" s="509">
        <v>0</v>
      </c>
      <c r="AL28" s="509">
        <v>0</v>
      </c>
      <c r="AM28" s="509">
        <v>0</v>
      </c>
      <c r="AN28" s="509">
        <v>0</v>
      </c>
      <c r="AO28" s="509">
        <v>0</v>
      </c>
      <c r="AP28" s="509">
        <v>0</v>
      </c>
      <c r="AQ28" s="509">
        <v>0</v>
      </c>
      <c r="AR28" s="509">
        <v>0</v>
      </c>
      <c r="AS28" s="509">
        <v>0</v>
      </c>
      <c r="AT28" s="509">
        <v>0</v>
      </c>
      <c r="AU28" s="509">
        <v>0</v>
      </c>
      <c r="AV28" s="509">
        <v>0</v>
      </c>
      <c r="AW28" s="509">
        <v>0</v>
      </c>
      <c r="AX28" s="509">
        <v>0</v>
      </c>
      <c r="AY28" s="509">
        <v>0</v>
      </c>
      <c r="AZ28" s="509">
        <v>2</v>
      </c>
      <c r="BA28" s="509">
        <v>1</v>
      </c>
      <c r="BB28" s="509">
        <v>0</v>
      </c>
      <c r="BC28" s="509">
        <v>0</v>
      </c>
      <c r="BD28" s="509">
        <v>64</v>
      </c>
      <c r="BE28" s="509">
        <v>0</v>
      </c>
      <c r="BF28" s="509">
        <v>51</v>
      </c>
      <c r="BG28" s="509">
        <v>0</v>
      </c>
      <c r="BH28" s="509">
        <v>0</v>
      </c>
      <c r="BI28" s="509">
        <v>0</v>
      </c>
      <c r="BJ28" s="509">
        <v>0</v>
      </c>
      <c r="BK28" s="509">
        <v>0</v>
      </c>
      <c r="BL28" s="509">
        <v>0</v>
      </c>
      <c r="BM28" s="509">
        <v>203</v>
      </c>
      <c r="BN28" s="509">
        <v>0</v>
      </c>
      <c r="BO28" s="509">
        <v>0</v>
      </c>
      <c r="BP28" s="509">
        <v>0</v>
      </c>
      <c r="BQ28" s="509">
        <v>0</v>
      </c>
      <c r="BR28" s="509">
        <v>0</v>
      </c>
      <c r="BS28" s="509">
        <v>0</v>
      </c>
      <c r="BT28" s="509">
        <v>27</v>
      </c>
      <c r="BU28" s="509">
        <v>4</v>
      </c>
      <c r="BV28" s="510">
        <v>22438</v>
      </c>
      <c r="BW28" s="509">
        <v>1</v>
      </c>
      <c r="BX28" s="509">
        <v>1110</v>
      </c>
      <c r="BY28" s="509">
        <v>0</v>
      </c>
      <c r="BZ28" s="509">
        <v>0</v>
      </c>
      <c r="CA28" s="509">
        <v>0</v>
      </c>
      <c r="CB28" s="509">
        <v>-226</v>
      </c>
      <c r="CC28" s="510">
        <v>885</v>
      </c>
      <c r="CD28" s="510">
        <v>23323</v>
      </c>
      <c r="CE28" s="509">
        <v>1502</v>
      </c>
      <c r="CF28" s="510">
        <v>2920</v>
      </c>
      <c r="CG28" s="510">
        <v>4422</v>
      </c>
      <c r="CH28" s="509">
        <v>5307</v>
      </c>
      <c r="CI28" s="510">
        <v>27745</v>
      </c>
      <c r="CJ28" s="510">
        <v>-9497</v>
      </c>
      <c r="CK28" s="492">
        <v>-13826</v>
      </c>
      <c r="CL28" s="492">
        <v>-23323</v>
      </c>
      <c r="CM28" s="492">
        <v>-18016</v>
      </c>
      <c r="CN28" s="492">
        <v>4422</v>
      </c>
    </row>
    <row r="29" spans="1:92" x14ac:dyDescent="0.2">
      <c r="A29" s="506">
        <v>19</v>
      </c>
      <c r="C29" s="507">
        <v>25</v>
      </c>
      <c r="D29" s="508" t="s">
        <v>654</v>
      </c>
      <c r="E29" s="509">
        <v>1</v>
      </c>
      <c r="F29" s="509">
        <v>0</v>
      </c>
      <c r="G29" s="509">
        <v>21</v>
      </c>
      <c r="H29" s="509">
        <v>0</v>
      </c>
      <c r="I29" s="509">
        <v>0</v>
      </c>
      <c r="J29" s="509">
        <v>0</v>
      </c>
      <c r="K29" s="509">
        <v>0</v>
      </c>
      <c r="L29" s="509">
        <v>0</v>
      </c>
      <c r="M29" s="509">
        <v>0</v>
      </c>
      <c r="N29" s="509">
        <v>0</v>
      </c>
      <c r="O29" s="509">
        <v>0</v>
      </c>
      <c r="P29" s="509">
        <v>0</v>
      </c>
      <c r="Q29" s="509">
        <v>0</v>
      </c>
      <c r="R29" s="509">
        <v>0</v>
      </c>
      <c r="S29" s="509">
        <v>0</v>
      </c>
      <c r="T29" s="509">
        <v>0</v>
      </c>
      <c r="U29" s="509">
        <v>0</v>
      </c>
      <c r="V29" s="509">
        <v>0</v>
      </c>
      <c r="W29" s="509">
        <v>0</v>
      </c>
      <c r="X29" s="509">
        <v>4</v>
      </c>
      <c r="Y29" s="509">
        <v>96</v>
      </c>
      <c r="Z29" s="509">
        <v>417</v>
      </c>
      <c r="AA29" s="509">
        <v>32</v>
      </c>
      <c r="AB29" s="509">
        <v>56</v>
      </c>
      <c r="AC29" s="509">
        <v>16155</v>
      </c>
      <c r="AD29" s="509">
        <v>16</v>
      </c>
      <c r="AE29" s="509">
        <v>165</v>
      </c>
      <c r="AF29" s="509">
        <v>30</v>
      </c>
      <c r="AG29" s="509">
        <v>251</v>
      </c>
      <c r="AH29" s="509">
        <v>0</v>
      </c>
      <c r="AI29" s="509">
        <v>0</v>
      </c>
      <c r="AJ29" s="509">
        <v>0</v>
      </c>
      <c r="AK29" s="509">
        <v>0</v>
      </c>
      <c r="AL29" s="509">
        <v>7</v>
      </c>
      <c r="AM29" s="509">
        <v>0</v>
      </c>
      <c r="AN29" s="509">
        <v>0</v>
      </c>
      <c r="AO29" s="509">
        <v>0</v>
      </c>
      <c r="AP29" s="509">
        <v>0</v>
      </c>
      <c r="AQ29" s="509">
        <v>0</v>
      </c>
      <c r="AR29" s="509">
        <v>1</v>
      </c>
      <c r="AS29" s="509">
        <v>0</v>
      </c>
      <c r="AT29" s="509">
        <v>0</v>
      </c>
      <c r="AU29" s="509">
        <v>0</v>
      </c>
      <c r="AV29" s="509">
        <v>0</v>
      </c>
      <c r="AW29" s="509">
        <v>1</v>
      </c>
      <c r="AX29" s="509">
        <v>0</v>
      </c>
      <c r="AY29" s="509">
        <v>0</v>
      </c>
      <c r="AZ29" s="509">
        <v>1</v>
      </c>
      <c r="BA29" s="509">
        <v>0</v>
      </c>
      <c r="BB29" s="509">
        <v>0</v>
      </c>
      <c r="BC29" s="509">
        <v>0</v>
      </c>
      <c r="BD29" s="509">
        <v>54</v>
      </c>
      <c r="BE29" s="509">
        <v>10</v>
      </c>
      <c r="BF29" s="509">
        <v>4</v>
      </c>
      <c r="BG29" s="509">
        <v>4</v>
      </c>
      <c r="BH29" s="509">
        <v>0</v>
      </c>
      <c r="BI29" s="509">
        <v>0</v>
      </c>
      <c r="BJ29" s="509">
        <v>0</v>
      </c>
      <c r="BK29" s="509">
        <v>0</v>
      </c>
      <c r="BL29" s="509">
        <v>0</v>
      </c>
      <c r="BM29" s="509">
        <v>114</v>
      </c>
      <c r="BN29" s="509">
        <v>2</v>
      </c>
      <c r="BO29" s="509">
        <v>2</v>
      </c>
      <c r="BP29" s="509">
        <v>0</v>
      </c>
      <c r="BQ29" s="509">
        <v>0</v>
      </c>
      <c r="BR29" s="509">
        <v>3</v>
      </c>
      <c r="BS29" s="509">
        <v>0</v>
      </c>
      <c r="BT29" s="509">
        <v>0</v>
      </c>
      <c r="BU29" s="509">
        <v>0</v>
      </c>
      <c r="BV29" s="510">
        <v>17447</v>
      </c>
      <c r="BW29" s="509">
        <v>98</v>
      </c>
      <c r="BX29" s="509">
        <v>2933</v>
      </c>
      <c r="BY29" s="509">
        <v>0</v>
      </c>
      <c r="BZ29" s="509">
        <v>4963</v>
      </c>
      <c r="CA29" s="509">
        <v>46405</v>
      </c>
      <c r="CB29" s="509">
        <v>2153</v>
      </c>
      <c r="CC29" s="510">
        <v>56552</v>
      </c>
      <c r="CD29" s="510">
        <v>73999</v>
      </c>
      <c r="CE29" s="509">
        <v>65085</v>
      </c>
      <c r="CF29" s="510">
        <v>163334</v>
      </c>
      <c r="CG29" s="510">
        <v>228419</v>
      </c>
      <c r="CH29" s="509">
        <v>284971</v>
      </c>
      <c r="CI29" s="510">
        <v>302418</v>
      </c>
      <c r="CJ29" s="510">
        <v>-67108</v>
      </c>
      <c r="CK29" s="492">
        <v>-6891</v>
      </c>
      <c r="CL29" s="492">
        <v>-73999</v>
      </c>
      <c r="CM29" s="492">
        <v>210972</v>
      </c>
      <c r="CN29" s="492">
        <v>228419</v>
      </c>
    </row>
    <row r="30" spans="1:92" x14ac:dyDescent="0.2">
      <c r="A30" s="506">
        <v>20</v>
      </c>
      <c r="C30" s="507">
        <v>26</v>
      </c>
      <c r="D30" s="508" t="s">
        <v>655</v>
      </c>
      <c r="E30" s="509">
        <v>0</v>
      </c>
      <c r="F30" s="509">
        <v>0</v>
      </c>
      <c r="G30" s="509">
        <v>1</v>
      </c>
      <c r="H30" s="509">
        <v>0</v>
      </c>
      <c r="I30" s="509">
        <v>0</v>
      </c>
      <c r="J30" s="509">
        <v>0</v>
      </c>
      <c r="K30" s="509">
        <v>0</v>
      </c>
      <c r="L30" s="509">
        <v>0</v>
      </c>
      <c r="M30" s="509">
        <v>0</v>
      </c>
      <c r="N30" s="509">
        <v>0</v>
      </c>
      <c r="O30" s="509">
        <v>0</v>
      </c>
      <c r="P30" s="509">
        <v>0</v>
      </c>
      <c r="Q30" s="509">
        <v>0</v>
      </c>
      <c r="R30" s="509">
        <v>0</v>
      </c>
      <c r="S30" s="509">
        <v>0</v>
      </c>
      <c r="T30" s="509">
        <v>0</v>
      </c>
      <c r="U30" s="509">
        <v>0</v>
      </c>
      <c r="V30" s="509">
        <v>0</v>
      </c>
      <c r="W30" s="509">
        <v>0</v>
      </c>
      <c r="X30" s="509">
        <v>0</v>
      </c>
      <c r="Y30" s="509">
        <v>3</v>
      </c>
      <c r="Z30" s="509">
        <v>4</v>
      </c>
      <c r="AA30" s="509">
        <v>0</v>
      </c>
      <c r="AB30" s="509">
        <v>0</v>
      </c>
      <c r="AC30" s="509">
        <v>5</v>
      </c>
      <c r="AD30" s="509">
        <v>22</v>
      </c>
      <c r="AE30" s="509">
        <v>32</v>
      </c>
      <c r="AF30" s="509">
        <v>1</v>
      </c>
      <c r="AG30" s="509">
        <v>51</v>
      </c>
      <c r="AH30" s="509">
        <v>0</v>
      </c>
      <c r="AI30" s="509">
        <v>0</v>
      </c>
      <c r="AJ30" s="509">
        <v>0</v>
      </c>
      <c r="AK30" s="509">
        <v>0</v>
      </c>
      <c r="AL30" s="509">
        <v>10</v>
      </c>
      <c r="AM30" s="509">
        <v>1</v>
      </c>
      <c r="AN30" s="509">
        <v>0</v>
      </c>
      <c r="AO30" s="509">
        <v>0</v>
      </c>
      <c r="AP30" s="509">
        <v>0</v>
      </c>
      <c r="AQ30" s="509">
        <v>0</v>
      </c>
      <c r="AR30" s="509">
        <v>3</v>
      </c>
      <c r="AS30" s="509">
        <v>0</v>
      </c>
      <c r="AT30" s="509">
        <v>0</v>
      </c>
      <c r="AU30" s="509">
        <v>0</v>
      </c>
      <c r="AV30" s="509">
        <v>0</v>
      </c>
      <c r="AW30" s="509">
        <v>0</v>
      </c>
      <c r="AX30" s="509">
        <v>0</v>
      </c>
      <c r="AY30" s="509">
        <v>0</v>
      </c>
      <c r="AZ30" s="509">
        <v>0</v>
      </c>
      <c r="BA30" s="509">
        <v>0</v>
      </c>
      <c r="BB30" s="509">
        <v>0</v>
      </c>
      <c r="BC30" s="509">
        <v>0</v>
      </c>
      <c r="BD30" s="509">
        <v>49</v>
      </c>
      <c r="BE30" s="509">
        <v>0</v>
      </c>
      <c r="BF30" s="509">
        <v>3</v>
      </c>
      <c r="BG30" s="509">
        <v>0</v>
      </c>
      <c r="BH30" s="509">
        <v>0</v>
      </c>
      <c r="BI30" s="509">
        <v>0</v>
      </c>
      <c r="BJ30" s="509">
        <v>0</v>
      </c>
      <c r="BK30" s="509">
        <v>9</v>
      </c>
      <c r="BL30" s="509">
        <v>0</v>
      </c>
      <c r="BM30" s="509">
        <v>9</v>
      </c>
      <c r="BN30" s="509">
        <v>6</v>
      </c>
      <c r="BO30" s="509">
        <v>0</v>
      </c>
      <c r="BP30" s="509">
        <v>3</v>
      </c>
      <c r="BQ30" s="509">
        <v>0</v>
      </c>
      <c r="BR30" s="509">
        <v>1</v>
      </c>
      <c r="BS30" s="509">
        <v>0</v>
      </c>
      <c r="BT30" s="509">
        <v>0</v>
      </c>
      <c r="BU30" s="509">
        <v>0</v>
      </c>
      <c r="BV30" s="510">
        <v>213</v>
      </c>
      <c r="BW30" s="509">
        <v>12</v>
      </c>
      <c r="BX30" s="509">
        <v>2739</v>
      </c>
      <c r="BY30" s="509">
        <v>0</v>
      </c>
      <c r="BZ30" s="509">
        <v>1305</v>
      </c>
      <c r="CA30" s="509">
        <v>1848</v>
      </c>
      <c r="CB30" s="509">
        <v>-14</v>
      </c>
      <c r="CC30" s="510">
        <v>5890</v>
      </c>
      <c r="CD30" s="510">
        <v>6103</v>
      </c>
      <c r="CE30" s="509">
        <v>288</v>
      </c>
      <c r="CF30" s="510">
        <v>1110</v>
      </c>
      <c r="CG30" s="510">
        <v>1398</v>
      </c>
      <c r="CH30" s="509">
        <v>7288</v>
      </c>
      <c r="CI30" s="510">
        <v>7501</v>
      </c>
      <c r="CJ30" s="510">
        <v>-3986</v>
      </c>
      <c r="CK30" s="492">
        <v>-2117</v>
      </c>
      <c r="CL30" s="492">
        <v>-6103</v>
      </c>
      <c r="CM30" s="492">
        <v>1185</v>
      </c>
      <c r="CN30" s="492">
        <v>1398</v>
      </c>
    </row>
    <row r="31" spans="1:92" x14ac:dyDescent="0.2">
      <c r="A31" s="506">
        <v>21</v>
      </c>
      <c r="C31" s="507">
        <v>27</v>
      </c>
      <c r="D31" s="508" t="s">
        <v>656</v>
      </c>
      <c r="E31" s="509">
        <v>0</v>
      </c>
      <c r="F31" s="509">
        <v>0</v>
      </c>
      <c r="G31" s="509">
        <v>633</v>
      </c>
      <c r="H31" s="509">
        <v>0</v>
      </c>
      <c r="I31" s="509">
        <v>0</v>
      </c>
      <c r="J31" s="509">
        <v>0</v>
      </c>
      <c r="K31" s="509">
        <v>0</v>
      </c>
      <c r="L31" s="509">
        <v>0</v>
      </c>
      <c r="M31" s="509">
        <v>0</v>
      </c>
      <c r="N31" s="509">
        <v>0</v>
      </c>
      <c r="O31" s="509">
        <v>0</v>
      </c>
      <c r="P31" s="509">
        <v>0</v>
      </c>
      <c r="Q31" s="509">
        <v>0</v>
      </c>
      <c r="R31" s="509">
        <v>0</v>
      </c>
      <c r="S31" s="509">
        <v>0</v>
      </c>
      <c r="T31" s="509">
        <v>0</v>
      </c>
      <c r="U31" s="509">
        <v>0</v>
      </c>
      <c r="V31" s="509">
        <v>0</v>
      </c>
      <c r="W31" s="509">
        <v>0</v>
      </c>
      <c r="X31" s="509">
        <v>0</v>
      </c>
      <c r="Y31" s="509">
        <v>0</v>
      </c>
      <c r="Z31" s="509">
        <v>9</v>
      </c>
      <c r="AA31" s="509">
        <v>0</v>
      </c>
      <c r="AB31" s="509">
        <v>0</v>
      </c>
      <c r="AC31" s="509">
        <v>0</v>
      </c>
      <c r="AD31" s="509">
        <v>0</v>
      </c>
      <c r="AE31" s="509">
        <v>2346</v>
      </c>
      <c r="AF31" s="509">
        <v>0</v>
      </c>
      <c r="AG31" s="509">
        <v>0</v>
      </c>
      <c r="AH31" s="509">
        <v>0</v>
      </c>
      <c r="AI31" s="509">
        <v>0</v>
      </c>
      <c r="AJ31" s="509">
        <v>0</v>
      </c>
      <c r="AK31" s="509">
        <v>0</v>
      </c>
      <c r="AL31" s="509">
        <v>0</v>
      </c>
      <c r="AM31" s="509">
        <v>0</v>
      </c>
      <c r="AN31" s="509">
        <v>0</v>
      </c>
      <c r="AO31" s="509">
        <v>0</v>
      </c>
      <c r="AP31" s="509">
        <v>0</v>
      </c>
      <c r="AQ31" s="509">
        <v>0</v>
      </c>
      <c r="AR31" s="509">
        <v>0</v>
      </c>
      <c r="AS31" s="509">
        <v>48</v>
      </c>
      <c r="AT31" s="509">
        <v>0</v>
      </c>
      <c r="AU31" s="509">
        <v>0</v>
      </c>
      <c r="AV31" s="509">
        <v>0</v>
      </c>
      <c r="AW31" s="509">
        <v>3</v>
      </c>
      <c r="AX31" s="509">
        <v>0</v>
      </c>
      <c r="AY31" s="509">
        <v>0</v>
      </c>
      <c r="AZ31" s="509">
        <v>0</v>
      </c>
      <c r="BA31" s="509">
        <v>0</v>
      </c>
      <c r="BB31" s="509">
        <v>0</v>
      </c>
      <c r="BC31" s="509">
        <v>0</v>
      </c>
      <c r="BD31" s="509">
        <v>158</v>
      </c>
      <c r="BE31" s="509">
        <v>2</v>
      </c>
      <c r="BF31" s="509">
        <v>1</v>
      </c>
      <c r="BG31" s="509">
        <v>0</v>
      </c>
      <c r="BH31" s="509">
        <v>0</v>
      </c>
      <c r="BI31" s="509">
        <v>0</v>
      </c>
      <c r="BJ31" s="509">
        <v>0</v>
      </c>
      <c r="BK31" s="509">
        <v>0</v>
      </c>
      <c r="BL31" s="509">
        <v>0</v>
      </c>
      <c r="BM31" s="509">
        <v>493</v>
      </c>
      <c r="BN31" s="509">
        <v>0</v>
      </c>
      <c r="BO31" s="509">
        <v>0</v>
      </c>
      <c r="BP31" s="509">
        <v>0</v>
      </c>
      <c r="BQ31" s="509">
        <v>0</v>
      </c>
      <c r="BR31" s="509">
        <v>0</v>
      </c>
      <c r="BS31" s="509">
        <v>0</v>
      </c>
      <c r="BT31" s="509">
        <v>0</v>
      </c>
      <c r="BU31" s="509">
        <v>0</v>
      </c>
      <c r="BV31" s="510">
        <v>3693</v>
      </c>
      <c r="BW31" s="509">
        <v>0</v>
      </c>
      <c r="BX31" s="509">
        <v>4043</v>
      </c>
      <c r="BY31" s="509">
        <v>0</v>
      </c>
      <c r="BZ31" s="509">
        <v>3107</v>
      </c>
      <c r="CA31" s="509">
        <v>12701</v>
      </c>
      <c r="CB31" s="509">
        <v>64</v>
      </c>
      <c r="CC31" s="510">
        <v>19915</v>
      </c>
      <c r="CD31" s="510">
        <v>23608</v>
      </c>
      <c r="CE31" s="509">
        <v>3082</v>
      </c>
      <c r="CF31" s="510">
        <v>6052</v>
      </c>
      <c r="CG31" s="510">
        <v>9134</v>
      </c>
      <c r="CH31" s="509">
        <v>29049</v>
      </c>
      <c r="CI31" s="510">
        <v>32742</v>
      </c>
      <c r="CJ31" s="510">
        <v>-1250</v>
      </c>
      <c r="CK31" s="492">
        <v>-22358</v>
      </c>
      <c r="CL31" s="492">
        <v>-23608</v>
      </c>
      <c r="CM31" s="492">
        <v>5441</v>
      </c>
      <c r="CN31" s="492">
        <v>9134</v>
      </c>
    </row>
    <row r="32" spans="1:92" x14ac:dyDescent="0.2">
      <c r="A32" s="506">
        <v>22</v>
      </c>
      <c r="C32" s="507">
        <v>28</v>
      </c>
      <c r="D32" s="508" t="s">
        <v>657</v>
      </c>
      <c r="E32" s="509">
        <v>40</v>
      </c>
      <c r="F32" s="509">
        <v>0</v>
      </c>
      <c r="G32" s="509">
        <v>84</v>
      </c>
      <c r="H32" s="509">
        <v>0</v>
      </c>
      <c r="I32" s="509">
        <v>5</v>
      </c>
      <c r="J32" s="509">
        <v>9</v>
      </c>
      <c r="K32" s="509">
        <v>15</v>
      </c>
      <c r="L32" s="509">
        <v>1</v>
      </c>
      <c r="M32" s="509">
        <v>1</v>
      </c>
      <c r="N32" s="509">
        <v>16</v>
      </c>
      <c r="O32" s="509">
        <v>0</v>
      </c>
      <c r="P32" s="509">
        <v>3</v>
      </c>
      <c r="Q32" s="509">
        <v>2</v>
      </c>
      <c r="R32" s="509">
        <v>3</v>
      </c>
      <c r="S32" s="509">
        <v>0</v>
      </c>
      <c r="T32" s="509">
        <v>0</v>
      </c>
      <c r="U32" s="509">
        <v>56</v>
      </c>
      <c r="V32" s="509">
        <v>10</v>
      </c>
      <c r="W32" s="509">
        <v>12</v>
      </c>
      <c r="X32" s="509">
        <v>2</v>
      </c>
      <c r="Y32" s="509">
        <v>0</v>
      </c>
      <c r="Z32" s="509">
        <v>29</v>
      </c>
      <c r="AA32" s="509">
        <v>2</v>
      </c>
      <c r="AB32" s="509">
        <v>2</v>
      </c>
      <c r="AC32" s="509">
        <v>135</v>
      </c>
      <c r="AD32" s="509">
        <v>1</v>
      </c>
      <c r="AE32" s="509">
        <v>3</v>
      </c>
      <c r="AF32" s="509">
        <v>398</v>
      </c>
      <c r="AG32" s="509">
        <v>82</v>
      </c>
      <c r="AH32" s="509">
        <v>8</v>
      </c>
      <c r="AI32" s="509">
        <v>47</v>
      </c>
      <c r="AJ32" s="509">
        <v>1</v>
      </c>
      <c r="AK32" s="509">
        <v>1</v>
      </c>
      <c r="AL32" s="509">
        <v>11</v>
      </c>
      <c r="AM32" s="509">
        <v>0</v>
      </c>
      <c r="AN32" s="509">
        <v>0</v>
      </c>
      <c r="AO32" s="509">
        <v>0</v>
      </c>
      <c r="AP32" s="509">
        <v>0</v>
      </c>
      <c r="AQ32" s="509">
        <v>0</v>
      </c>
      <c r="AR32" s="509">
        <v>9</v>
      </c>
      <c r="AS32" s="509">
        <v>0</v>
      </c>
      <c r="AT32" s="509">
        <v>0</v>
      </c>
      <c r="AU32" s="509">
        <v>0</v>
      </c>
      <c r="AV32" s="509">
        <v>0</v>
      </c>
      <c r="AW32" s="509">
        <v>0</v>
      </c>
      <c r="AX32" s="509">
        <v>0</v>
      </c>
      <c r="AY32" s="509">
        <v>0</v>
      </c>
      <c r="AZ32" s="509">
        <v>1</v>
      </c>
      <c r="BA32" s="509">
        <v>5</v>
      </c>
      <c r="BB32" s="509">
        <v>0</v>
      </c>
      <c r="BC32" s="509">
        <v>1</v>
      </c>
      <c r="BD32" s="509">
        <v>39</v>
      </c>
      <c r="BE32" s="509">
        <v>54</v>
      </c>
      <c r="BF32" s="509">
        <v>138</v>
      </c>
      <c r="BG32" s="509">
        <v>7</v>
      </c>
      <c r="BH32" s="509">
        <v>0</v>
      </c>
      <c r="BI32" s="509">
        <v>12</v>
      </c>
      <c r="BJ32" s="509">
        <v>12</v>
      </c>
      <c r="BK32" s="509">
        <v>18</v>
      </c>
      <c r="BL32" s="509">
        <v>0</v>
      </c>
      <c r="BM32" s="509">
        <v>3</v>
      </c>
      <c r="BN32" s="509">
        <v>36</v>
      </c>
      <c r="BO32" s="509">
        <v>33</v>
      </c>
      <c r="BP32" s="509">
        <v>42</v>
      </c>
      <c r="BQ32" s="509">
        <v>11</v>
      </c>
      <c r="BR32" s="509">
        <v>24</v>
      </c>
      <c r="BS32" s="509">
        <v>13</v>
      </c>
      <c r="BT32" s="509">
        <v>202</v>
      </c>
      <c r="BU32" s="509">
        <v>16</v>
      </c>
      <c r="BV32" s="510">
        <v>1655</v>
      </c>
      <c r="BW32" s="509">
        <v>305</v>
      </c>
      <c r="BX32" s="509">
        <v>2079</v>
      </c>
      <c r="BY32" s="509">
        <v>0</v>
      </c>
      <c r="BZ32" s="509">
        <v>144</v>
      </c>
      <c r="CA32" s="509">
        <v>667</v>
      </c>
      <c r="CB32" s="509">
        <v>157</v>
      </c>
      <c r="CC32" s="510">
        <v>3352</v>
      </c>
      <c r="CD32" s="510">
        <v>5007</v>
      </c>
      <c r="CE32" s="509">
        <v>3296</v>
      </c>
      <c r="CF32" s="510">
        <v>13089</v>
      </c>
      <c r="CG32" s="510">
        <v>16385</v>
      </c>
      <c r="CH32" s="509">
        <v>19737</v>
      </c>
      <c r="CI32" s="510">
        <v>21392</v>
      </c>
      <c r="CJ32" s="510">
        <v>-1929</v>
      </c>
      <c r="CK32" s="492">
        <v>-2545</v>
      </c>
      <c r="CL32" s="492">
        <v>-4474</v>
      </c>
      <c r="CM32" s="492">
        <v>15263</v>
      </c>
      <c r="CN32" s="492">
        <v>16918</v>
      </c>
    </row>
    <row r="33" spans="1:92" x14ac:dyDescent="0.2">
      <c r="A33" s="506">
        <v>23</v>
      </c>
      <c r="C33" s="507">
        <v>29</v>
      </c>
      <c r="D33" s="508" t="s">
        <v>658</v>
      </c>
      <c r="E33" s="509">
        <v>88</v>
      </c>
      <c r="F33" s="509">
        <v>0</v>
      </c>
      <c r="G33" s="509">
        <v>11</v>
      </c>
      <c r="H33" s="509">
        <v>0</v>
      </c>
      <c r="I33" s="509">
        <v>9</v>
      </c>
      <c r="J33" s="509">
        <v>1</v>
      </c>
      <c r="K33" s="509">
        <v>3</v>
      </c>
      <c r="L33" s="509">
        <v>0</v>
      </c>
      <c r="M33" s="509">
        <v>0</v>
      </c>
      <c r="N33" s="509">
        <v>8</v>
      </c>
      <c r="O33" s="509">
        <v>1</v>
      </c>
      <c r="P33" s="509">
        <v>10</v>
      </c>
      <c r="Q33" s="509">
        <v>1</v>
      </c>
      <c r="R33" s="509">
        <v>4</v>
      </c>
      <c r="S33" s="509">
        <v>0</v>
      </c>
      <c r="T33" s="509">
        <v>0</v>
      </c>
      <c r="U33" s="509">
        <v>36</v>
      </c>
      <c r="V33" s="509">
        <v>5</v>
      </c>
      <c r="W33" s="509">
        <v>1</v>
      </c>
      <c r="X33" s="509">
        <v>17</v>
      </c>
      <c r="Y33" s="509">
        <v>7</v>
      </c>
      <c r="Z33" s="509">
        <v>29</v>
      </c>
      <c r="AA33" s="509">
        <v>2</v>
      </c>
      <c r="AB33" s="509">
        <v>9</v>
      </c>
      <c r="AC33" s="509">
        <v>237</v>
      </c>
      <c r="AD33" s="509">
        <v>1</v>
      </c>
      <c r="AE33" s="509">
        <v>3</v>
      </c>
      <c r="AF33" s="509">
        <v>13</v>
      </c>
      <c r="AG33" s="509">
        <v>20</v>
      </c>
      <c r="AH33" s="509">
        <v>14</v>
      </c>
      <c r="AI33" s="509">
        <v>218</v>
      </c>
      <c r="AJ33" s="509">
        <v>82</v>
      </c>
      <c r="AK33" s="509">
        <v>6</v>
      </c>
      <c r="AL33" s="509">
        <v>109</v>
      </c>
      <c r="AM33" s="509">
        <v>27</v>
      </c>
      <c r="AN33" s="509">
        <v>8</v>
      </c>
      <c r="AO33" s="509">
        <v>32</v>
      </c>
      <c r="AP33" s="509">
        <v>381</v>
      </c>
      <c r="AQ33" s="509">
        <v>0</v>
      </c>
      <c r="AR33" s="509">
        <v>12</v>
      </c>
      <c r="AS33" s="509">
        <v>6</v>
      </c>
      <c r="AT33" s="509">
        <v>0</v>
      </c>
      <c r="AU33" s="509">
        <v>2</v>
      </c>
      <c r="AV33" s="509">
        <v>1</v>
      </c>
      <c r="AW33" s="509">
        <v>19</v>
      </c>
      <c r="AX33" s="509">
        <v>3</v>
      </c>
      <c r="AY33" s="509">
        <v>0</v>
      </c>
      <c r="AZ33" s="509">
        <v>7</v>
      </c>
      <c r="BA33" s="509">
        <v>0</v>
      </c>
      <c r="BB33" s="509">
        <v>2</v>
      </c>
      <c r="BC33" s="509">
        <v>0</v>
      </c>
      <c r="BD33" s="509">
        <v>238</v>
      </c>
      <c r="BE33" s="509">
        <v>121</v>
      </c>
      <c r="BF33" s="509">
        <v>56</v>
      </c>
      <c r="BG33" s="509">
        <v>79</v>
      </c>
      <c r="BH33" s="509">
        <v>2</v>
      </c>
      <c r="BI33" s="509">
        <v>14</v>
      </c>
      <c r="BJ33" s="509">
        <v>4</v>
      </c>
      <c r="BK33" s="509">
        <v>3</v>
      </c>
      <c r="BL33" s="509">
        <v>0</v>
      </c>
      <c r="BM33" s="509">
        <v>1</v>
      </c>
      <c r="BN33" s="509">
        <v>14</v>
      </c>
      <c r="BO33" s="509">
        <v>27</v>
      </c>
      <c r="BP33" s="509">
        <v>26</v>
      </c>
      <c r="BQ33" s="509">
        <v>6</v>
      </c>
      <c r="BR33" s="509">
        <v>17</v>
      </c>
      <c r="BS33" s="509">
        <v>5</v>
      </c>
      <c r="BT33" s="509">
        <v>0</v>
      </c>
      <c r="BU33" s="509">
        <v>0</v>
      </c>
      <c r="BV33" s="510">
        <v>2058</v>
      </c>
      <c r="BW33" s="509">
        <v>0</v>
      </c>
      <c r="BX33" s="509">
        <v>0</v>
      </c>
      <c r="BY33" s="509">
        <v>0</v>
      </c>
      <c r="BZ33" s="509">
        <v>24656</v>
      </c>
      <c r="CA33" s="509">
        <v>20664</v>
      </c>
      <c r="CB33" s="509">
        <v>0</v>
      </c>
      <c r="CC33" s="510">
        <v>45320</v>
      </c>
      <c r="CD33" s="510">
        <v>47378</v>
      </c>
      <c r="CE33" s="509">
        <v>0</v>
      </c>
      <c r="CF33" s="510">
        <v>0</v>
      </c>
      <c r="CG33" s="510">
        <v>0</v>
      </c>
      <c r="CH33" s="509">
        <v>45320</v>
      </c>
      <c r="CI33" s="510">
        <v>47378</v>
      </c>
      <c r="CJ33" s="510">
        <v>0</v>
      </c>
      <c r="CK33" s="492">
        <v>0</v>
      </c>
      <c r="CL33" s="492">
        <v>0</v>
      </c>
      <c r="CM33" s="492">
        <v>45320</v>
      </c>
      <c r="CN33" s="492">
        <v>47378</v>
      </c>
    </row>
    <row r="34" spans="1:92" x14ac:dyDescent="0.2">
      <c r="A34" s="506">
        <v>24</v>
      </c>
      <c r="C34" s="507">
        <v>30</v>
      </c>
      <c r="D34" s="508" t="s">
        <v>659</v>
      </c>
      <c r="E34" s="509">
        <v>303</v>
      </c>
      <c r="F34" s="509">
        <v>0</v>
      </c>
      <c r="G34" s="509">
        <v>92</v>
      </c>
      <c r="H34" s="509">
        <v>3</v>
      </c>
      <c r="I34" s="509">
        <v>193</v>
      </c>
      <c r="J34" s="509">
        <v>20</v>
      </c>
      <c r="K34" s="509">
        <v>31</v>
      </c>
      <c r="L34" s="509">
        <v>3</v>
      </c>
      <c r="M34" s="509">
        <v>2</v>
      </c>
      <c r="N34" s="509">
        <v>88</v>
      </c>
      <c r="O34" s="509">
        <v>20</v>
      </c>
      <c r="P34" s="509">
        <v>86</v>
      </c>
      <c r="Q34" s="509">
        <v>14</v>
      </c>
      <c r="R34" s="509">
        <v>30</v>
      </c>
      <c r="S34" s="509">
        <v>1</v>
      </c>
      <c r="T34" s="509">
        <v>0</v>
      </c>
      <c r="U34" s="509">
        <v>326</v>
      </c>
      <c r="V34" s="509">
        <v>48</v>
      </c>
      <c r="W34" s="509">
        <v>12</v>
      </c>
      <c r="X34" s="509">
        <v>92</v>
      </c>
      <c r="Y34" s="509">
        <v>49</v>
      </c>
      <c r="Z34" s="509">
        <v>172</v>
      </c>
      <c r="AA34" s="509">
        <v>13</v>
      </c>
      <c r="AB34" s="509">
        <v>70</v>
      </c>
      <c r="AC34" s="509">
        <v>1120</v>
      </c>
      <c r="AD34" s="509">
        <v>4</v>
      </c>
      <c r="AE34" s="509">
        <v>47</v>
      </c>
      <c r="AF34" s="509">
        <v>116</v>
      </c>
      <c r="AG34" s="509">
        <v>70</v>
      </c>
      <c r="AH34" s="509">
        <v>109</v>
      </c>
      <c r="AI34" s="509">
        <v>153</v>
      </c>
      <c r="AJ34" s="509">
        <v>113</v>
      </c>
      <c r="AK34" s="509">
        <v>148</v>
      </c>
      <c r="AL34" s="509">
        <v>672</v>
      </c>
      <c r="AM34" s="509">
        <v>43</v>
      </c>
      <c r="AN34" s="509">
        <v>28</v>
      </c>
      <c r="AO34" s="509">
        <v>15</v>
      </c>
      <c r="AP34" s="509">
        <v>0</v>
      </c>
      <c r="AQ34" s="509">
        <v>0</v>
      </c>
      <c r="AR34" s="509">
        <v>54</v>
      </c>
      <c r="AS34" s="509">
        <v>1</v>
      </c>
      <c r="AT34" s="509">
        <v>0</v>
      </c>
      <c r="AU34" s="509">
        <v>1</v>
      </c>
      <c r="AV34" s="509">
        <v>5</v>
      </c>
      <c r="AW34" s="509">
        <v>13</v>
      </c>
      <c r="AX34" s="509">
        <v>7</v>
      </c>
      <c r="AY34" s="509">
        <v>0</v>
      </c>
      <c r="AZ34" s="509">
        <v>2</v>
      </c>
      <c r="BA34" s="509">
        <v>1</v>
      </c>
      <c r="BB34" s="509">
        <v>1</v>
      </c>
      <c r="BC34" s="509">
        <v>0</v>
      </c>
      <c r="BD34" s="509">
        <v>271</v>
      </c>
      <c r="BE34" s="509">
        <v>383</v>
      </c>
      <c r="BF34" s="509">
        <v>118</v>
      </c>
      <c r="BG34" s="509">
        <v>284</v>
      </c>
      <c r="BH34" s="509">
        <v>12</v>
      </c>
      <c r="BI34" s="509">
        <v>62</v>
      </c>
      <c r="BJ34" s="509">
        <v>6</v>
      </c>
      <c r="BK34" s="509">
        <v>6</v>
      </c>
      <c r="BL34" s="509">
        <v>1</v>
      </c>
      <c r="BM34" s="509">
        <v>10</v>
      </c>
      <c r="BN34" s="509">
        <v>36</v>
      </c>
      <c r="BO34" s="509">
        <v>590</v>
      </c>
      <c r="BP34" s="509">
        <v>381</v>
      </c>
      <c r="BQ34" s="509">
        <v>76</v>
      </c>
      <c r="BR34" s="509">
        <v>119</v>
      </c>
      <c r="BS34" s="509">
        <v>26</v>
      </c>
      <c r="BT34" s="509">
        <v>0</v>
      </c>
      <c r="BU34" s="509">
        <v>2</v>
      </c>
      <c r="BV34" s="510">
        <v>6774</v>
      </c>
      <c r="BW34" s="509">
        <v>3</v>
      </c>
      <c r="BX34" s="509">
        <v>1311</v>
      </c>
      <c r="BY34" s="509">
        <v>0</v>
      </c>
      <c r="BZ34" s="509">
        <v>0</v>
      </c>
      <c r="CA34" s="509">
        <v>0</v>
      </c>
      <c r="CB34" s="509">
        <v>0</v>
      </c>
      <c r="CC34" s="510">
        <v>1314</v>
      </c>
      <c r="CD34" s="510">
        <v>8088</v>
      </c>
      <c r="CE34" s="509">
        <v>2</v>
      </c>
      <c r="CF34" s="510">
        <v>7</v>
      </c>
      <c r="CG34" s="510">
        <v>9</v>
      </c>
      <c r="CH34" s="509">
        <v>1323</v>
      </c>
      <c r="CI34" s="510">
        <v>8097</v>
      </c>
      <c r="CJ34" s="510">
        <v>-5132</v>
      </c>
      <c r="CK34" s="492">
        <v>-1149</v>
      </c>
      <c r="CL34" s="492">
        <v>-6281</v>
      </c>
      <c r="CM34" s="492">
        <v>-4958</v>
      </c>
      <c r="CN34" s="492">
        <v>1816</v>
      </c>
    </row>
    <row r="35" spans="1:92" x14ac:dyDescent="0.2">
      <c r="A35" s="506">
        <v>24</v>
      </c>
      <c r="C35" s="507">
        <v>31</v>
      </c>
      <c r="D35" s="508" t="s">
        <v>660</v>
      </c>
      <c r="E35" s="509">
        <v>4</v>
      </c>
      <c r="F35" s="509">
        <v>0</v>
      </c>
      <c r="G35" s="509">
        <v>0</v>
      </c>
      <c r="H35" s="509">
        <v>0</v>
      </c>
      <c r="I35" s="509">
        <v>54</v>
      </c>
      <c r="J35" s="509">
        <v>7</v>
      </c>
      <c r="K35" s="509">
        <v>7</v>
      </c>
      <c r="L35" s="509">
        <v>0</v>
      </c>
      <c r="M35" s="509">
        <v>0</v>
      </c>
      <c r="N35" s="509">
        <v>2</v>
      </c>
      <c r="O35" s="509">
        <v>0</v>
      </c>
      <c r="P35" s="509">
        <v>7</v>
      </c>
      <c r="Q35" s="509">
        <v>0</v>
      </c>
      <c r="R35" s="509">
        <v>6</v>
      </c>
      <c r="S35" s="509">
        <v>0</v>
      </c>
      <c r="T35" s="509">
        <v>0</v>
      </c>
      <c r="U35" s="509">
        <v>43</v>
      </c>
      <c r="V35" s="509">
        <v>5</v>
      </c>
      <c r="W35" s="509">
        <v>1</v>
      </c>
      <c r="X35" s="509">
        <v>17</v>
      </c>
      <c r="Y35" s="509">
        <v>6</v>
      </c>
      <c r="Z35" s="509">
        <v>19</v>
      </c>
      <c r="AA35" s="509">
        <v>2</v>
      </c>
      <c r="AB35" s="509">
        <v>5</v>
      </c>
      <c r="AC35" s="509">
        <v>138</v>
      </c>
      <c r="AD35" s="509">
        <v>1</v>
      </c>
      <c r="AE35" s="509">
        <v>15</v>
      </c>
      <c r="AF35" s="509">
        <v>16</v>
      </c>
      <c r="AG35" s="509">
        <v>25</v>
      </c>
      <c r="AH35" s="509">
        <v>2</v>
      </c>
      <c r="AI35" s="509">
        <v>100</v>
      </c>
      <c r="AJ35" s="509">
        <v>5</v>
      </c>
      <c r="AK35" s="509">
        <v>8</v>
      </c>
      <c r="AL35" s="509">
        <v>157</v>
      </c>
      <c r="AM35" s="509">
        <v>9</v>
      </c>
      <c r="AN35" s="509">
        <v>5</v>
      </c>
      <c r="AO35" s="509">
        <v>0</v>
      </c>
      <c r="AP35" s="509">
        <v>0</v>
      </c>
      <c r="AQ35" s="509">
        <v>0</v>
      </c>
      <c r="AR35" s="509">
        <v>8</v>
      </c>
      <c r="AS35" s="509">
        <v>1</v>
      </c>
      <c r="AT35" s="509">
        <v>0</v>
      </c>
      <c r="AU35" s="509">
        <v>0</v>
      </c>
      <c r="AV35" s="509">
        <v>0</v>
      </c>
      <c r="AW35" s="509">
        <v>1</v>
      </c>
      <c r="AX35" s="509">
        <v>1</v>
      </c>
      <c r="AY35" s="509">
        <v>0</v>
      </c>
      <c r="AZ35" s="509">
        <v>1</v>
      </c>
      <c r="BA35" s="509">
        <v>0</v>
      </c>
      <c r="BB35" s="509">
        <v>0</v>
      </c>
      <c r="BC35" s="509">
        <v>0</v>
      </c>
      <c r="BD35" s="509">
        <v>78</v>
      </c>
      <c r="BE35" s="509">
        <v>91</v>
      </c>
      <c r="BF35" s="509">
        <v>28</v>
      </c>
      <c r="BG35" s="509">
        <v>74</v>
      </c>
      <c r="BH35" s="509">
        <v>3</v>
      </c>
      <c r="BI35" s="509">
        <v>26</v>
      </c>
      <c r="BJ35" s="509">
        <v>4</v>
      </c>
      <c r="BK35" s="509">
        <v>0</v>
      </c>
      <c r="BL35" s="509">
        <v>0</v>
      </c>
      <c r="BM35" s="509">
        <v>8</v>
      </c>
      <c r="BN35" s="509">
        <v>19</v>
      </c>
      <c r="BO35" s="509">
        <v>280</v>
      </c>
      <c r="BP35" s="509">
        <v>346</v>
      </c>
      <c r="BQ35" s="509">
        <v>25</v>
      </c>
      <c r="BR35" s="509">
        <v>7</v>
      </c>
      <c r="BS35" s="509">
        <v>8</v>
      </c>
      <c r="BT35" s="509">
        <v>0</v>
      </c>
      <c r="BU35" s="509">
        <v>0</v>
      </c>
      <c r="BV35" s="510">
        <v>1675</v>
      </c>
      <c r="BW35" s="509">
        <v>2</v>
      </c>
      <c r="BX35" s="509">
        <v>10322</v>
      </c>
      <c r="BY35" s="509">
        <v>0</v>
      </c>
      <c r="BZ35" s="509">
        <v>0</v>
      </c>
      <c r="CA35" s="509">
        <v>0</v>
      </c>
      <c r="CB35" s="509">
        <v>0</v>
      </c>
      <c r="CC35" s="510">
        <v>10324</v>
      </c>
      <c r="CD35" s="510">
        <v>11999</v>
      </c>
      <c r="CE35" s="509">
        <v>9</v>
      </c>
      <c r="CF35" s="510">
        <v>3047</v>
      </c>
      <c r="CG35" s="510">
        <v>3056</v>
      </c>
      <c r="CH35" s="509">
        <v>13380</v>
      </c>
      <c r="CI35" s="510">
        <v>15055</v>
      </c>
      <c r="CJ35" s="510">
        <v>0</v>
      </c>
      <c r="CK35" s="492">
        <v>-49</v>
      </c>
      <c r="CL35" s="492">
        <v>-49</v>
      </c>
      <c r="CM35" s="492">
        <v>13331</v>
      </c>
      <c r="CN35" s="492">
        <v>15006</v>
      </c>
    </row>
    <row r="36" spans="1:92" x14ac:dyDescent="0.2">
      <c r="A36" s="506">
        <v>25</v>
      </c>
      <c r="C36" s="507">
        <v>32</v>
      </c>
      <c r="D36" s="508" t="s">
        <v>661</v>
      </c>
      <c r="E36" s="509">
        <v>19</v>
      </c>
      <c r="F36" s="509">
        <v>0</v>
      </c>
      <c r="G36" s="509">
        <v>1</v>
      </c>
      <c r="H36" s="509">
        <v>0</v>
      </c>
      <c r="I36" s="509">
        <v>33</v>
      </c>
      <c r="J36" s="509">
        <v>4</v>
      </c>
      <c r="K36" s="509">
        <v>2</v>
      </c>
      <c r="L36" s="509">
        <v>0</v>
      </c>
      <c r="M36" s="509">
        <v>0</v>
      </c>
      <c r="N36" s="509">
        <v>4</v>
      </c>
      <c r="O36" s="509">
        <v>0</v>
      </c>
      <c r="P36" s="509">
        <v>8</v>
      </c>
      <c r="Q36" s="509">
        <v>1</v>
      </c>
      <c r="R36" s="509">
        <v>1</v>
      </c>
      <c r="S36" s="509">
        <v>0</v>
      </c>
      <c r="T36" s="509">
        <v>0</v>
      </c>
      <c r="U36" s="509">
        <v>8</v>
      </c>
      <c r="V36" s="509">
        <v>1</v>
      </c>
      <c r="W36" s="509">
        <v>0</v>
      </c>
      <c r="X36" s="509">
        <v>3</v>
      </c>
      <c r="Y36" s="509">
        <v>3</v>
      </c>
      <c r="Z36" s="509">
        <v>9</v>
      </c>
      <c r="AA36" s="509">
        <v>1</v>
      </c>
      <c r="AB36" s="509">
        <v>5</v>
      </c>
      <c r="AC36" s="509">
        <v>79</v>
      </c>
      <c r="AD36" s="509">
        <v>0</v>
      </c>
      <c r="AE36" s="509">
        <v>2</v>
      </c>
      <c r="AF36" s="509">
        <v>11</v>
      </c>
      <c r="AG36" s="509">
        <v>22</v>
      </c>
      <c r="AH36" s="509">
        <v>1</v>
      </c>
      <c r="AI36" s="509">
        <v>22</v>
      </c>
      <c r="AJ36" s="509">
        <v>251</v>
      </c>
      <c r="AK36" s="509">
        <v>19</v>
      </c>
      <c r="AL36" s="509">
        <v>83</v>
      </c>
      <c r="AM36" s="509">
        <v>12</v>
      </c>
      <c r="AN36" s="509">
        <v>3</v>
      </c>
      <c r="AO36" s="509">
        <v>0</v>
      </c>
      <c r="AP36" s="509">
        <v>0</v>
      </c>
      <c r="AQ36" s="509">
        <v>0</v>
      </c>
      <c r="AR36" s="509">
        <v>13</v>
      </c>
      <c r="AS36" s="509">
        <v>1</v>
      </c>
      <c r="AT36" s="509">
        <v>0</v>
      </c>
      <c r="AU36" s="509">
        <v>0</v>
      </c>
      <c r="AV36" s="509">
        <v>0</v>
      </c>
      <c r="AW36" s="509">
        <v>5</v>
      </c>
      <c r="AX36" s="509">
        <v>1</v>
      </c>
      <c r="AY36" s="509">
        <v>0</v>
      </c>
      <c r="AZ36" s="509">
        <v>0</v>
      </c>
      <c r="BA36" s="509">
        <v>0</v>
      </c>
      <c r="BB36" s="509">
        <v>0</v>
      </c>
      <c r="BC36" s="509">
        <v>0</v>
      </c>
      <c r="BD36" s="509">
        <v>117</v>
      </c>
      <c r="BE36" s="509">
        <v>164</v>
      </c>
      <c r="BF36" s="509">
        <v>131</v>
      </c>
      <c r="BG36" s="509">
        <v>162</v>
      </c>
      <c r="BH36" s="509">
        <v>3</v>
      </c>
      <c r="BI36" s="509">
        <v>29</v>
      </c>
      <c r="BJ36" s="509">
        <v>5</v>
      </c>
      <c r="BK36" s="509">
        <v>0</v>
      </c>
      <c r="BL36" s="509">
        <v>0</v>
      </c>
      <c r="BM36" s="509">
        <v>3</v>
      </c>
      <c r="BN36" s="509">
        <v>9</v>
      </c>
      <c r="BO36" s="509">
        <v>176</v>
      </c>
      <c r="BP36" s="509">
        <v>185</v>
      </c>
      <c r="BQ36" s="509">
        <v>43</v>
      </c>
      <c r="BR36" s="509">
        <v>17</v>
      </c>
      <c r="BS36" s="509">
        <v>6</v>
      </c>
      <c r="BT36" s="509">
        <v>0</v>
      </c>
      <c r="BU36" s="509">
        <v>1</v>
      </c>
      <c r="BV36" s="510">
        <v>1679</v>
      </c>
      <c r="BW36" s="509">
        <v>5</v>
      </c>
      <c r="BX36" s="509">
        <v>2458</v>
      </c>
      <c r="BY36" s="509">
        <v>-45</v>
      </c>
      <c r="BZ36" s="509">
        <v>0</v>
      </c>
      <c r="CA36" s="509">
        <v>0</v>
      </c>
      <c r="CB36" s="509">
        <v>0</v>
      </c>
      <c r="CC36" s="510">
        <v>2418</v>
      </c>
      <c r="CD36" s="510">
        <v>4097</v>
      </c>
      <c r="CE36" s="509">
        <v>26</v>
      </c>
      <c r="CF36" s="510">
        <v>26</v>
      </c>
      <c r="CG36" s="510">
        <v>52</v>
      </c>
      <c r="CH36" s="509">
        <v>2470</v>
      </c>
      <c r="CI36" s="510">
        <v>4149</v>
      </c>
      <c r="CJ36" s="510">
        <v>-1</v>
      </c>
      <c r="CK36" s="492">
        <v>-1</v>
      </c>
      <c r="CL36" s="492">
        <v>-2</v>
      </c>
      <c r="CM36" s="492">
        <v>2468</v>
      </c>
      <c r="CN36" s="492">
        <v>4147</v>
      </c>
    </row>
    <row r="37" spans="1:92" x14ac:dyDescent="0.2">
      <c r="A37" s="506">
        <v>26</v>
      </c>
      <c r="C37" s="507">
        <v>33</v>
      </c>
      <c r="D37" s="508" t="s">
        <v>421</v>
      </c>
      <c r="E37" s="509">
        <v>15</v>
      </c>
      <c r="F37" s="509">
        <v>0</v>
      </c>
      <c r="G37" s="509">
        <v>0</v>
      </c>
      <c r="H37" s="509">
        <v>0</v>
      </c>
      <c r="I37" s="509">
        <v>16</v>
      </c>
      <c r="J37" s="509">
        <v>1</v>
      </c>
      <c r="K37" s="509">
        <v>0</v>
      </c>
      <c r="L37" s="509">
        <v>0</v>
      </c>
      <c r="M37" s="509">
        <v>0</v>
      </c>
      <c r="N37" s="509">
        <v>1</v>
      </c>
      <c r="O37" s="509">
        <v>0</v>
      </c>
      <c r="P37" s="509">
        <v>7</v>
      </c>
      <c r="Q37" s="509">
        <v>0</v>
      </c>
      <c r="R37" s="509">
        <v>0</v>
      </c>
      <c r="S37" s="509">
        <v>0</v>
      </c>
      <c r="T37" s="509">
        <v>0</v>
      </c>
      <c r="U37" s="509">
        <v>13</v>
      </c>
      <c r="V37" s="509">
        <v>0</v>
      </c>
      <c r="W37" s="509">
        <v>0</v>
      </c>
      <c r="X37" s="509">
        <v>0</v>
      </c>
      <c r="Y37" s="509">
        <v>1</v>
      </c>
      <c r="Z37" s="509">
        <v>0</v>
      </c>
      <c r="AA37" s="509">
        <v>1</v>
      </c>
      <c r="AB37" s="509">
        <v>2</v>
      </c>
      <c r="AC37" s="509">
        <v>31</v>
      </c>
      <c r="AD37" s="509">
        <v>0</v>
      </c>
      <c r="AE37" s="509">
        <v>2</v>
      </c>
      <c r="AF37" s="509">
        <v>1</v>
      </c>
      <c r="AG37" s="509">
        <v>59</v>
      </c>
      <c r="AH37" s="509">
        <v>13</v>
      </c>
      <c r="AI37" s="509">
        <v>11</v>
      </c>
      <c r="AJ37" s="509">
        <v>6</v>
      </c>
      <c r="AK37" s="509">
        <v>0</v>
      </c>
      <c r="AL37" s="509">
        <v>48</v>
      </c>
      <c r="AM37" s="509">
        <v>34</v>
      </c>
      <c r="AN37" s="509">
        <v>0</v>
      </c>
      <c r="AO37" s="509">
        <v>0</v>
      </c>
      <c r="AP37" s="509">
        <v>0</v>
      </c>
      <c r="AQ37" s="509">
        <v>0</v>
      </c>
      <c r="AR37" s="509">
        <v>29</v>
      </c>
      <c r="AS37" s="509">
        <v>6</v>
      </c>
      <c r="AT37" s="509">
        <v>0</v>
      </c>
      <c r="AU37" s="509">
        <v>2</v>
      </c>
      <c r="AV37" s="509">
        <v>0</v>
      </c>
      <c r="AW37" s="509">
        <v>10</v>
      </c>
      <c r="AX37" s="509">
        <v>3</v>
      </c>
      <c r="AY37" s="509">
        <v>0</v>
      </c>
      <c r="AZ37" s="509">
        <v>4</v>
      </c>
      <c r="BA37" s="509">
        <v>0</v>
      </c>
      <c r="BB37" s="509">
        <v>1</v>
      </c>
      <c r="BC37" s="509">
        <v>0</v>
      </c>
      <c r="BD37" s="509">
        <v>794</v>
      </c>
      <c r="BE37" s="509">
        <v>108</v>
      </c>
      <c r="BF37" s="509">
        <v>45</v>
      </c>
      <c r="BG37" s="509">
        <v>135</v>
      </c>
      <c r="BH37" s="509">
        <v>7</v>
      </c>
      <c r="BI37" s="509">
        <v>17</v>
      </c>
      <c r="BJ37" s="509">
        <v>0</v>
      </c>
      <c r="BK37" s="509">
        <v>1</v>
      </c>
      <c r="BL37" s="509">
        <v>0</v>
      </c>
      <c r="BM37" s="509">
        <v>1</v>
      </c>
      <c r="BN37" s="509">
        <v>2</v>
      </c>
      <c r="BO37" s="509">
        <v>731</v>
      </c>
      <c r="BP37" s="509">
        <v>324</v>
      </c>
      <c r="BQ37" s="509">
        <v>33</v>
      </c>
      <c r="BR37" s="509">
        <v>43</v>
      </c>
      <c r="BS37" s="509">
        <v>21</v>
      </c>
      <c r="BT37" s="509">
        <v>0</v>
      </c>
      <c r="BU37" s="509">
        <v>5</v>
      </c>
      <c r="BV37" s="510">
        <v>2584</v>
      </c>
      <c r="BW37" s="509">
        <v>0</v>
      </c>
      <c r="BX37" s="509">
        <v>293</v>
      </c>
      <c r="BY37" s="509">
        <v>691</v>
      </c>
      <c r="BZ37" s="509">
        <v>0</v>
      </c>
      <c r="CA37" s="509">
        <v>0</v>
      </c>
      <c r="CB37" s="509">
        <v>0</v>
      </c>
      <c r="CC37" s="510">
        <v>984</v>
      </c>
      <c r="CD37" s="510">
        <v>3568</v>
      </c>
      <c r="CE37" s="509">
        <v>5</v>
      </c>
      <c r="CF37" s="510">
        <v>5</v>
      </c>
      <c r="CG37" s="510">
        <v>10</v>
      </c>
      <c r="CH37" s="509">
        <v>994</v>
      </c>
      <c r="CI37" s="510">
        <v>3578</v>
      </c>
      <c r="CJ37" s="510">
        <v>-112</v>
      </c>
      <c r="CK37" s="492">
        <v>-693</v>
      </c>
      <c r="CL37" s="492">
        <v>-805</v>
      </c>
      <c r="CM37" s="492">
        <v>189</v>
      </c>
      <c r="CN37" s="492">
        <v>2773</v>
      </c>
    </row>
    <row r="38" spans="1:92" x14ac:dyDescent="0.2">
      <c r="A38" s="506">
        <v>27</v>
      </c>
      <c r="C38" s="507">
        <v>34</v>
      </c>
      <c r="D38" s="508" t="s">
        <v>422</v>
      </c>
      <c r="E38" s="509">
        <v>2276</v>
      </c>
      <c r="F38" s="509">
        <v>4</v>
      </c>
      <c r="G38" s="509">
        <v>816</v>
      </c>
      <c r="H38" s="509">
        <v>1</v>
      </c>
      <c r="I38" s="509">
        <v>1391</v>
      </c>
      <c r="J38" s="509">
        <v>134</v>
      </c>
      <c r="K38" s="509">
        <v>92</v>
      </c>
      <c r="L38" s="509">
        <v>10</v>
      </c>
      <c r="M38" s="509">
        <v>12</v>
      </c>
      <c r="N38" s="509">
        <v>133</v>
      </c>
      <c r="O38" s="509">
        <v>60</v>
      </c>
      <c r="P38" s="509">
        <v>124</v>
      </c>
      <c r="Q38" s="509">
        <v>20</v>
      </c>
      <c r="R38" s="509">
        <v>64</v>
      </c>
      <c r="S38" s="509">
        <v>3</v>
      </c>
      <c r="T38" s="509">
        <v>1</v>
      </c>
      <c r="U38" s="509">
        <v>246</v>
      </c>
      <c r="V38" s="509">
        <v>28</v>
      </c>
      <c r="W38" s="509">
        <v>14</v>
      </c>
      <c r="X38" s="509">
        <v>209</v>
      </c>
      <c r="Y38" s="509">
        <v>178</v>
      </c>
      <c r="Z38" s="509">
        <v>730</v>
      </c>
      <c r="AA38" s="509">
        <v>79</v>
      </c>
      <c r="AB38" s="509">
        <v>113</v>
      </c>
      <c r="AC38" s="509">
        <v>7060</v>
      </c>
      <c r="AD38" s="509">
        <v>37</v>
      </c>
      <c r="AE38" s="509">
        <v>202</v>
      </c>
      <c r="AF38" s="509">
        <v>744</v>
      </c>
      <c r="AG38" s="509">
        <v>1747</v>
      </c>
      <c r="AH38" s="509">
        <v>18</v>
      </c>
      <c r="AI38" s="509">
        <v>218</v>
      </c>
      <c r="AJ38" s="509">
        <v>50</v>
      </c>
      <c r="AK38" s="509">
        <v>31</v>
      </c>
      <c r="AL38" s="509">
        <v>403</v>
      </c>
      <c r="AM38" s="509">
        <v>60</v>
      </c>
      <c r="AN38" s="509">
        <v>3</v>
      </c>
      <c r="AO38" s="509">
        <v>10</v>
      </c>
      <c r="AP38" s="509">
        <v>27</v>
      </c>
      <c r="AQ38" s="509">
        <v>0</v>
      </c>
      <c r="AR38" s="509">
        <v>163</v>
      </c>
      <c r="AS38" s="509">
        <v>39</v>
      </c>
      <c r="AT38" s="509">
        <v>0</v>
      </c>
      <c r="AU38" s="509">
        <v>3</v>
      </c>
      <c r="AV38" s="509">
        <v>0</v>
      </c>
      <c r="AW38" s="509">
        <v>17</v>
      </c>
      <c r="AX38" s="509">
        <v>10</v>
      </c>
      <c r="AY38" s="509">
        <v>0</v>
      </c>
      <c r="AZ38" s="509">
        <v>3</v>
      </c>
      <c r="BA38" s="509">
        <v>9</v>
      </c>
      <c r="BB38" s="509">
        <v>2</v>
      </c>
      <c r="BC38" s="509">
        <v>2</v>
      </c>
      <c r="BD38" s="509">
        <v>287</v>
      </c>
      <c r="BE38" s="509">
        <v>177</v>
      </c>
      <c r="BF38" s="509">
        <v>465</v>
      </c>
      <c r="BG38" s="509">
        <v>2523</v>
      </c>
      <c r="BH38" s="509">
        <v>22</v>
      </c>
      <c r="BI38" s="509">
        <v>118</v>
      </c>
      <c r="BJ38" s="509">
        <v>91</v>
      </c>
      <c r="BK38" s="509">
        <v>33</v>
      </c>
      <c r="BL38" s="509">
        <v>1</v>
      </c>
      <c r="BM38" s="509">
        <v>202</v>
      </c>
      <c r="BN38" s="509">
        <v>101</v>
      </c>
      <c r="BO38" s="509">
        <v>814</v>
      </c>
      <c r="BP38" s="509">
        <v>2528</v>
      </c>
      <c r="BQ38" s="509">
        <v>87</v>
      </c>
      <c r="BR38" s="509">
        <v>80</v>
      </c>
      <c r="BS38" s="509">
        <v>44</v>
      </c>
      <c r="BT38" s="509">
        <v>200</v>
      </c>
      <c r="BU38" s="509">
        <v>28</v>
      </c>
      <c r="BV38" s="510">
        <v>25397</v>
      </c>
      <c r="BW38" s="509">
        <v>1806</v>
      </c>
      <c r="BX38" s="509">
        <v>47389</v>
      </c>
      <c r="BY38" s="509">
        <v>7</v>
      </c>
      <c r="BZ38" s="509">
        <v>771</v>
      </c>
      <c r="CA38" s="509">
        <v>6945</v>
      </c>
      <c r="CB38" s="509">
        <v>51</v>
      </c>
      <c r="CC38" s="510">
        <v>56969</v>
      </c>
      <c r="CD38" s="510">
        <v>82366</v>
      </c>
      <c r="CE38" s="509">
        <v>2343</v>
      </c>
      <c r="CF38" s="510">
        <v>19554</v>
      </c>
      <c r="CG38" s="510">
        <v>21897</v>
      </c>
      <c r="CH38" s="509">
        <v>78866</v>
      </c>
      <c r="CI38" s="510">
        <v>104263</v>
      </c>
      <c r="CJ38" s="510">
        <v>-20097</v>
      </c>
      <c r="CK38" s="492">
        <v>-37105</v>
      </c>
      <c r="CL38" s="492">
        <v>-57202</v>
      </c>
      <c r="CM38" s="492">
        <v>21664</v>
      </c>
      <c r="CN38" s="492">
        <v>47061</v>
      </c>
    </row>
    <row r="39" spans="1:92" x14ac:dyDescent="0.2">
      <c r="A39" s="506">
        <v>28</v>
      </c>
      <c r="C39" s="507">
        <v>35</v>
      </c>
      <c r="D39" s="508" t="s">
        <v>37</v>
      </c>
      <c r="E39" s="509">
        <v>158</v>
      </c>
      <c r="F39" s="509">
        <v>1</v>
      </c>
      <c r="G39" s="509">
        <v>116</v>
      </c>
      <c r="H39" s="509">
        <v>3</v>
      </c>
      <c r="I39" s="509">
        <v>67</v>
      </c>
      <c r="J39" s="509">
        <v>24</v>
      </c>
      <c r="K39" s="509">
        <v>22</v>
      </c>
      <c r="L39" s="509">
        <v>1</v>
      </c>
      <c r="M39" s="509">
        <v>2</v>
      </c>
      <c r="N39" s="509">
        <v>12</v>
      </c>
      <c r="O39" s="509">
        <v>7</v>
      </c>
      <c r="P39" s="509">
        <v>19</v>
      </c>
      <c r="Q39" s="509">
        <v>6</v>
      </c>
      <c r="R39" s="509">
        <v>3</v>
      </c>
      <c r="S39" s="509">
        <v>0</v>
      </c>
      <c r="T39" s="509">
        <v>0</v>
      </c>
      <c r="U39" s="509">
        <v>68</v>
      </c>
      <c r="V39" s="509">
        <v>5</v>
      </c>
      <c r="W39" s="509">
        <v>3</v>
      </c>
      <c r="X39" s="509">
        <v>51</v>
      </c>
      <c r="Y39" s="509">
        <v>24</v>
      </c>
      <c r="Z39" s="509">
        <v>114</v>
      </c>
      <c r="AA39" s="509">
        <v>18</v>
      </c>
      <c r="AB39" s="509">
        <v>15</v>
      </c>
      <c r="AC39" s="509">
        <v>784</v>
      </c>
      <c r="AD39" s="509">
        <v>5</v>
      </c>
      <c r="AE39" s="509">
        <v>19</v>
      </c>
      <c r="AF39" s="509">
        <v>223</v>
      </c>
      <c r="AG39" s="509">
        <v>371</v>
      </c>
      <c r="AH39" s="509">
        <v>20</v>
      </c>
      <c r="AI39" s="509">
        <v>43</v>
      </c>
      <c r="AJ39" s="509">
        <v>64</v>
      </c>
      <c r="AK39" s="509">
        <v>53</v>
      </c>
      <c r="AL39" s="509">
        <v>621</v>
      </c>
      <c r="AM39" s="509">
        <v>497</v>
      </c>
      <c r="AN39" s="509">
        <v>184</v>
      </c>
      <c r="AO39" s="509">
        <v>196</v>
      </c>
      <c r="AP39" s="509">
        <v>2867</v>
      </c>
      <c r="AQ39" s="509">
        <v>0</v>
      </c>
      <c r="AR39" s="509">
        <v>140</v>
      </c>
      <c r="AS39" s="509">
        <v>93</v>
      </c>
      <c r="AT39" s="509">
        <v>0</v>
      </c>
      <c r="AU39" s="509">
        <v>9</v>
      </c>
      <c r="AV39" s="509">
        <v>0</v>
      </c>
      <c r="AW39" s="509">
        <v>16</v>
      </c>
      <c r="AX39" s="509">
        <v>1</v>
      </c>
      <c r="AY39" s="509">
        <v>0</v>
      </c>
      <c r="AZ39" s="509">
        <v>3</v>
      </c>
      <c r="BA39" s="509">
        <v>2</v>
      </c>
      <c r="BB39" s="509">
        <v>1</v>
      </c>
      <c r="BC39" s="509">
        <v>0</v>
      </c>
      <c r="BD39" s="509">
        <v>613</v>
      </c>
      <c r="BE39" s="509">
        <v>203</v>
      </c>
      <c r="BF39" s="509">
        <v>23</v>
      </c>
      <c r="BG39" s="509">
        <v>211</v>
      </c>
      <c r="BH39" s="509">
        <v>37</v>
      </c>
      <c r="BI39" s="509">
        <v>56</v>
      </c>
      <c r="BJ39" s="509">
        <v>60</v>
      </c>
      <c r="BK39" s="509">
        <v>90</v>
      </c>
      <c r="BL39" s="509">
        <v>0</v>
      </c>
      <c r="BM39" s="509">
        <v>24</v>
      </c>
      <c r="BN39" s="509">
        <v>31</v>
      </c>
      <c r="BO39" s="509">
        <v>291</v>
      </c>
      <c r="BP39" s="509">
        <v>93</v>
      </c>
      <c r="BQ39" s="509">
        <v>2</v>
      </c>
      <c r="BR39" s="509">
        <v>33</v>
      </c>
      <c r="BS39" s="509">
        <v>6</v>
      </c>
      <c r="BT39" s="509">
        <v>0</v>
      </c>
      <c r="BU39" s="509">
        <v>1</v>
      </c>
      <c r="BV39" s="510">
        <v>8725</v>
      </c>
      <c r="BW39" s="509">
        <v>0</v>
      </c>
      <c r="BX39" s="509">
        <v>13702</v>
      </c>
      <c r="BY39" s="509">
        <v>0</v>
      </c>
      <c r="BZ39" s="509">
        <v>0</v>
      </c>
      <c r="CA39" s="509">
        <v>0</v>
      </c>
      <c r="CB39" s="509">
        <v>0</v>
      </c>
      <c r="CC39" s="510">
        <v>13702</v>
      </c>
      <c r="CD39" s="510">
        <v>22427</v>
      </c>
      <c r="CE39" s="509">
        <v>817</v>
      </c>
      <c r="CF39" s="510">
        <v>1235</v>
      </c>
      <c r="CG39" s="510">
        <v>2052</v>
      </c>
      <c r="CH39" s="509">
        <v>15754</v>
      </c>
      <c r="CI39" s="510">
        <v>24479</v>
      </c>
      <c r="CJ39" s="510">
        <v>-6281</v>
      </c>
      <c r="CK39" s="492">
        <v>-3773</v>
      </c>
      <c r="CL39" s="492">
        <v>-10054</v>
      </c>
      <c r="CM39" s="492">
        <v>5700</v>
      </c>
      <c r="CN39" s="492">
        <v>14425</v>
      </c>
    </row>
    <row r="40" spans="1:92" x14ac:dyDescent="0.2">
      <c r="A40" s="506">
        <v>29</v>
      </c>
      <c r="C40" s="507">
        <v>36</v>
      </c>
      <c r="D40" s="508" t="s">
        <v>662</v>
      </c>
      <c r="E40" s="509">
        <v>65</v>
      </c>
      <c r="F40" s="509">
        <v>0</v>
      </c>
      <c r="G40" s="509">
        <v>10</v>
      </c>
      <c r="H40" s="509">
        <v>0</v>
      </c>
      <c r="I40" s="509">
        <v>27</v>
      </c>
      <c r="J40" s="509">
        <v>1</v>
      </c>
      <c r="K40" s="509">
        <v>3</v>
      </c>
      <c r="L40" s="509">
        <v>0</v>
      </c>
      <c r="M40" s="509">
        <v>0</v>
      </c>
      <c r="N40" s="509">
        <v>1</v>
      </c>
      <c r="O40" s="509">
        <v>2</v>
      </c>
      <c r="P40" s="509">
        <v>5</v>
      </c>
      <c r="Q40" s="509">
        <v>1</v>
      </c>
      <c r="R40" s="509">
        <v>0</v>
      </c>
      <c r="S40" s="509">
        <v>0</v>
      </c>
      <c r="T40" s="509">
        <v>0</v>
      </c>
      <c r="U40" s="509">
        <v>15</v>
      </c>
      <c r="V40" s="509">
        <v>1</v>
      </c>
      <c r="W40" s="509">
        <v>0</v>
      </c>
      <c r="X40" s="509">
        <v>14</v>
      </c>
      <c r="Y40" s="509">
        <v>8</v>
      </c>
      <c r="Z40" s="509">
        <v>29</v>
      </c>
      <c r="AA40" s="509">
        <v>2</v>
      </c>
      <c r="AB40" s="509">
        <v>1</v>
      </c>
      <c r="AC40" s="509">
        <v>254</v>
      </c>
      <c r="AD40" s="509">
        <v>1</v>
      </c>
      <c r="AE40" s="509">
        <v>2</v>
      </c>
      <c r="AF40" s="509">
        <v>8</v>
      </c>
      <c r="AG40" s="509">
        <v>102</v>
      </c>
      <c r="AH40" s="509">
        <v>2</v>
      </c>
      <c r="AI40" s="509">
        <v>56</v>
      </c>
      <c r="AJ40" s="509">
        <v>1</v>
      </c>
      <c r="AK40" s="509">
        <v>2</v>
      </c>
      <c r="AL40" s="509">
        <v>960</v>
      </c>
      <c r="AM40" s="509">
        <v>148</v>
      </c>
      <c r="AN40" s="509">
        <v>75</v>
      </c>
      <c r="AO40" s="509">
        <v>300</v>
      </c>
      <c r="AP40" s="509">
        <v>302</v>
      </c>
      <c r="AQ40" s="509">
        <v>0</v>
      </c>
      <c r="AR40" s="509">
        <v>130</v>
      </c>
      <c r="AS40" s="509">
        <v>147</v>
      </c>
      <c r="AT40" s="509">
        <v>0</v>
      </c>
      <c r="AU40" s="509">
        <v>45</v>
      </c>
      <c r="AV40" s="509">
        <v>7</v>
      </c>
      <c r="AW40" s="509">
        <v>39</v>
      </c>
      <c r="AX40" s="509">
        <v>21</v>
      </c>
      <c r="AY40" s="509">
        <v>0</v>
      </c>
      <c r="AZ40" s="509">
        <v>4</v>
      </c>
      <c r="BA40" s="509">
        <v>20</v>
      </c>
      <c r="BB40" s="509">
        <v>16</v>
      </c>
      <c r="BC40" s="509">
        <v>1</v>
      </c>
      <c r="BD40" s="509">
        <v>47</v>
      </c>
      <c r="BE40" s="509">
        <v>3</v>
      </c>
      <c r="BF40" s="509">
        <v>203</v>
      </c>
      <c r="BG40" s="509">
        <v>792</v>
      </c>
      <c r="BH40" s="509">
        <v>13</v>
      </c>
      <c r="BI40" s="509">
        <v>20</v>
      </c>
      <c r="BJ40" s="509">
        <v>34</v>
      </c>
      <c r="BK40" s="509">
        <v>27</v>
      </c>
      <c r="BL40" s="509">
        <v>0</v>
      </c>
      <c r="BM40" s="509">
        <v>1</v>
      </c>
      <c r="BN40" s="509">
        <v>60</v>
      </c>
      <c r="BO40" s="509">
        <v>101</v>
      </c>
      <c r="BP40" s="509">
        <v>137</v>
      </c>
      <c r="BQ40" s="509">
        <v>71</v>
      </c>
      <c r="BR40" s="509">
        <v>23</v>
      </c>
      <c r="BS40" s="509">
        <v>29</v>
      </c>
      <c r="BT40" s="509">
        <v>0</v>
      </c>
      <c r="BU40" s="509">
        <v>11</v>
      </c>
      <c r="BV40" s="510">
        <v>4400</v>
      </c>
      <c r="BW40" s="509">
        <v>0</v>
      </c>
      <c r="BX40" s="509">
        <v>745</v>
      </c>
      <c r="BY40" s="509">
        <v>0</v>
      </c>
      <c r="BZ40" s="509">
        <v>0</v>
      </c>
      <c r="CA40" s="509">
        <v>2570</v>
      </c>
      <c r="CB40" s="509">
        <v>0</v>
      </c>
      <c r="CC40" s="510">
        <v>3315</v>
      </c>
      <c r="CD40" s="510">
        <v>7715</v>
      </c>
      <c r="CE40" s="509">
        <v>1</v>
      </c>
      <c r="CF40" s="510">
        <v>141</v>
      </c>
      <c r="CG40" s="510">
        <v>142</v>
      </c>
      <c r="CH40" s="509">
        <v>3457</v>
      </c>
      <c r="CI40" s="510">
        <v>7857</v>
      </c>
      <c r="CJ40" s="510">
        <v>-4863</v>
      </c>
      <c r="CK40" s="492">
        <v>-395</v>
      </c>
      <c r="CL40" s="492">
        <v>-5258</v>
      </c>
      <c r="CM40" s="492">
        <v>-1801</v>
      </c>
      <c r="CN40" s="492">
        <v>2599</v>
      </c>
    </row>
    <row r="41" spans="1:92" x14ac:dyDescent="0.2">
      <c r="A41" s="506">
        <v>29</v>
      </c>
      <c r="C41" s="507">
        <v>37</v>
      </c>
      <c r="D41" s="508" t="s">
        <v>663</v>
      </c>
      <c r="E41" s="509">
        <v>0</v>
      </c>
      <c r="F41" s="509">
        <v>0</v>
      </c>
      <c r="G41" s="509">
        <v>0</v>
      </c>
      <c r="H41" s="509">
        <v>0</v>
      </c>
      <c r="I41" s="509">
        <v>0</v>
      </c>
      <c r="J41" s="509">
        <v>0</v>
      </c>
      <c r="K41" s="509">
        <v>0</v>
      </c>
      <c r="L41" s="509">
        <v>0</v>
      </c>
      <c r="M41" s="509">
        <v>0</v>
      </c>
      <c r="N41" s="509">
        <v>0</v>
      </c>
      <c r="O41" s="509">
        <v>0</v>
      </c>
      <c r="P41" s="509">
        <v>0</v>
      </c>
      <c r="Q41" s="509">
        <v>0</v>
      </c>
      <c r="R41" s="509">
        <v>0</v>
      </c>
      <c r="S41" s="509">
        <v>0</v>
      </c>
      <c r="T41" s="509">
        <v>0</v>
      </c>
      <c r="U41" s="509">
        <v>0</v>
      </c>
      <c r="V41" s="509">
        <v>0</v>
      </c>
      <c r="W41" s="509">
        <v>0</v>
      </c>
      <c r="X41" s="509">
        <v>0</v>
      </c>
      <c r="Y41" s="509">
        <v>0</v>
      </c>
      <c r="Z41" s="509">
        <v>0</v>
      </c>
      <c r="AA41" s="509">
        <v>0</v>
      </c>
      <c r="AB41" s="509">
        <v>0</v>
      </c>
      <c r="AC41" s="509">
        <v>0</v>
      </c>
      <c r="AD41" s="509">
        <v>0</v>
      </c>
      <c r="AE41" s="509">
        <v>0</v>
      </c>
      <c r="AF41" s="509">
        <v>0</v>
      </c>
      <c r="AG41" s="509">
        <v>0</v>
      </c>
      <c r="AH41" s="509">
        <v>0</v>
      </c>
      <c r="AI41" s="509">
        <v>0</v>
      </c>
      <c r="AJ41" s="509">
        <v>0</v>
      </c>
      <c r="AK41" s="509">
        <v>0</v>
      </c>
      <c r="AL41" s="509">
        <v>0</v>
      </c>
      <c r="AM41" s="509">
        <v>0</v>
      </c>
      <c r="AN41" s="509">
        <v>0</v>
      </c>
      <c r="AO41" s="509">
        <v>0</v>
      </c>
      <c r="AP41" s="509">
        <v>0</v>
      </c>
      <c r="AQ41" s="509">
        <v>0</v>
      </c>
      <c r="AR41" s="509">
        <v>0</v>
      </c>
      <c r="AS41" s="509">
        <v>0</v>
      </c>
      <c r="AT41" s="509">
        <v>0</v>
      </c>
      <c r="AU41" s="509">
        <v>0</v>
      </c>
      <c r="AV41" s="509">
        <v>0</v>
      </c>
      <c r="AW41" s="509">
        <v>0</v>
      </c>
      <c r="AX41" s="509">
        <v>0</v>
      </c>
      <c r="AY41" s="509">
        <v>0</v>
      </c>
      <c r="AZ41" s="509">
        <v>0</v>
      </c>
      <c r="BA41" s="509">
        <v>0</v>
      </c>
      <c r="BB41" s="509">
        <v>0</v>
      </c>
      <c r="BC41" s="509">
        <v>0</v>
      </c>
      <c r="BD41" s="509">
        <v>0</v>
      </c>
      <c r="BE41" s="509">
        <v>0</v>
      </c>
      <c r="BF41" s="509">
        <v>0</v>
      </c>
      <c r="BG41" s="509">
        <v>0</v>
      </c>
      <c r="BH41" s="509">
        <v>0</v>
      </c>
      <c r="BI41" s="509">
        <v>0</v>
      </c>
      <c r="BJ41" s="509">
        <v>0</v>
      </c>
      <c r="BK41" s="509">
        <v>0</v>
      </c>
      <c r="BL41" s="509">
        <v>0</v>
      </c>
      <c r="BM41" s="509">
        <v>0</v>
      </c>
      <c r="BN41" s="509">
        <v>0</v>
      </c>
      <c r="BO41" s="509">
        <v>0</v>
      </c>
      <c r="BP41" s="509">
        <v>0</v>
      </c>
      <c r="BQ41" s="509">
        <v>0</v>
      </c>
      <c r="BR41" s="509">
        <v>0</v>
      </c>
      <c r="BS41" s="509">
        <v>0</v>
      </c>
      <c r="BT41" s="509">
        <v>0</v>
      </c>
      <c r="BU41" s="509">
        <v>0</v>
      </c>
      <c r="BV41" s="510">
        <v>0</v>
      </c>
      <c r="BW41" s="509">
        <v>0</v>
      </c>
      <c r="BX41" s="509">
        <v>11470</v>
      </c>
      <c r="BY41" s="509">
        <v>15</v>
      </c>
      <c r="BZ41" s="509">
        <v>0</v>
      </c>
      <c r="CA41" s="509">
        <v>0</v>
      </c>
      <c r="CB41" s="509">
        <v>0</v>
      </c>
      <c r="CC41" s="510">
        <v>11485</v>
      </c>
      <c r="CD41" s="510">
        <v>11485</v>
      </c>
      <c r="CE41" s="509">
        <v>11</v>
      </c>
      <c r="CF41" s="510">
        <v>11</v>
      </c>
      <c r="CG41" s="510">
        <v>22</v>
      </c>
      <c r="CH41" s="509">
        <v>11507</v>
      </c>
      <c r="CI41" s="510">
        <v>11507</v>
      </c>
      <c r="CJ41" s="510">
        <v>-4074</v>
      </c>
      <c r="CK41" s="492">
        <v>-3669</v>
      </c>
      <c r="CL41" s="492">
        <v>-7743</v>
      </c>
      <c r="CM41" s="492">
        <v>3764</v>
      </c>
      <c r="CN41" s="492">
        <v>3764</v>
      </c>
    </row>
    <row r="42" spans="1:92" x14ac:dyDescent="0.2">
      <c r="A42" s="506">
        <v>29</v>
      </c>
      <c r="C42" s="507">
        <v>38</v>
      </c>
      <c r="D42" s="508" t="s">
        <v>664</v>
      </c>
      <c r="E42" s="509">
        <v>0</v>
      </c>
      <c r="F42" s="509">
        <v>0</v>
      </c>
      <c r="G42" s="509">
        <v>0</v>
      </c>
      <c r="H42" s="509">
        <v>0</v>
      </c>
      <c r="I42" s="509">
        <v>0</v>
      </c>
      <c r="J42" s="509">
        <v>0</v>
      </c>
      <c r="K42" s="509">
        <v>0</v>
      </c>
      <c r="L42" s="509">
        <v>0</v>
      </c>
      <c r="M42" s="509">
        <v>0</v>
      </c>
      <c r="N42" s="509">
        <v>0</v>
      </c>
      <c r="O42" s="509">
        <v>0</v>
      </c>
      <c r="P42" s="509">
        <v>0</v>
      </c>
      <c r="Q42" s="509">
        <v>0</v>
      </c>
      <c r="R42" s="509">
        <v>0</v>
      </c>
      <c r="S42" s="509">
        <v>0</v>
      </c>
      <c r="T42" s="509">
        <v>0</v>
      </c>
      <c r="U42" s="509">
        <v>0</v>
      </c>
      <c r="V42" s="509">
        <v>0</v>
      </c>
      <c r="W42" s="509">
        <v>0</v>
      </c>
      <c r="X42" s="509">
        <v>0</v>
      </c>
      <c r="Y42" s="509">
        <v>0</v>
      </c>
      <c r="Z42" s="509">
        <v>0</v>
      </c>
      <c r="AA42" s="509">
        <v>0</v>
      </c>
      <c r="AB42" s="509">
        <v>0</v>
      </c>
      <c r="AC42" s="509">
        <v>0</v>
      </c>
      <c r="AD42" s="509">
        <v>0</v>
      </c>
      <c r="AE42" s="509">
        <v>0</v>
      </c>
      <c r="AF42" s="509">
        <v>0</v>
      </c>
      <c r="AG42" s="509">
        <v>0</v>
      </c>
      <c r="AH42" s="509">
        <v>0</v>
      </c>
      <c r="AI42" s="509">
        <v>0</v>
      </c>
      <c r="AJ42" s="509">
        <v>0</v>
      </c>
      <c r="AK42" s="509">
        <v>0</v>
      </c>
      <c r="AL42" s="509">
        <v>0</v>
      </c>
      <c r="AM42" s="509">
        <v>0</v>
      </c>
      <c r="AN42" s="509">
        <v>0</v>
      </c>
      <c r="AO42" s="509">
        <v>0</v>
      </c>
      <c r="AP42" s="509">
        <v>0</v>
      </c>
      <c r="AQ42" s="509">
        <v>0</v>
      </c>
      <c r="AR42" s="509">
        <v>0</v>
      </c>
      <c r="AS42" s="509">
        <v>0</v>
      </c>
      <c r="AT42" s="509">
        <v>0</v>
      </c>
      <c r="AU42" s="509">
        <v>0</v>
      </c>
      <c r="AV42" s="509">
        <v>0</v>
      </c>
      <c r="AW42" s="509">
        <v>0</v>
      </c>
      <c r="AX42" s="509">
        <v>0</v>
      </c>
      <c r="AY42" s="509">
        <v>0</v>
      </c>
      <c r="AZ42" s="509">
        <v>0</v>
      </c>
      <c r="BA42" s="509">
        <v>0</v>
      </c>
      <c r="BB42" s="509">
        <v>0</v>
      </c>
      <c r="BC42" s="509">
        <v>0</v>
      </c>
      <c r="BD42" s="509">
        <v>0</v>
      </c>
      <c r="BE42" s="509">
        <v>0</v>
      </c>
      <c r="BF42" s="509">
        <v>0</v>
      </c>
      <c r="BG42" s="509">
        <v>0</v>
      </c>
      <c r="BH42" s="509">
        <v>0</v>
      </c>
      <c r="BI42" s="509">
        <v>0</v>
      </c>
      <c r="BJ42" s="509">
        <v>0</v>
      </c>
      <c r="BK42" s="509">
        <v>0</v>
      </c>
      <c r="BL42" s="509">
        <v>0</v>
      </c>
      <c r="BM42" s="509">
        <v>0</v>
      </c>
      <c r="BN42" s="509">
        <v>0</v>
      </c>
      <c r="BO42" s="509">
        <v>0</v>
      </c>
      <c r="BP42" s="509">
        <v>0</v>
      </c>
      <c r="BQ42" s="509">
        <v>0</v>
      </c>
      <c r="BR42" s="509">
        <v>0</v>
      </c>
      <c r="BS42" s="509">
        <v>0</v>
      </c>
      <c r="BT42" s="509">
        <v>0</v>
      </c>
      <c r="BU42" s="509">
        <v>0</v>
      </c>
      <c r="BV42" s="510">
        <v>0</v>
      </c>
      <c r="BW42" s="509">
        <v>0</v>
      </c>
      <c r="BX42" s="509">
        <v>41856</v>
      </c>
      <c r="BY42" s="509">
        <v>0</v>
      </c>
      <c r="BZ42" s="509">
        <v>0</v>
      </c>
      <c r="CA42" s="509">
        <v>0</v>
      </c>
      <c r="CB42" s="509">
        <v>0</v>
      </c>
      <c r="CC42" s="510">
        <v>41856</v>
      </c>
      <c r="CD42" s="510">
        <v>41856</v>
      </c>
      <c r="CE42" s="509">
        <v>0</v>
      </c>
      <c r="CF42" s="510">
        <v>0</v>
      </c>
      <c r="CG42" s="510">
        <v>0</v>
      </c>
      <c r="CH42" s="509">
        <v>41856</v>
      </c>
      <c r="CI42" s="510">
        <v>41856</v>
      </c>
      <c r="CJ42" s="510">
        <v>0</v>
      </c>
      <c r="CK42" s="492">
        <v>0</v>
      </c>
      <c r="CL42" s="492">
        <v>0</v>
      </c>
      <c r="CM42" s="492">
        <v>41856</v>
      </c>
      <c r="CN42" s="492">
        <v>41856</v>
      </c>
    </row>
    <row r="43" spans="1:92" x14ac:dyDescent="0.2">
      <c r="A43" s="506">
        <v>30</v>
      </c>
      <c r="C43" s="507">
        <v>39</v>
      </c>
      <c r="D43" s="508" t="s">
        <v>665</v>
      </c>
      <c r="E43" s="509">
        <v>5</v>
      </c>
      <c r="F43" s="509">
        <v>0</v>
      </c>
      <c r="G43" s="509">
        <v>12</v>
      </c>
      <c r="H43" s="509">
        <v>0</v>
      </c>
      <c r="I43" s="509">
        <v>6</v>
      </c>
      <c r="J43" s="509">
        <v>0</v>
      </c>
      <c r="K43" s="509">
        <v>2</v>
      </c>
      <c r="L43" s="509">
        <v>0</v>
      </c>
      <c r="M43" s="509">
        <v>0</v>
      </c>
      <c r="N43" s="509">
        <v>2</v>
      </c>
      <c r="O43" s="509">
        <v>2</v>
      </c>
      <c r="P43" s="509">
        <v>5</v>
      </c>
      <c r="Q43" s="509">
        <v>0</v>
      </c>
      <c r="R43" s="509">
        <v>3</v>
      </c>
      <c r="S43" s="509">
        <v>0</v>
      </c>
      <c r="T43" s="509">
        <v>0</v>
      </c>
      <c r="U43" s="509">
        <v>15</v>
      </c>
      <c r="V43" s="509">
        <v>1</v>
      </c>
      <c r="W43" s="509">
        <v>0</v>
      </c>
      <c r="X43" s="509">
        <v>9</v>
      </c>
      <c r="Y43" s="509">
        <v>5</v>
      </c>
      <c r="Z43" s="509">
        <v>27</v>
      </c>
      <c r="AA43" s="509">
        <v>4</v>
      </c>
      <c r="AB43" s="509">
        <v>10</v>
      </c>
      <c r="AC43" s="509">
        <v>242</v>
      </c>
      <c r="AD43" s="509">
        <v>5</v>
      </c>
      <c r="AE43" s="509">
        <v>1</v>
      </c>
      <c r="AF43" s="509">
        <v>18</v>
      </c>
      <c r="AG43" s="509">
        <v>25</v>
      </c>
      <c r="AH43" s="509">
        <v>1</v>
      </c>
      <c r="AI43" s="509">
        <v>3</v>
      </c>
      <c r="AJ43" s="509">
        <v>5</v>
      </c>
      <c r="AK43" s="509">
        <v>28</v>
      </c>
      <c r="AL43" s="509">
        <v>191</v>
      </c>
      <c r="AM43" s="509">
        <v>125</v>
      </c>
      <c r="AN43" s="509">
        <v>0</v>
      </c>
      <c r="AO43" s="509">
        <v>0</v>
      </c>
      <c r="AP43" s="509">
        <v>0</v>
      </c>
      <c r="AQ43" s="509">
        <v>0</v>
      </c>
      <c r="AR43" s="509">
        <v>16</v>
      </c>
      <c r="AS43" s="509">
        <v>3</v>
      </c>
      <c r="AT43" s="509">
        <v>0</v>
      </c>
      <c r="AU43" s="509">
        <v>3</v>
      </c>
      <c r="AV43" s="509">
        <v>0</v>
      </c>
      <c r="AW43" s="509">
        <v>3</v>
      </c>
      <c r="AX43" s="509">
        <v>3</v>
      </c>
      <c r="AY43" s="509">
        <v>0</v>
      </c>
      <c r="AZ43" s="509">
        <v>2</v>
      </c>
      <c r="BA43" s="509">
        <v>0</v>
      </c>
      <c r="BB43" s="509">
        <v>1</v>
      </c>
      <c r="BC43" s="509">
        <v>0</v>
      </c>
      <c r="BD43" s="509">
        <v>204</v>
      </c>
      <c r="BE43" s="509">
        <v>77</v>
      </c>
      <c r="BF43" s="509">
        <v>104</v>
      </c>
      <c r="BG43" s="509">
        <v>62</v>
      </c>
      <c r="BH43" s="509">
        <v>3</v>
      </c>
      <c r="BI43" s="509">
        <v>4</v>
      </c>
      <c r="BJ43" s="509">
        <v>9</v>
      </c>
      <c r="BK43" s="509">
        <v>1</v>
      </c>
      <c r="BL43" s="509">
        <v>0</v>
      </c>
      <c r="BM43" s="509">
        <v>1</v>
      </c>
      <c r="BN43" s="509">
        <v>10</v>
      </c>
      <c r="BO43" s="509">
        <v>14</v>
      </c>
      <c r="BP43" s="509">
        <v>31</v>
      </c>
      <c r="BQ43" s="509">
        <v>5</v>
      </c>
      <c r="BR43" s="509">
        <v>7</v>
      </c>
      <c r="BS43" s="509">
        <v>3</v>
      </c>
      <c r="BT43" s="509">
        <v>0</v>
      </c>
      <c r="BU43" s="509">
        <v>5</v>
      </c>
      <c r="BV43" s="510">
        <v>1323</v>
      </c>
      <c r="BW43" s="509">
        <v>26</v>
      </c>
      <c r="BX43" s="509">
        <v>5489</v>
      </c>
      <c r="BY43" s="509">
        <v>0</v>
      </c>
      <c r="BZ43" s="509">
        <v>0</v>
      </c>
      <c r="CA43" s="509">
        <v>0</v>
      </c>
      <c r="CB43" s="509">
        <v>0</v>
      </c>
      <c r="CC43" s="510">
        <v>5515</v>
      </c>
      <c r="CD43" s="510">
        <v>6838</v>
      </c>
      <c r="CE43" s="509">
        <v>0</v>
      </c>
      <c r="CF43" s="510">
        <v>0</v>
      </c>
      <c r="CG43" s="510">
        <v>0</v>
      </c>
      <c r="CH43" s="509">
        <v>5515</v>
      </c>
      <c r="CI43" s="510">
        <v>6838</v>
      </c>
      <c r="CJ43" s="510">
        <v>-5838</v>
      </c>
      <c r="CK43" s="492">
        <v>-1000</v>
      </c>
      <c r="CL43" s="492">
        <v>-6838</v>
      </c>
      <c r="CM43" s="492">
        <v>-1323</v>
      </c>
      <c r="CN43" s="492">
        <v>0</v>
      </c>
    </row>
    <row r="44" spans="1:92" x14ac:dyDescent="0.2">
      <c r="A44" s="506">
        <v>30</v>
      </c>
      <c r="C44" s="507">
        <v>40</v>
      </c>
      <c r="D44" s="508" t="s">
        <v>666</v>
      </c>
      <c r="E44" s="509">
        <v>679</v>
      </c>
      <c r="F44" s="509">
        <v>4</v>
      </c>
      <c r="G44" s="509">
        <v>151</v>
      </c>
      <c r="H44" s="509">
        <v>1</v>
      </c>
      <c r="I44" s="509">
        <v>336</v>
      </c>
      <c r="J44" s="509">
        <v>34</v>
      </c>
      <c r="K44" s="509">
        <v>12</v>
      </c>
      <c r="L44" s="509">
        <v>4</v>
      </c>
      <c r="M44" s="509">
        <v>3</v>
      </c>
      <c r="N44" s="509">
        <v>36</v>
      </c>
      <c r="O44" s="509">
        <v>12</v>
      </c>
      <c r="P44" s="509">
        <v>39</v>
      </c>
      <c r="Q44" s="509">
        <v>8</v>
      </c>
      <c r="R44" s="509">
        <v>11</v>
      </c>
      <c r="S44" s="509">
        <v>0</v>
      </c>
      <c r="T44" s="509">
        <v>0</v>
      </c>
      <c r="U44" s="509">
        <v>170</v>
      </c>
      <c r="V44" s="509">
        <v>11</v>
      </c>
      <c r="W44" s="509">
        <v>4</v>
      </c>
      <c r="X44" s="509">
        <v>56</v>
      </c>
      <c r="Y44" s="509">
        <v>37</v>
      </c>
      <c r="Z44" s="509">
        <v>141</v>
      </c>
      <c r="AA44" s="509">
        <v>15</v>
      </c>
      <c r="AB44" s="509">
        <v>27</v>
      </c>
      <c r="AC44" s="509">
        <v>1307</v>
      </c>
      <c r="AD44" s="509">
        <v>7</v>
      </c>
      <c r="AE44" s="509">
        <v>48</v>
      </c>
      <c r="AF44" s="509">
        <v>1029</v>
      </c>
      <c r="AG44" s="509">
        <v>634</v>
      </c>
      <c r="AH44" s="509">
        <v>14</v>
      </c>
      <c r="AI44" s="509">
        <v>214</v>
      </c>
      <c r="AJ44" s="509">
        <v>23</v>
      </c>
      <c r="AK44" s="509">
        <v>48</v>
      </c>
      <c r="AL44" s="509">
        <v>163</v>
      </c>
      <c r="AM44" s="509">
        <v>87</v>
      </c>
      <c r="AN44" s="509">
        <v>0</v>
      </c>
      <c r="AO44" s="509">
        <v>1</v>
      </c>
      <c r="AP44" s="509">
        <v>3</v>
      </c>
      <c r="AQ44" s="509">
        <v>0</v>
      </c>
      <c r="AR44" s="509">
        <v>46</v>
      </c>
      <c r="AS44" s="509">
        <v>8</v>
      </c>
      <c r="AT44" s="509">
        <v>0</v>
      </c>
      <c r="AU44" s="509">
        <v>1</v>
      </c>
      <c r="AV44" s="509">
        <v>0</v>
      </c>
      <c r="AW44" s="509">
        <v>9</v>
      </c>
      <c r="AX44" s="509">
        <v>114</v>
      </c>
      <c r="AY44" s="509">
        <v>0</v>
      </c>
      <c r="AZ44" s="509">
        <v>2</v>
      </c>
      <c r="BA44" s="509">
        <v>4</v>
      </c>
      <c r="BB44" s="509">
        <v>2</v>
      </c>
      <c r="BC44" s="509">
        <v>1</v>
      </c>
      <c r="BD44" s="509">
        <v>183</v>
      </c>
      <c r="BE44" s="509">
        <v>54</v>
      </c>
      <c r="BF44" s="509">
        <v>123</v>
      </c>
      <c r="BG44" s="509">
        <v>310</v>
      </c>
      <c r="BH44" s="509">
        <v>3</v>
      </c>
      <c r="BI44" s="509">
        <v>17</v>
      </c>
      <c r="BJ44" s="509">
        <v>26</v>
      </c>
      <c r="BK44" s="509">
        <v>6</v>
      </c>
      <c r="BL44" s="509">
        <v>0</v>
      </c>
      <c r="BM44" s="509">
        <v>27</v>
      </c>
      <c r="BN44" s="509">
        <v>27</v>
      </c>
      <c r="BO44" s="509">
        <v>90</v>
      </c>
      <c r="BP44" s="509">
        <v>281</v>
      </c>
      <c r="BQ44" s="509">
        <v>8</v>
      </c>
      <c r="BR44" s="509">
        <v>13</v>
      </c>
      <c r="BS44" s="509">
        <v>23</v>
      </c>
      <c r="BT44" s="509">
        <v>116</v>
      </c>
      <c r="BU44" s="509">
        <v>18</v>
      </c>
      <c r="BV44" s="510">
        <v>6881</v>
      </c>
      <c r="BW44" s="509">
        <v>423</v>
      </c>
      <c r="BX44" s="509">
        <v>17866</v>
      </c>
      <c r="BY44" s="509">
        <v>3</v>
      </c>
      <c r="BZ44" s="509">
        <v>65</v>
      </c>
      <c r="CA44" s="509">
        <v>363</v>
      </c>
      <c r="CB44" s="509">
        <v>23</v>
      </c>
      <c r="CC44" s="510">
        <v>18743</v>
      </c>
      <c r="CD44" s="510">
        <v>25624</v>
      </c>
      <c r="CE44" s="509">
        <v>1125</v>
      </c>
      <c r="CF44" s="510">
        <v>7998</v>
      </c>
      <c r="CG44" s="510">
        <v>9123</v>
      </c>
      <c r="CH44" s="509">
        <v>27866</v>
      </c>
      <c r="CI44" s="510">
        <v>34747</v>
      </c>
      <c r="CJ44" s="510">
        <v>-69</v>
      </c>
      <c r="CK44" s="492">
        <v>-18886</v>
      </c>
      <c r="CL44" s="492">
        <v>-18955</v>
      </c>
      <c r="CM44" s="492">
        <v>8911</v>
      </c>
      <c r="CN44" s="492">
        <v>15792</v>
      </c>
    </row>
    <row r="45" spans="1:92" x14ac:dyDescent="0.2">
      <c r="A45" s="506">
        <v>30</v>
      </c>
      <c r="C45" s="507">
        <v>42</v>
      </c>
      <c r="D45" s="508" t="s">
        <v>667</v>
      </c>
      <c r="E45" s="509">
        <v>101</v>
      </c>
      <c r="F45" s="509">
        <v>0</v>
      </c>
      <c r="G45" s="509">
        <v>27</v>
      </c>
      <c r="H45" s="509">
        <v>0</v>
      </c>
      <c r="I45" s="509">
        <v>20</v>
      </c>
      <c r="J45" s="509">
        <v>3</v>
      </c>
      <c r="K45" s="509">
        <v>0</v>
      </c>
      <c r="L45" s="509">
        <v>1</v>
      </c>
      <c r="M45" s="509">
        <v>0</v>
      </c>
      <c r="N45" s="509">
        <v>3</v>
      </c>
      <c r="O45" s="509">
        <v>0</v>
      </c>
      <c r="P45" s="509">
        <v>6</v>
      </c>
      <c r="Q45" s="509">
        <v>14</v>
      </c>
      <c r="R45" s="509">
        <v>0</v>
      </c>
      <c r="S45" s="509">
        <v>0</v>
      </c>
      <c r="T45" s="509">
        <v>0</v>
      </c>
      <c r="U45" s="509">
        <v>39</v>
      </c>
      <c r="V45" s="509">
        <v>4</v>
      </c>
      <c r="W45" s="509">
        <v>3</v>
      </c>
      <c r="X45" s="509">
        <v>9</v>
      </c>
      <c r="Y45" s="509">
        <v>5</v>
      </c>
      <c r="Z45" s="509">
        <v>18</v>
      </c>
      <c r="AA45" s="509">
        <v>1</v>
      </c>
      <c r="AB45" s="509">
        <v>2</v>
      </c>
      <c r="AC45" s="509">
        <v>108</v>
      </c>
      <c r="AD45" s="509">
        <v>0</v>
      </c>
      <c r="AE45" s="509">
        <v>9</v>
      </c>
      <c r="AF45" s="509">
        <v>255</v>
      </c>
      <c r="AG45" s="509">
        <v>39</v>
      </c>
      <c r="AH45" s="509">
        <v>7</v>
      </c>
      <c r="AI45" s="509">
        <v>46</v>
      </c>
      <c r="AJ45" s="509">
        <v>1</v>
      </c>
      <c r="AK45" s="509">
        <v>1</v>
      </c>
      <c r="AL45" s="509">
        <v>7</v>
      </c>
      <c r="AM45" s="509">
        <v>1</v>
      </c>
      <c r="AN45" s="509">
        <v>0</v>
      </c>
      <c r="AO45" s="509">
        <v>0</v>
      </c>
      <c r="AP45" s="509">
        <v>0</v>
      </c>
      <c r="AQ45" s="509">
        <v>0</v>
      </c>
      <c r="AR45" s="509">
        <v>36</v>
      </c>
      <c r="AS45" s="509">
        <v>1535</v>
      </c>
      <c r="AT45" s="509">
        <v>0</v>
      </c>
      <c r="AU45" s="509">
        <v>0</v>
      </c>
      <c r="AV45" s="509">
        <v>0</v>
      </c>
      <c r="AW45" s="509">
        <v>0</v>
      </c>
      <c r="AX45" s="509">
        <v>3</v>
      </c>
      <c r="AY45" s="509">
        <v>0</v>
      </c>
      <c r="AZ45" s="509">
        <v>0</v>
      </c>
      <c r="BA45" s="509">
        <v>0</v>
      </c>
      <c r="BB45" s="509">
        <v>0</v>
      </c>
      <c r="BC45" s="509">
        <v>0</v>
      </c>
      <c r="BD45" s="509">
        <v>6</v>
      </c>
      <c r="BE45" s="509">
        <v>3</v>
      </c>
      <c r="BF45" s="509">
        <v>6</v>
      </c>
      <c r="BG45" s="509">
        <v>8</v>
      </c>
      <c r="BH45" s="509">
        <v>0</v>
      </c>
      <c r="BI45" s="509">
        <v>0</v>
      </c>
      <c r="BJ45" s="509">
        <v>1</v>
      </c>
      <c r="BK45" s="509">
        <v>0</v>
      </c>
      <c r="BL45" s="509">
        <v>0</v>
      </c>
      <c r="BM45" s="509">
        <v>3</v>
      </c>
      <c r="BN45" s="509">
        <v>2</v>
      </c>
      <c r="BO45" s="509">
        <v>4</v>
      </c>
      <c r="BP45" s="509">
        <v>10</v>
      </c>
      <c r="BQ45" s="509">
        <v>0</v>
      </c>
      <c r="BR45" s="509">
        <v>1</v>
      </c>
      <c r="BS45" s="509">
        <v>0</v>
      </c>
      <c r="BT45" s="509">
        <v>3</v>
      </c>
      <c r="BU45" s="509">
        <v>1</v>
      </c>
      <c r="BV45" s="510">
        <v>2352</v>
      </c>
      <c r="BW45" s="509">
        <v>3</v>
      </c>
      <c r="BX45" s="509">
        <v>4292</v>
      </c>
      <c r="BY45" s="509">
        <v>0</v>
      </c>
      <c r="BZ45" s="509">
        <v>8</v>
      </c>
      <c r="CA45" s="509">
        <v>46</v>
      </c>
      <c r="CB45" s="509">
        <v>4</v>
      </c>
      <c r="CC45" s="510">
        <v>4353</v>
      </c>
      <c r="CD45" s="510">
        <v>6705</v>
      </c>
      <c r="CE45" s="509">
        <v>2126</v>
      </c>
      <c r="CF45" s="510">
        <v>3854</v>
      </c>
      <c r="CG45" s="510">
        <v>5980</v>
      </c>
      <c r="CH45" s="509">
        <v>10333</v>
      </c>
      <c r="CI45" s="510">
        <v>12685</v>
      </c>
      <c r="CJ45" s="510">
        <v>-1232</v>
      </c>
      <c r="CK45" s="492">
        <v>-5473</v>
      </c>
      <c r="CL45" s="492">
        <v>-6705</v>
      </c>
      <c r="CM45" s="492">
        <v>3628</v>
      </c>
      <c r="CN45" s="492">
        <v>5980</v>
      </c>
    </row>
    <row r="46" spans="1:92" x14ac:dyDescent="0.2">
      <c r="A46" s="506">
        <v>30</v>
      </c>
      <c r="C46" s="507">
        <v>43</v>
      </c>
      <c r="D46" s="508" t="s">
        <v>668</v>
      </c>
      <c r="E46" s="509">
        <v>5</v>
      </c>
      <c r="F46" s="509">
        <v>0</v>
      </c>
      <c r="G46" s="509">
        <v>1</v>
      </c>
      <c r="H46" s="509">
        <v>0</v>
      </c>
      <c r="I46" s="509">
        <v>1</v>
      </c>
      <c r="J46" s="509">
        <v>0</v>
      </c>
      <c r="K46" s="509">
        <v>2</v>
      </c>
      <c r="L46" s="509">
        <v>0</v>
      </c>
      <c r="M46" s="509">
        <v>0</v>
      </c>
      <c r="N46" s="509">
        <v>1</v>
      </c>
      <c r="O46" s="509">
        <v>1</v>
      </c>
      <c r="P46" s="509">
        <v>5</v>
      </c>
      <c r="Q46" s="509">
        <v>0</v>
      </c>
      <c r="R46" s="509">
        <v>1</v>
      </c>
      <c r="S46" s="509">
        <v>0</v>
      </c>
      <c r="T46" s="509">
        <v>0</v>
      </c>
      <c r="U46" s="509">
        <v>4</v>
      </c>
      <c r="V46" s="509">
        <v>0</v>
      </c>
      <c r="W46" s="509">
        <v>0</v>
      </c>
      <c r="X46" s="509">
        <v>4</v>
      </c>
      <c r="Y46" s="509">
        <v>5</v>
      </c>
      <c r="Z46" s="509">
        <v>19</v>
      </c>
      <c r="AA46" s="509">
        <v>1</v>
      </c>
      <c r="AB46" s="509">
        <v>1</v>
      </c>
      <c r="AC46" s="509">
        <v>141</v>
      </c>
      <c r="AD46" s="509">
        <v>1</v>
      </c>
      <c r="AE46" s="509">
        <v>1</v>
      </c>
      <c r="AF46" s="509">
        <v>7</v>
      </c>
      <c r="AG46" s="509">
        <v>4</v>
      </c>
      <c r="AH46" s="509">
        <v>0</v>
      </c>
      <c r="AI46" s="509">
        <v>0</v>
      </c>
      <c r="AJ46" s="509">
        <v>2</v>
      </c>
      <c r="AK46" s="509">
        <v>8</v>
      </c>
      <c r="AL46" s="509">
        <v>137</v>
      </c>
      <c r="AM46" s="509">
        <v>12</v>
      </c>
      <c r="AN46" s="509">
        <v>0</v>
      </c>
      <c r="AO46" s="509">
        <v>0</v>
      </c>
      <c r="AP46" s="509">
        <v>0</v>
      </c>
      <c r="AQ46" s="509">
        <v>0</v>
      </c>
      <c r="AR46" s="509">
        <v>5</v>
      </c>
      <c r="AS46" s="509">
        <v>1</v>
      </c>
      <c r="AT46" s="509">
        <v>0</v>
      </c>
      <c r="AU46" s="509">
        <v>1</v>
      </c>
      <c r="AV46" s="509">
        <v>0</v>
      </c>
      <c r="AW46" s="509">
        <v>1</v>
      </c>
      <c r="AX46" s="509">
        <v>34</v>
      </c>
      <c r="AY46" s="509">
        <v>0</v>
      </c>
      <c r="AZ46" s="509">
        <v>2</v>
      </c>
      <c r="BA46" s="509">
        <v>2</v>
      </c>
      <c r="BB46" s="509">
        <v>1</v>
      </c>
      <c r="BC46" s="509">
        <v>1</v>
      </c>
      <c r="BD46" s="509">
        <v>27</v>
      </c>
      <c r="BE46" s="509">
        <v>53</v>
      </c>
      <c r="BF46" s="509">
        <v>59</v>
      </c>
      <c r="BG46" s="509">
        <v>30</v>
      </c>
      <c r="BH46" s="509">
        <v>0</v>
      </c>
      <c r="BI46" s="509">
        <v>0</v>
      </c>
      <c r="BJ46" s="509">
        <v>9</v>
      </c>
      <c r="BK46" s="509">
        <v>3</v>
      </c>
      <c r="BL46" s="509">
        <v>0</v>
      </c>
      <c r="BM46" s="509">
        <v>1</v>
      </c>
      <c r="BN46" s="509">
        <v>22</v>
      </c>
      <c r="BO46" s="509">
        <v>11</v>
      </c>
      <c r="BP46" s="509">
        <v>7</v>
      </c>
      <c r="BQ46" s="509">
        <v>2</v>
      </c>
      <c r="BR46" s="509">
        <v>7</v>
      </c>
      <c r="BS46" s="509">
        <v>2</v>
      </c>
      <c r="BT46" s="509">
        <v>0</v>
      </c>
      <c r="BU46" s="509">
        <v>2</v>
      </c>
      <c r="BV46" s="510">
        <v>647</v>
      </c>
      <c r="BW46" s="509">
        <v>17</v>
      </c>
      <c r="BX46" s="509">
        <v>1986</v>
      </c>
      <c r="BY46" s="509">
        <v>0</v>
      </c>
      <c r="BZ46" s="509">
        <v>0</v>
      </c>
      <c r="CA46" s="509">
        <v>0</v>
      </c>
      <c r="CB46" s="509">
        <v>0</v>
      </c>
      <c r="CC46" s="510">
        <v>2003</v>
      </c>
      <c r="CD46" s="510">
        <v>2650</v>
      </c>
      <c r="CE46" s="509">
        <v>0</v>
      </c>
      <c r="CF46" s="510">
        <v>0</v>
      </c>
      <c r="CG46" s="510">
        <v>0</v>
      </c>
      <c r="CH46" s="509">
        <v>2003</v>
      </c>
      <c r="CI46" s="510">
        <v>2650</v>
      </c>
      <c r="CJ46" s="510">
        <v>-116</v>
      </c>
      <c r="CK46" s="492">
        <v>-2534</v>
      </c>
      <c r="CL46" s="492">
        <v>-2650</v>
      </c>
      <c r="CM46" s="492">
        <v>-647</v>
      </c>
      <c r="CN46" s="492">
        <v>0</v>
      </c>
    </row>
    <row r="47" spans="1:92" x14ac:dyDescent="0.2">
      <c r="A47" s="506">
        <v>30</v>
      </c>
      <c r="C47" s="507">
        <v>44</v>
      </c>
      <c r="D47" s="508" t="s">
        <v>669</v>
      </c>
      <c r="E47" s="509">
        <v>51</v>
      </c>
      <c r="F47" s="509">
        <v>0</v>
      </c>
      <c r="G47" s="509">
        <v>14</v>
      </c>
      <c r="H47" s="509">
        <v>0</v>
      </c>
      <c r="I47" s="509">
        <v>30</v>
      </c>
      <c r="J47" s="509">
        <v>2</v>
      </c>
      <c r="K47" s="509">
        <v>1</v>
      </c>
      <c r="L47" s="509">
        <v>0</v>
      </c>
      <c r="M47" s="509">
        <v>0</v>
      </c>
      <c r="N47" s="509">
        <v>3</v>
      </c>
      <c r="O47" s="509">
        <v>1</v>
      </c>
      <c r="P47" s="509">
        <v>3</v>
      </c>
      <c r="Q47" s="509">
        <v>1</v>
      </c>
      <c r="R47" s="509">
        <v>1</v>
      </c>
      <c r="S47" s="509">
        <v>0</v>
      </c>
      <c r="T47" s="509">
        <v>0</v>
      </c>
      <c r="U47" s="509">
        <v>15</v>
      </c>
      <c r="V47" s="509">
        <v>1</v>
      </c>
      <c r="W47" s="509">
        <v>0</v>
      </c>
      <c r="X47" s="509">
        <v>3</v>
      </c>
      <c r="Y47" s="509">
        <v>2</v>
      </c>
      <c r="Z47" s="509">
        <v>9</v>
      </c>
      <c r="AA47" s="509">
        <v>1</v>
      </c>
      <c r="AB47" s="509">
        <v>2</v>
      </c>
      <c r="AC47" s="509">
        <v>87</v>
      </c>
      <c r="AD47" s="509">
        <v>0</v>
      </c>
      <c r="AE47" s="509">
        <v>4</v>
      </c>
      <c r="AF47" s="509">
        <v>11</v>
      </c>
      <c r="AG47" s="509">
        <v>37</v>
      </c>
      <c r="AH47" s="509">
        <v>2</v>
      </c>
      <c r="AI47" s="509">
        <v>17</v>
      </c>
      <c r="AJ47" s="509">
        <v>1</v>
      </c>
      <c r="AK47" s="509">
        <v>0</v>
      </c>
      <c r="AL47" s="509">
        <v>5</v>
      </c>
      <c r="AM47" s="509">
        <v>1</v>
      </c>
      <c r="AN47" s="509">
        <v>0</v>
      </c>
      <c r="AO47" s="509">
        <v>0</v>
      </c>
      <c r="AP47" s="509">
        <v>0</v>
      </c>
      <c r="AQ47" s="509">
        <v>0</v>
      </c>
      <c r="AR47" s="509">
        <v>15</v>
      </c>
      <c r="AS47" s="509">
        <v>1</v>
      </c>
      <c r="AT47" s="509">
        <v>0</v>
      </c>
      <c r="AU47" s="509">
        <v>2</v>
      </c>
      <c r="AV47" s="509">
        <v>0</v>
      </c>
      <c r="AW47" s="509">
        <v>0</v>
      </c>
      <c r="AX47" s="509">
        <v>16</v>
      </c>
      <c r="AY47" s="509">
        <v>0</v>
      </c>
      <c r="AZ47" s="509">
        <v>0</v>
      </c>
      <c r="BA47" s="509">
        <v>0</v>
      </c>
      <c r="BB47" s="509">
        <v>0</v>
      </c>
      <c r="BC47" s="509">
        <v>0</v>
      </c>
      <c r="BD47" s="509">
        <v>4</v>
      </c>
      <c r="BE47" s="509">
        <v>3</v>
      </c>
      <c r="BF47" s="509">
        <v>6</v>
      </c>
      <c r="BG47" s="509">
        <v>24</v>
      </c>
      <c r="BH47" s="509">
        <v>0</v>
      </c>
      <c r="BI47" s="509">
        <v>2</v>
      </c>
      <c r="BJ47" s="509">
        <v>1</v>
      </c>
      <c r="BK47" s="509">
        <v>0</v>
      </c>
      <c r="BL47" s="509">
        <v>0</v>
      </c>
      <c r="BM47" s="509">
        <v>1</v>
      </c>
      <c r="BN47" s="509">
        <v>0</v>
      </c>
      <c r="BO47" s="509">
        <v>7</v>
      </c>
      <c r="BP47" s="509">
        <v>23</v>
      </c>
      <c r="BQ47" s="509">
        <v>0</v>
      </c>
      <c r="BR47" s="509">
        <v>0</v>
      </c>
      <c r="BS47" s="509">
        <v>0</v>
      </c>
      <c r="BT47" s="509">
        <v>3</v>
      </c>
      <c r="BU47" s="509">
        <v>0</v>
      </c>
      <c r="BV47" s="510">
        <v>413</v>
      </c>
      <c r="BW47" s="509">
        <v>7</v>
      </c>
      <c r="BX47" s="509">
        <v>37</v>
      </c>
      <c r="BY47" s="509">
        <v>0</v>
      </c>
      <c r="BZ47" s="509">
        <v>5</v>
      </c>
      <c r="CA47" s="509">
        <v>24</v>
      </c>
      <c r="CB47" s="509">
        <v>2</v>
      </c>
      <c r="CC47" s="510">
        <v>75</v>
      </c>
      <c r="CD47" s="510">
        <v>488</v>
      </c>
      <c r="CE47" s="509">
        <v>59</v>
      </c>
      <c r="CF47" s="510">
        <v>330</v>
      </c>
      <c r="CG47" s="510">
        <v>389</v>
      </c>
      <c r="CH47" s="509">
        <v>464</v>
      </c>
      <c r="CI47" s="510">
        <v>877</v>
      </c>
      <c r="CJ47" s="510">
        <v>0</v>
      </c>
      <c r="CK47" s="492">
        <v>-246</v>
      </c>
      <c r="CL47" s="492">
        <v>-246</v>
      </c>
      <c r="CM47" s="492">
        <v>218</v>
      </c>
      <c r="CN47" s="492">
        <v>631</v>
      </c>
    </row>
    <row r="48" spans="1:92" x14ac:dyDescent="0.2">
      <c r="A48" s="506">
        <v>30</v>
      </c>
      <c r="C48" s="507">
        <v>45</v>
      </c>
      <c r="D48" s="508" t="s">
        <v>670</v>
      </c>
      <c r="E48" s="509">
        <v>97</v>
      </c>
      <c r="F48" s="509">
        <v>0</v>
      </c>
      <c r="G48" s="509">
        <v>32</v>
      </c>
      <c r="H48" s="509">
        <v>0</v>
      </c>
      <c r="I48" s="509">
        <v>60</v>
      </c>
      <c r="J48" s="509">
        <v>12</v>
      </c>
      <c r="K48" s="509">
        <v>2</v>
      </c>
      <c r="L48" s="509">
        <v>0</v>
      </c>
      <c r="M48" s="509">
        <v>0</v>
      </c>
      <c r="N48" s="509">
        <v>5</v>
      </c>
      <c r="O48" s="509">
        <v>2</v>
      </c>
      <c r="P48" s="509">
        <v>4</v>
      </c>
      <c r="Q48" s="509">
        <v>13</v>
      </c>
      <c r="R48" s="509">
        <v>1</v>
      </c>
      <c r="S48" s="509">
        <v>0</v>
      </c>
      <c r="T48" s="509">
        <v>0</v>
      </c>
      <c r="U48" s="509">
        <v>29</v>
      </c>
      <c r="V48" s="509">
        <v>2</v>
      </c>
      <c r="W48" s="509">
        <v>1</v>
      </c>
      <c r="X48" s="509">
        <v>8</v>
      </c>
      <c r="Y48" s="509">
        <v>3</v>
      </c>
      <c r="Z48" s="509">
        <v>17</v>
      </c>
      <c r="AA48" s="509">
        <v>1</v>
      </c>
      <c r="AB48" s="509">
        <v>3</v>
      </c>
      <c r="AC48" s="509">
        <v>218</v>
      </c>
      <c r="AD48" s="509">
        <v>1</v>
      </c>
      <c r="AE48" s="509">
        <v>5</v>
      </c>
      <c r="AF48" s="509">
        <v>73</v>
      </c>
      <c r="AG48" s="509">
        <v>32</v>
      </c>
      <c r="AH48" s="509">
        <v>10</v>
      </c>
      <c r="AI48" s="509">
        <v>171</v>
      </c>
      <c r="AJ48" s="509">
        <v>1</v>
      </c>
      <c r="AK48" s="509">
        <v>0</v>
      </c>
      <c r="AL48" s="509">
        <v>10</v>
      </c>
      <c r="AM48" s="509">
        <v>1</v>
      </c>
      <c r="AN48" s="509">
        <v>0</v>
      </c>
      <c r="AO48" s="509">
        <v>0</v>
      </c>
      <c r="AP48" s="509">
        <v>0</v>
      </c>
      <c r="AQ48" s="509">
        <v>0</v>
      </c>
      <c r="AR48" s="509">
        <v>4</v>
      </c>
      <c r="AS48" s="509">
        <v>1</v>
      </c>
      <c r="AT48" s="509">
        <v>0</v>
      </c>
      <c r="AU48" s="509">
        <v>0</v>
      </c>
      <c r="AV48" s="509">
        <v>0</v>
      </c>
      <c r="AW48" s="509">
        <v>1</v>
      </c>
      <c r="AX48" s="509">
        <v>0</v>
      </c>
      <c r="AY48" s="509">
        <v>0</v>
      </c>
      <c r="AZ48" s="509">
        <v>1</v>
      </c>
      <c r="BA48" s="509">
        <v>0</v>
      </c>
      <c r="BB48" s="509">
        <v>0</v>
      </c>
      <c r="BC48" s="509">
        <v>0</v>
      </c>
      <c r="BD48" s="509">
        <v>125</v>
      </c>
      <c r="BE48" s="509">
        <v>6</v>
      </c>
      <c r="BF48" s="509">
        <v>11</v>
      </c>
      <c r="BG48" s="509">
        <v>24</v>
      </c>
      <c r="BH48" s="509">
        <v>0</v>
      </c>
      <c r="BI48" s="509">
        <v>2</v>
      </c>
      <c r="BJ48" s="509">
        <v>1</v>
      </c>
      <c r="BK48" s="509">
        <v>0</v>
      </c>
      <c r="BL48" s="509">
        <v>0</v>
      </c>
      <c r="BM48" s="509">
        <v>1</v>
      </c>
      <c r="BN48" s="509">
        <v>2</v>
      </c>
      <c r="BO48" s="509">
        <v>11</v>
      </c>
      <c r="BP48" s="509">
        <v>42</v>
      </c>
      <c r="BQ48" s="509">
        <v>0</v>
      </c>
      <c r="BR48" s="509">
        <v>0</v>
      </c>
      <c r="BS48" s="509">
        <v>0</v>
      </c>
      <c r="BT48" s="509">
        <v>0</v>
      </c>
      <c r="BU48" s="509">
        <v>1</v>
      </c>
      <c r="BV48" s="510">
        <v>1047</v>
      </c>
      <c r="BW48" s="509">
        <v>11</v>
      </c>
      <c r="BX48" s="509">
        <v>1</v>
      </c>
      <c r="BY48" s="509">
        <v>0</v>
      </c>
      <c r="BZ48" s="509">
        <v>4</v>
      </c>
      <c r="CA48" s="509">
        <v>30</v>
      </c>
      <c r="CB48" s="509">
        <v>0</v>
      </c>
      <c r="CC48" s="510">
        <v>46</v>
      </c>
      <c r="CD48" s="510">
        <v>1093</v>
      </c>
      <c r="CE48" s="509">
        <v>9</v>
      </c>
      <c r="CF48" s="510">
        <v>64</v>
      </c>
      <c r="CG48" s="510">
        <v>73</v>
      </c>
      <c r="CH48" s="509">
        <v>119</v>
      </c>
      <c r="CI48" s="510">
        <v>1166</v>
      </c>
      <c r="CJ48" s="510">
        <v>-208</v>
      </c>
      <c r="CK48" s="492">
        <v>-834</v>
      </c>
      <c r="CL48" s="492">
        <v>-1042</v>
      </c>
      <c r="CM48" s="492">
        <v>-923</v>
      </c>
      <c r="CN48" s="492">
        <v>124</v>
      </c>
    </row>
    <row r="49" spans="1:92" x14ac:dyDescent="0.2">
      <c r="A49" s="506">
        <v>30</v>
      </c>
      <c r="C49" s="507">
        <v>46</v>
      </c>
      <c r="D49" s="508" t="s">
        <v>671</v>
      </c>
      <c r="E49" s="509">
        <v>1</v>
      </c>
      <c r="F49" s="509">
        <v>0</v>
      </c>
      <c r="G49" s="509">
        <v>25</v>
      </c>
      <c r="H49" s="509">
        <v>0</v>
      </c>
      <c r="I49" s="509">
        <v>10</v>
      </c>
      <c r="J49" s="509">
        <v>2</v>
      </c>
      <c r="K49" s="509">
        <v>1</v>
      </c>
      <c r="L49" s="509">
        <v>0</v>
      </c>
      <c r="M49" s="509">
        <v>0</v>
      </c>
      <c r="N49" s="509">
        <v>3</v>
      </c>
      <c r="O49" s="509">
        <v>1</v>
      </c>
      <c r="P49" s="509">
        <v>3</v>
      </c>
      <c r="Q49" s="509">
        <v>0</v>
      </c>
      <c r="R49" s="509">
        <v>3</v>
      </c>
      <c r="S49" s="509">
        <v>0</v>
      </c>
      <c r="T49" s="509">
        <v>0</v>
      </c>
      <c r="U49" s="509">
        <v>17</v>
      </c>
      <c r="V49" s="509">
        <v>3</v>
      </c>
      <c r="W49" s="509">
        <v>1</v>
      </c>
      <c r="X49" s="509">
        <v>2</v>
      </c>
      <c r="Y49" s="509">
        <v>3</v>
      </c>
      <c r="Z49" s="509">
        <v>8</v>
      </c>
      <c r="AA49" s="509">
        <v>1</v>
      </c>
      <c r="AB49" s="509">
        <v>2</v>
      </c>
      <c r="AC49" s="509">
        <v>386</v>
      </c>
      <c r="AD49" s="509">
        <v>1</v>
      </c>
      <c r="AE49" s="509">
        <v>4</v>
      </c>
      <c r="AF49" s="509">
        <v>11</v>
      </c>
      <c r="AG49" s="509">
        <v>0</v>
      </c>
      <c r="AH49" s="509">
        <v>0</v>
      </c>
      <c r="AI49" s="509">
        <v>0</v>
      </c>
      <c r="AJ49" s="509">
        <v>0</v>
      </c>
      <c r="AK49" s="509">
        <v>0</v>
      </c>
      <c r="AL49" s="509">
        <v>178</v>
      </c>
      <c r="AM49" s="509">
        <v>0</v>
      </c>
      <c r="AN49" s="509">
        <v>0</v>
      </c>
      <c r="AO49" s="509">
        <v>0</v>
      </c>
      <c r="AP49" s="509">
        <v>0</v>
      </c>
      <c r="AQ49" s="509">
        <v>0</v>
      </c>
      <c r="AR49" s="509">
        <v>395</v>
      </c>
      <c r="AS49" s="509">
        <v>152</v>
      </c>
      <c r="AT49" s="509">
        <v>0</v>
      </c>
      <c r="AU49" s="509">
        <v>20</v>
      </c>
      <c r="AV49" s="509">
        <v>1</v>
      </c>
      <c r="AW49" s="509">
        <v>30</v>
      </c>
      <c r="AX49" s="509">
        <v>0</v>
      </c>
      <c r="AY49" s="509">
        <v>0</v>
      </c>
      <c r="AZ49" s="509">
        <v>0</v>
      </c>
      <c r="BA49" s="509">
        <v>0</v>
      </c>
      <c r="BB49" s="509">
        <v>0</v>
      </c>
      <c r="BC49" s="509">
        <v>0</v>
      </c>
      <c r="BD49" s="509">
        <v>6</v>
      </c>
      <c r="BE49" s="509">
        <v>0</v>
      </c>
      <c r="BF49" s="509">
        <v>0</v>
      </c>
      <c r="BG49" s="509">
        <v>0</v>
      </c>
      <c r="BH49" s="509">
        <v>0</v>
      </c>
      <c r="BI49" s="509">
        <v>0</v>
      </c>
      <c r="BJ49" s="509">
        <v>0</v>
      </c>
      <c r="BK49" s="509">
        <v>11</v>
      </c>
      <c r="BL49" s="509">
        <v>0</v>
      </c>
      <c r="BM49" s="509">
        <v>0</v>
      </c>
      <c r="BN49" s="509">
        <v>0</v>
      </c>
      <c r="BO49" s="509">
        <v>1067</v>
      </c>
      <c r="BP49" s="509">
        <v>68</v>
      </c>
      <c r="BQ49" s="509">
        <v>0</v>
      </c>
      <c r="BR49" s="509">
        <v>16</v>
      </c>
      <c r="BS49" s="509">
        <v>0</v>
      </c>
      <c r="BT49" s="509">
        <v>0</v>
      </c>
      <c r="BU49" s="509">
        <v>7</v>
      </c>
      <c r="BV49" s="510">
        <v>2439</v>
      </c>
      <c r="BW49" s="509">
        <v>3</v>
      </c>
      <c r="BX49" s="509">
        <v>1844</v>
      </c>
      <c r="BY49" s="509">
        <v>72</v>
      </c>
      <c r="BZ49" s="509">
        <v>0</v>
      </c>
      <c r="CA49" s="509">
        <v>0</v>
      </c>
      <c r="CB49" s="509">
        <v>0</v>
      </c>
      <c r="CC49" s="510">
        <v>1919</v>
      </c>
      <c r="CD49" s="510">
        <v>4358</v>
      </c>
      <c r="CE49" s="509">
        <v>153</v>
      </c>
      <c r="CF49" s="510">
        <v>1845</v>
      </c>
      <c r="CG49" s="510">
        <v>1998</v>
      </c>
      <c r="CH49" s="509">
        <v>3917</v>
      </c>
      <c r="CI49" s="510">
        <v>6356</v>
      </c>
      <c r="CJ49" s="510">
        <v>-247</v>
      </c>
      <c r="CK49" s="492">
        <v>-3901</v>
      </c>
      <c r="CL49" s="492">
        <v>-4148</v>
      </c>
      <c r="CM49" s="492">
        <v>-231</v>
      </c>
      <c r="CN49" s="492">
        <v>2208</v>
      </c>
    </row>
    <row r="50" spans="1:92" x14ac:dyDescent="0.2">
      <c r="A50" s="506">
        <v>30</v>
      </c>
      <c r="C50" s="507">
        <v>47</v>
      </c>
      <c r="D50" s="508" t="s">
        <v>672</v>
      </c>
      <c r="E50" s="509">
        <v>3</v>
      </c>
      <c r="F50" s="509">
        <v>0</v>
      </c>
      <c r="G50" s="509">
        <v>3</v>
      </c>
      <c r="H50" s="509">
        <v>0</v>
      </c>
      <c r="I50" s="509">
        <v>0</v>
      </c>
      <c r="J50" s="509">
        <v>0</v>
      </c>
      <c r="K50" s="509">
        <v>0</v>
      </c>
      <c r="L50" s="509">
        <v>0</v>
      </c>
      <c r="M50" s="509">
        <v>0</v>
      </c>
      <c r="N50" s="509">
        <v>0</v>
      </c>
      <c r="O50" s="509">
        <v>0</v>
      </c>
      <c r="P50" s="509">
        <v>0</v>
      </c>
      <c r="Q50" s="509">
        <v>0</v>
      </c>
      <c r="R50" s="509">
        <v>0</v>
      </c>
      <c r="S50" s="509">
        <v>0</v>
      </c>
      <c r="T50" s="509">
        <v>0</v>
      </c>
      <c r="U50" s="509">
        <v>1</v>
      </c>
      <c r="V50" s="509">
        <v>0</v>
      </c>
      <c r="W50" s="509">
        <v>0</v>
      </c>
      <c r="X50" s="509">
        <v>0</v>
      </c>
      <c r="Y50" s="509">
        <v>1</v>
      </c>
      <c r="Z50" s="509">
        <v>2</v>
      </c>
      <c r="AA50" s="509">
        <v>0</v>
      </c>
      <c r="AB50" s="509">
        <v>0</v>
      </c>
      <c r="AC50" s="509">
        <v>17</v>
      </c>
      <c r="AD50" s="509">
        <v>0</v>
      </c>
      <c r="AE50" s="509">
        <v>0</v>
      </c>
      <c r="AF50" s="509">
        <v>3</v>
      </c>
      <c r="AG50" s="509">
        <v>11</v>
      </c>
      <c r="AH50" s="509">
        <v>1</v>
      </c>
      <c r="AI50" s="509">
        <v>14</v>
      </c>
      <c r="AJ50" s="509">
        <v>3</v>
      </c>
      <c r="AK50" s="509">
        <v>2</v>
      </c>
      <c r="AL50" s="509">
        <v>46</v>
      </c>
      <c r="AM50" s="509">
        <v>67</v>
      </c>
      <c r="AN50" s="509">
        <v>0</v>
      </c>
      <c r="AO50" s="509">
        <v>3</v>
      </c>
      <c r="AP50" s="509">
        <v>0</v>
      </c>
      <c r="AQ50" s="509">
        <v>0</v>
      </c>
      <c r="AR50" s="509">
        <v>1</v>
      </c>
      <c r="AS50" s="509">
        <v>3</v>
      </c>
      <c r="AT50" s="509">
        <v>0</v>
      </c>
      <c r="AU50" s="509">
        <v>0</v>
      </c>
      <c r="AV50" s="509">
        <v>0</v>
      </c>
      <c r="AW50" s="509">
        <v>2</v>
      </c>
      <c r="AX50" s="509">
        <v>26</v>
      </c>
      <c r="AY50" s="509">
        <v>0</v>
      </c>
      <c r="AZ50" s="509">
        <v>1</v>
      </c>
      <c r="BA50" s="509">
        <v>0</v>
      </c>
      <c r="BB50" s="509">
        <v>1</v>
      </c>
      <c r="BC50" s="509">
        <v>0</v>
      </c>
      <c r="BD50" s="509">
        <v>123</v>
      </c>
      <c r="BE50" s="509">
        <v>14</v>
      </c>
      <c r="BF50" s="509">
        <v>77</v>
      </c>
      <c r="BG50" s="509">
        <v>10</v>
      </c>
      <c r="BH50" s="509">
        <v>3</v>
      </c>
      <c r="BI50" s="509">
        <v>10</v>
      </c>
      <c r="BJ50" s="509">
        <v>12</v>
      </c>
      <c r="BK50" s="509">
        <v>0</v>
      </c>
      <c r="BL50" s="509">
        <v>0</v>
      </c>
      <c r="BM50" s="509">
        <v>1</v>
      </c>
      <c r="BN50" s="509">
        <v>8</v>
      </c>
      <c r="BO50" s="509">
        <v>14</v>
      </c>
      <c r="BP50" s="509">
        <v>18</v>
      </c>
      <c r="BQ50" s="509">
        <v>2</v>
      </c>
      <c r="BR50" s="509">
        <v>2</v>
      </c>
      <c r="BS50" s="509">
        <v>3</v>
      </c>
      <c r="BT50" s="509">
        <v>0</v>
      </c>
      <c r="BU50" s="509">
        <v>0</v>
      </c>
      <c r="BV50" s="510">
        <v>508</v>
      </c>
      <c r="BW50" s="509">
        <v>15</v>
      </c>
      <c r="BX50" s="509">
        <v>1277</v>
      </c>
      <c r="BY50" s="509">
        <v>0</v>
      </c>
      <c r="BZ50" s="509">
        <v>0</v>
      </c>
      <c r="CA50" s="509">
        <v>0</v>
      </c>
      <c r="CB50" s="509">
        <v>0</v>
      </c>
      <c r="CC50" s="510">
        <v>1292</v>
      </c>
      <c r="CD50" s="510">
        <v>1800</v>
      </c>
      <c r="CE50" s="509">
        <v>59</v>
      </c>
      <c r="CF50" s="510">
        <v>119</v>
      </c>
      <c r="CG50" s="510">
        <v>178</v>
      </c>
      <c r="CH50" s="509">
        <v>1470</v>
      </c>
      <c r="CI50" s="510">
        <v>1978</v>
      </c>
      <c r="CJ50" s="510">
        <v>-73</v>
      </c>
      <c r="CK50" s="492">
        <v>-75</v>
      </c>
      <c r="CL50" s="492">
        <v>-148</v>
      </c>
      <c r="CM50" s="492">
        <v>1322</v>
      </c>
      <c r="CN50" s="492">
        <v>1830</v>
      </c>
    </row>
    <row r="51" spans="1:92" x14ac:dyDescent="0.2">
      <c r="A51" s="506">
        <v>31</v>
      </c>
      <c r="C51" s="507">
        <v>48</v>
      </c>
      <c r="D51" s="508" t="s">
        <v>673</v>
      </c>
      <c r="E51" s="509">
        <v>8</v>
      </c>
      <c r="F51" s="509">
        <v>0</v>
      </c>
      <c r="G51" s="509">
        <v>27</v>
      </c>
      <c r="H51" s="509">
        <v>0</v>
      </c>
      <c r="I51" s="509">
        <v>6</v>
      </c>
      <c r="J51" s="509">
        <v>0</v>
      </c>
      <c r="K51" s="509">
        <v>1</v>
      </c>
      <c r="L51" s="509">
        <v>0</v>
      </c>
      <c r="M51" s="509">
        <v>0</v>
      </c>
      <c r="N51" s="509">
        <v>1</v>
      </c>
      <c r="O51" s="509">
        <v>1</v>
      </c>
      <c r="P51" s="509">
        <v>12</v>
      </c>
      <c r="Q51" s="509">
        <v>0</v>
      </c>
      <c r="R51" s="509">
        <v>0</v>
      </c>
      <c r="S51" s="509">
        <v>0</v>
      </c>
      <c r="T51" s="509">
        <v>0</v>
      </c>
      <c r="U51" s="509">
        <v>4</v>
      </c>
      <c r="V51" s="509">
        <v>0</v>
      </c>
      <c r="W51" s="509">
        <v>0</v>
      </c>
      <c r="X51" s="509">
        <v>2</v>
      </c>
      <c r="Y51" s="509">
        <v>3</v>
      </c>
      <c r="Z51" s="509">
        <v>14</v>
      </c>
      <c r="AA51" s="509">
        <v>1</v>
      </c>
      <c r="AB51" s="509">
        <v>1</v>
      </c>
      <c r="AC51" s="509">
        <v>99</v>
      </c>
      <c r="AD51" s="509">
        <v>0</v>
      </c>
      <c r="AE51" s="509">
        <v>1</v>
      </c>
      <c r="AF51" s="509">
        <v>9</v>
      </c>
      <c r="AG51" s="509">
        <v>130</v>
      </c>
      <c r="AH51" s="509">
        <v>0</v>
      </c>
      <c r="AI51" s="509">
        <v>5</v>
      </c>
      <c r="AJ51" s="509">
        <v>5</v>
      </c>
      <c r="AK51" s="509">
        <v>7</v>
      </c>
      <c r="AL51" s="509">
        <v>457</v>
      </c>
      <c r="AM51" s="509">
        <v>128</v>
      </c>
      <c r="AN51" s="509">
        <v>8</v>
      </c>
      <c r="AO51" s="509">
        <v>13</v>
      </c>
      <c r="AP51" s="509">
        <v>0</v>
      </c>
      <c r="AQ51" s="509">
        <v>0</v>
      </c>
      <c r="AR51" s="509">
        <v>29</v>
      </c>
      <c r="AS51" s="509">
        <v>24</v>
      </c>
      <c r="AT51" s="509">
        <v>0</v>
      </c>
      <c r="AU51" s="509">
        <v>1</v>
      </c>
      <c r="AV51" s="509">
        <v>0</v>
      </c>
      <c r="AW51" s="509">
        <v>3</v>
      </c>
      <c r="AX51" s="509">
        <v>4</v>
      </c>
      <c r="AY51" s="509">
        <v>23</v>
      </c>
      <c r="AZ51" s="509">
        <v>30</v>
      </c>
      <c r="BA51" s="509">
        <v>2</v>
      </c>
      <c r="BB51" s="509">
        <v>11</v>
      </c>
      <c r="BC51" s="509">
        <v>1</v>
      </c>
      <c r="BD51" s="509">
        <v>220</v>
      </c>
      <c r="BE51" s="509">
        <v>6</v>
      </c>
      <c r="BF51" s="509">
        <v>201</v>
      </c>
      <c r="BG51" s="509">
        <v>69</v>
      </c>
      <c r="BH51" s="509">
        <v>4</v>
      </c>
      <c r="BI51" s="509">
        <v>21</v>
      </c>
      <c r="BJ51" s="509">
        <v>30</v>
      </c>
      <c r="BK51" s="509">
        <v>2</v>
      </c>
      <c r="BL51" s="509">
        <v>1</v>
      </c>
      <c r="BM51" s="509">
        <v>6</v>
      </c>
      <c r="BN51" s="509">
        <v>27</v>
      </c>
      <c r="BO51" s="509">
        <v>84</v>
      </c>
      <c r="BP51" s="509">
        <v>119</v>
      </c>
      <c r="BQ51" s="509">
        <v>16</v>
      </c>
      <c r="BR51" s="509">
        <v>8</v>
      </c>
      <c r="BS51" s="509">
        <v>5</v>
      </c>
      <c r="BT51" s="509">
        <v>0</v>
      </c>
      <c r="BU51" s="509">
        <v>17</v>
      </c>
      <c r="BV51" s="510">
        <v>1907</v>
      </c>
      <c r="BW51" s="509">
        <v>117</v>
      </c>
      <c r="BX51" s="509">
        <v>5161</v>
      </c>
      <c r="BY51" s="509">
        <v>0</v>
      </c>
      <c r="BZ51" s="509">
        <v>0</v>
      </c>
      <c r="CA51" s="509">
        <v>0</v>
      </c>
      <c r="CB51" s="509">
        <v>0</v>
      </c>
      <c r="CC51" s="510">
        <v>5278</v>
      </c>
      <c r="CD51" s="510">
        <v>7185</v>
      </c>
      <c r="CE51" s="509">
        <v>1</v>
      </c>
      <c r="CF51" s="510">
        <v>39</v>
      </c>
      <c r="CG51" s="510">
        <v>40</v>
      </c>
      <c r="CH51" s="509">
        <v>5318</v>
      </c>
      <c r="CI51" s="510">
        <v>7225</v>
      </c>
      <c r="CJ51" s="510">
        <v>-6377</v>
      </c>
      <c r="CK51" s="492">
        <v>-661</v>
      </c>
      <c r="CL51" s="492">
        <v>-7038</v>
      </c>
      <c r="CM51" s="492">
        <v>-1720</v>
      </c>
      <c r="CN51" s="492">
        <v>187</v>
      </c>
    </row>
    <row r="52" spans="1:92" x14ac:dyDescent="0.2">
      <c r="A52" s="506">
        <v>31</v>
      </c>
      <c r="C52" s="507">
        <v>49</v>
      </c>
      <c r="D52" s="508" t="s">
        <v>674</v>
      </c>
      <c r="E52" s="509">
        <v>3</v>
      </c>
      <c r="F52" s="509">
        <v>0</v>
      </c>
      <c r="G52" s="509">
        <v>0</v>
      </c>
      <c r="H52" s="509">
        <v>0</v>
      </c>
      <c r="I52" s="509">
        <v>0</v>
      </c>
      <c r="J52" s="509">
        <v>0</v>
      </c>
      <c r="K52" s="509">
        <v>0</v>
      </c>
      <c r="L52" s="509">
        <v>0</v>
      </c>
      <c r="M52" s="509">
        <v>0</v>
      </c>
      <c r="N52" s="509">
        <v>0</v>
      </c>
      <c r="O52" s="509">
        <v>0</v>
      </c>
      <c r="P52" s="509">
        <v>0</v>
      </c>
      <c r="Q52" s="509">
        <v>0</v>
      </c>
      <c r="R52" s="509">
        <v>0</v>
      </c>
      <c r="S52" s="509">
        <v>0</v>
      </c>
      <c r="T52" s="509">
        <v>0</v>
      </c>
      <c r="U52" s="509">
        <v>0</v>
      </c>
      <c r="V52" s="509">
        <v>0</v>
      </c>
      <c r="W52" s="509">
        <v>0</v>
      </c>
      <c r="X52" s="509">
        <v>0</v>
      </c>
      <c r="Y52" s="509">
        <v>0</v>
      </c>
      <c r="Z52" s="509">
        <v>0</v>
      </c>
      <c r="AA52" s="509">
        <v>0</v>
      </c>
      <c r="AB52" s="509">
        <v>0</v>
      </c>
      <c r="AC52" s="509">
        <v>3</v>
      </c>
      <c r="AD52" s="509">
        <v>0</v>
      </c>
      <c r="AE52" s="509">
        <v>0</v>
      </c>
      <c r="AF52" s="509">
        <v>0</v>
      </c>
      <c r="AG52" s="509">
        <v>3</v>
      </c>
      <c r="AH52" s="509">
        <v>0</v>
      </c>
      <c r="AI52" s="509">
        <v>0</v>
      </c>
      <c r="AJ52" s="509">
        <v>0</v>
      </c>
      <c r="AK52" s="509">
        <v>0</v>
      </c>
      <c r="AL52" s="509">
        <v>12</v>
      </c>
      <c r="AM52" s="509">
        <v>3</v>
      </c>
      <c r="AN52" s="509">
        <v>0</v>
      </c>
      <c r="AO52" s="509">
        <v>0</v>
      </c>
      <c r="AP52" s="509">
        <v>0</v>
      </c>
      <c r="AQ52" s="509">
        <v>0</v>
      </c>
      <c r="AR52" s="509">
        <v>0</v>
      </c>
      <c r="AS52" s="509">
        <v>0</v>
      </c>
      <c r="AT52" s="509">
        <v>0</v>
      </c>
      <c r="AU52" s="509">
        <v>0</v>
      </c>
      <c r="AV52" s="509">
        <v>0</v>
      </c>
      <c r="AW52" s="509">
        <v>1</v>
      </c>
      <c r="AX52" s="509">
        <v>0</v>
      </c>
      <c r="AY52" s="509">
        <v>0</v>
      </c>
      <c r="AZ52" s="509">
        <v>30</v>
      </c>
      <c r="BA52" s="509">
        <v>0</v>
      </c>
      <c r="BB52" s="509">
        <v>61</v>
      </c>
      <c r="BC52" s="509">
        <v>0</v>
      </c>
      <c r="BD52" s="509">
        <v>0</v>
      </c>
      <c r="BE52" s="509">
        <v>2</v>
      </c>
      <c r="BF52" s="509">
        <v>0</v>
      </c>
      <c r="BG52" s="509">
        <v>4</v>
      </c>
      <c r="BH52" s="509">
        <v>0</v>
      </c>
      <c r="BI52" s="509">
        <v>0</v>
      </c>
      <c r="BJ52" s="509">
        <v>1</v>
      </c>
      <c r="BK52" s="509">
        <v>0</v>
      </c>
      <c r="BL52" s="509">
        <v>26</v>
      </c>
      <c r="BM52" s="509">
        <v>0</v>
      </c>
      <c r="BN52" s="509">
        <v>0</v>
      </c>
      <c r="BO52" s="509">
        <v>23</v>
      </c>
      <c r="BP52" s="509">
        <v>124</v>
      </c>
      <c r="BQ52" s="509">
        <v>22</v>
      </c>
      <c r="BR52" s="509">
        <v>5</v>
      </c>
      <c r="BS52" s="509">
        <v>0</v>
      </c>
      <c r="BT52" s="509">
        <v>0</v>
      </c>
      <c r="BU52" s="509">
        <v>0</v>
      </c>
      <c r="BV52" s="510">
        <v>323</v>
      </c>
      <c r="BW52" s="509">
        <v>5</v>
      </c>
      <c r="BX52" s="509">
        <v>617</v>
      </c>
      <c r="BY52" s="509">
        <v>0</v>
      </c>
      <c r="BZ52" s="509">
        <v>0</v>
      </c>
      <c r="CA52" s="509">
        <v>0</v>
      </c>
      <c r="CB52" s="509">
        <v>0</v>
      </c>
      <c r="CC52" s="510">
        <v>622</v>
      </c>
      <c r="CD52" s="510">
        <v>945</v>
      </c>
      <c r="CE52" s="509">
        <v>0</v>
      </c>
      <c r="CF52" s="510">
        <v>0</v>
      </c>
      <c r="CG52" s="510">
        <v>0</v>
      </c>
      <c r="CH52" s="509">
        <v>622</v>
      </c>
      <c r="CI52" s="510">
        <v>945</v>
      </c>
      <c r="CJ52" s="510">
        <v>0</v>
      </c>
      <c r="CK52" s="492">
        <v>0</v>
      </c>
      <c r="CL52" s="492">
        <v>0</v>
      </c>
      <c r="CM52" s="492">
        <v>622</v>
      </c>
      <c r="CN52" s="492">
        <v>945</v>
      </c>
    </row>
    <row r="53" spans="1:92" x14ac:dyDescent="0.2">
      <c r="A53" s="506">
        <v>31</v>
      </c>
      <c r="C53" s="507">
        <v>50</v>
      </c>
      <c r="D53" s="508" t="s">
        <v>675</v>
      </c>
      <c r="E53" s="509">
        <v>76</v>
      </c>
      <c r="F53" s="509">
        <v>0</v>
      </c>
      <c r="G53" s="509">
        <v>15</v>
      </c>
      <c r="H53" s="509">
        <v>0</v>
      </c>
      <c r="I53" s="509">
        <v>23</v>
      </c>
      <c r="J53" s="509">
        <v>6</v>
      </c>
      <c r="K53" s="509">
        <v>1</v>
      </c>
      <c r="L53" s="509">
        <v>0</v>
      </c>
      <c r="M53" s="509">
        <v>1</v>
      </c>
      <c r="N53" s="509">
        <v>3</v>
      </c>
      <c r="O53" s="509">
        <v>2</v>
      </c>
      <c r="P53" s="509">
        <v>16</v>
      </c>
      <c r="Q53" s="509">
        <v>0</v>
      </c>
      <c r="R53" s="509">
        <v>3</v>
      </c>
      <c r="S53" s="509">
        <v>0</v>
      </c>
      <c r="T53" s="509">
        <v>0</v>
      </c>
      <c r="U53" s="509">
        <v>22</v>
      </c>
      <c r="V53" s="509">
        <v>1</v>
      </c>
      <c r="W53" s="509">
        <v>1</v>
      </c>
      <c r="X53" s="509">
        <v>14</v>
      </c>
      <c r="Y53" s="509">
        <v>18</v>
      </c>
      <c r="Z53" s="509">
        <v>135</v>
      </c>
      <c r="AA53" s="509">
        <v>6</v>
      </c>
      <c r="AB53" s="509">
        <v>10</v>
      </c>
      <c r="AC53" s="509">
        <v>1299</v>
      </c>
      <c r="AD53" s="509">
        <v>12</v>
      </c>
      <c r="AE53" s="509">
        <v>7</v>
      </c>
      <c r="AF53" s="509">
        <v>18</v>
      </c>
      <c r="AG53" s="509">
        <v>60</v>
      </c>
      <c r="AH53" s="509">
        <v>5</v>
      </c>
      <c r="AI53" s="509">
        <v>50</v>
      </c>
      <c r="AJ53" s="509">
        <v>100</v>
      </c>
      <c r="AK53" s="509">
        <v>7</v>
      </c>
      <c r="AL53" s="509">
        <v>621</v>
      </c>
      <c r="AM53" s="509">
        <v>401</v>
      </c>
      <c r="AN53" s="509">
        <v>5</v>
      </c>
      <c r="AO53" s="509">
        <v>1</v>
      </c>
      <c r="AP53" s="509">
        <v>0</v>
      </c>
      <c r="AQ53" s="509">
        <v>0</v>
      </c>
      <c r="AR53" s="509">
        <v>45</v>
      </c>
      <c r="AS53" s="509">
        <v>3</v>
      </c>
      <c r="AT53" s="509">
        <v>0</v>
      </c>
      <c r="AU53" s="509">
        <v>2</v>
      </c>
      <c r="AV53" s="509">
        <v>1</v>
      </c>
      <c r="AW53" s="509">
        <v>30</v>
      </c>
      <c r="AX53" s="509">
        <v>4</v>
      </c>
      <c r="AY53" s="509">
        <v>4</v>
      </c>
      <c r="AZ53" s="509">
        <v>3</v>
      </c>
      <c r="BA53" s="509">
        <v>16</v>
      </c>
      <c r="BB53" s="509">
        <v>22</v>
      </c>
      <c r="BC53" s="509">
        <v>1</v>
      </c>
      <c r="BD53" s="509">
        <v>463</v>
      </c>
      <c r="BE53" s="509">
        <v>31</v>
      </c>
      <c r="BF53" s="509">
        <v>429</v>
      </c>
      <c r="BG53" s="509">
        <v>227</v>
      </c>
      <c r="BH53" s="509">
        <v>16</v>
      </c>
      <c r="BI53" s="509">
        <v>6</v>
      </c>
      <c r="BJ53" s="509">
        <v>71</v>
      </c>
      <c r="BK53" s="509">
        <v>24</v>
      </c>
      <c r="BL53" s="509">
        <v>1</v>
      </c>
      <c r="BM53" s="509">
        <v>5</v>
      </c>
      <c r="BN53" s="509">
        <v>126</v>
      </c>
      <c r="BO53" s="509">
        <v>203</v>
      </c>
      <c r="BP53" s="509">
        <v>26</v>
      </c>
      <c r="BQ53" s="509">
        <v>0</v>
      </c>
      <c r="BR53" s="509">
        <v>42</v>
      </c>
      <c r="BS53" s="509">
        <v>8</v>
      </c>
      <c r="BT53" s="509">
        <v>0</v>
      </c>
      <c r="BU53" s="509">
        <v>1</v>
      </c>
      <c r="BV53" s="510">
        <v>4749</v>
      </c>
      <c r="BW53" s="509">
        <v>3</v>
      </c>
      <c r="BX53" s="509">
        <v>1005</v>
      </c>
      <c r="BY53" s="509">
        <v>0</v>
      </c>
      <c r="BZ53" s="509">
        <v>1360</v>
      </c>
      <c r="CA53" s="509">
        <v>4768</v>
      </c>
      <c r="CB53" s="509">
        <v>1</v>
      </c>
      <c r="CC53" s="510">
        <v>7137</v>
      </c>
      <c r="CD53" s="510">
        <v>11886</v>
      </c>
      <c r="CE53" s="509">
        <v>14</v>
      </c>
      <c r="CF53" s="510">
        <v>330</v>
      </c>
      <c r="CG53" s="510">
        <v>344</v>
      </c>
      <c r="CH53" s="509">
        <v>7481</v>
      </c>
      <c r="CI53" s="510">
        <v>12230</v>
      </c>
      <c r="CJ53" s="510">
        <v>-2041</v>
      </c>
      <c r="CK53" s="492">
        <v>-9289</v>
      </c>
      <c r="CL53" s="492">
        <v>-11330</v>
      </c>
      <c r="CM53" s="492">
        <v>-3849</v>
      </c>
      <c r="CN53" s="492">
        <v>900</v>
      </c>
    </row>
    <row r="54" spans="1:92" x14ac:dyDescent="0.2">
      <c r="A54" s="506">
        <v>31</v>
      </c>
      <c r="C54" s="507">
        <v>51</v>
      </c>
      <c r="D54" s="508" t="s">
        <v>676</v>
      </c>
      <c r="E54" s="509">
        <v>3</v>
      </c>
      <c r="F54" s="509">
        <v>0</v>
      </c>
      <c r="G54" s="509">
        <v>1</v>
      </c>
      <c r="H54" s="509">
        <v>0</v>
      </c>
      <c r="I54" s="509">
        <v>6</v>
      </c>
      <c r="J54" s="509">
        <v>0</v>
      </c>
      <c r="K54" s="509">
        <v>0</v>
      </c>
      <c r="L54" s="509">
        <v>0</v>
      </c>
      <c r="M54" s="509">
        <v>0</v>
      </c>
      <c r="N54" s="509">
        <v>1</v>
      </c>
      <c r="O54" s="509">
        <v>0</v>
      </c>
      <c r="P54" s="509">
        <v>2</v>
      </c>
      <c r="Q54" s="509">
        <v>0</v>
      </c>
      <c r="R54" s="509">
        <v>0</v>
      </c>
      <c r="S54" s="509">
        <v>0</v>
      </c>
      <c r="T54" s="509">
        <v>0</v>
      </c>
      <c r="U54" s="509">
        <v>1</v>
      </c>
      <c r="V54" s="509">
        <v>0</v>
      </c>
      <c r="W54" s="509">
        <v>0</v>
      </c>
      <c r="X54" s="509">
        <v>4</v>
      </c>
      <c r="Y54" s="509">
        <v>1</v>
      </c>
      <c r="Z54" s="509">
        <v>0</v>
      </c>
      <c r="AA54" s="509">
        <v>0</v>
      </c>
      <c r="AB54" s="509">
        <v>2</v>
      </c>
      <c r="AC54" s="509">
        <v>65</v>
      </c>
      <c r="AD54" s="509">
        <v>2</v>
      </c>
      <c r="AE54" s="509">
        <v>0</v>
      </c>
      <c r="AF54" s="509">
        <v>2</v>
      </c>
      <c r="AG54" s="509">
        <v>3</v>
      </c>
      <c r="AH54" s="509">
        <v>0</v>
      </c>
      <c r="AI54" s="509">
        <v>0</v>
      </c>
      <c r="AJ54" s="509">
        <v>0</v>
      </c>
      <c r="AK54" s="509">
        <v>0</v>
      </c>
      <c r="AL54" s="509">
        <v>175</v>
      </c>
      <c r="AM54" s="509">
        <v>33</v>
      </c>
      <c r="AN54" s="509">
        <v>0</v>
      </c>
      <c r="AO54" s="509">
        <v>1</v>
      </c>
      <c r="AP54" s="509">
        <v>0</v>
      </c>
      <c r="AQ54" s="509">
        <v>0</v>
      </c>
      <c r="AR54" s="509">
        <v>11</v>
      </c>
      <c r="AS54" s="509">
        <v>0</v>
      </c>
      <c r="AT54" s="509">
        <v>0</v>
      </c>
      <c r="AU54" s="509">
        <v>0</v>
      </c>
      <c r="AV54" s="509">
        <v>0</v>
      </c>
      <c r="AW54" s="509">
        <v>1</v>
      </c>
      <c r="AX54" s="509">
        <v>3</v>
      </c>
      <c r="AY54" s="509">
        <v>0</v>
      </c>
      <c r="AZ54" s="509">
        <v>7</v>
      </c>
      <c r="BA54" s="509">
        <v>8</v>
      </c>
      <c r="BB54" s="509">
        <v>38</v>
      </c>
      <c r="BC54" s="509">
        <v>0</v>
      </c>
      <c r="BD54" s="509">
        <v>17</v>
      </c>
      <c r="BE54" s="509">
        <v>3</v>
      </c>
      <c r="BF54" s="509">
        <v>11</v>
      </c>
      <c r="BG54" s="509">
        <v>2</v>
      </c>
      <c r="BH54" s="509">
        <v>0</v>
      </c>
      <c r="BI54" s="509">
        <v>2</v>
      </c>
      <c r="BJ54" s="509">
        <v>1</v>
      </c>
      <c r="BK54" s="509">
        <v>0</v>
      </c>
      <c r="BL54" s="509">
        <v>4</v>
      </c>
      <c r="BM54" s="509">
        <v>6</v>
      </c>
      <c r="BN54" s="509">
        <v>92</v>
      </c>
      <c r="BO54" s="509">
        <v>5</v>
      </c>
      <c r="BP54" s="509">
        <v>2</v>
      </c>
      <c r="BQ54" s="509">
        <v>0</v>
      </c>
      <c r="BR54" s="509">
        <v>5</v>
      </c>
      <c r="BS54" s="509">
        <v>0</v>
      </c>
      <c r="BT54" s="509">
        <v>0</v>
      </c>
      <c r="BU54" s="509">
        <v>5</v>
      </c>
      <c r="BV54" s="510">
        <v>525</v>
      </c>
      <c r="BW54" s="509">
        <v>27</v>
      </c>
      <c r="BX54" s="509">
        <v>674</v>
      </c>
      <c r="BY54" s="509">
        <v>0</v>
      </c>
      <c r="BZ54" s="509">
        <v>0</v>
      </c>
      <c r="CA54" s="509">
        <v>0</v>
      </c>
      <c r="CB54" s="509">
        <v>0</v>
      </c>
      <c r="CC54" s="510">
        <v>701</v>
      </c>
      <c r="CD54" s="510">
        <v>1226</v>
      </c>
      <c r="CE54" s="509">
        <v>1</v>
      </c>
      <c r="CF54" s="510">
        <v>1</v>
      </c>
      <c r="CG54" s="510">
        <v>2</v>
      </c>
      <c r="CH54" s="509">
        <v>703</v>
      </c>
      <c r="CI54" s="510">
        <v>1228</v>
      </c>
      <c r="CJ54" s="510">
        <v>-2</v>
      </c>
      <c r="CK54" s="492">
        <v>-661</v>
      </c>
      <c r="CL54" s="492">
        <v>-663</v>
      </c>
      <c r="CM54" s="492">
        <v>40</v>
      </c>
      <c r="CN54" s="492">
        <v>565</v>
      </c>
    </row>
    <row r="55" spans="1:92" x14ac:dyDescent="0.2">
      <c r="A55" s="506">
        <v>31</v>
      </c>
      <c r="C55" s="507">
        <v>52</v>
      </c>
      <c r="D55" s="508" t="s">
        <v>677</v>
      </c>
      <c r="E55" s="509">
        <v>16</v>
      </c>
      <c r="F55" s="509">
        <v>0</v>
      </c>
      <c r="G55" s="509">
        <v>14</v>
      </c>
      <c r="H55" s="509">
        <v>0</v>
      </c>
      <c r="I55" s="509">
        <v>23</v>
      </c>
      <c r="J55" s="509">
        <v>2</v>
      </c>
      <c r="K55" s="509">
        <v>3</v>
      </c>
      <c r="L55" s="509">
        <v>0</v>
      </c>
      <c r="M55" s="509">
        <v>0</v>
      </c>
      <c r="N55" s="509">
        <v>1</v>
      </c>
      <c r="O55" s="509">
        <v>2</v>
      </c>
      <c r="P55" s="509">
        <v>4</v>
      </c>
      <c r="Q55" s="509">
        <v>0</v>
      </c>
      <c r="R55" s="509">
        <v>1</v>
      </c>
      <c r="S55" s="509">
        <v>0</v>
      </c>
      <c r="T55" s="509">
        <v>0</v>
      </c>
      <c r="U55" s="509">
        <v>6</v>
      </c>
      <c r="V55" s="509">
        <v>0</v>
      </c>
      <c r="W55" s="509">
        <v>0</v>
      </c>
      <c r="X55" s="509">
        <v>6</v>
      </c>
      <c r="Y55" s="509">
        <v>5</v>
      </c>
      <c r="Z55" s="509">
        <v>21</v>
      </c>
      <c r="AA55" s="509">
        <v>2</v>
      </c>
      <c r="AB55" s="509">
        <v>4</v>
      </c>
      <c r="AC55" s="509">
        <v>190</v>
      </c>
      <c r="AD55" s="509">
        <v>1</v>
      </c>
      <c r="AE55" s="509">
        <v>2</v>
      </c>
      <c r="AF55" s="509">
        <v>21</v>
      </c>
      <c r="AG55" s="509">
        <v>57</v>
      </c>
      <c r="AH55" s="509">
        <v>0</v>
      </c>
      <c r="AI55" s="509">
        <v>2</v>
      </c>
      <c r="AJ55" s="509">
        <v>5</v>
      </c>
      <c r="AK55" s="509">
        <v>4</v>
      </c>
      <c r="AL55" s="509">
        <v>95</v>
      </c>
      <c r="AM55" s="509">
        <v>40</v>
      </c>
      <c r="AN55" s="509">
        <v>3</v>
      </c>
      <c r="AO55" s="509">
        <v>3</v>
      </c>
      <c r="AP55" s="509">
        <v>0</v>
      </c>
      <c r="AQ55" s="509">
        <v>0</v>
      </c>
      <c r="AR55" s="509">
        <v>36</v>
      </c>
      <c r="AS55" s="509">
        <v>1</v>
      </c>
      <c r="AT55" s="509">
        <v>0</v>
      </c>
      <c r="AU55" s="509">
        <v>2</v>
      </c>
      <c r="AV55" s="509">
        <v>0</v>
      </c>
      <c r="AW55" s="509">
        <v>3</v>
      </c>
      <c r="AX55" s="509">
        <v>12</v>
      </c>
      <c r="AY55" s="509">
        <v>0</v>
      </c>
      <c r="AZ55" s="509">
        <v>123</v>
      </c>
      <c r="BA55" s="509">
        <v>7</v>
      </c>
      <c r="BB55" s="509">
        <v>2</v>
      </c>
      <c r="BC55" s="509">
        <v>5</v>
      </c>
      <c r="BD55" s="509">
        <v>184</v>
      </c>
      <c r="BE55" s="509">
        <v>54</v>
      </c>
      <c r="BF55" s="509">
        <v>199</v>
      </c>
      <c r="BG55" s="509">
        <v>101</v>
      </c>
      <c r="BH55" s="509">
        <v>2</v>
      </c>
      <c r="BI55" s="509">
        <v>25</v>
      </c>
      <c r="BJ55" s="509">
        <v>56</v>
      </c>
      <c r="BK55" s="509">
        <v>5</v>
      </c>
      <c r="BL55" s="509">
        <v>16</v>
      </c>
      <c r="BM55" s="509">
        <v>1</v>
      </c>
      <c r="BN55" s="509">
        <v>56</v>
      </c>
      <c r="BO55" s="509">
        <v>68</v>
      </c>
      <c r="BP55" s="509">
        <v>44</v>
      </c>
      <c r="BQ55" s="509">
        <v>17</v>
      </c>
      <c r="BR55" s="509">
        <v>64</v>
      </c>
      <c r="BS55" s="509">
        <v>5</v>
      </c>
      <c r="BT55" s="509">
        <v>0</v>
      </c>
      <c r="BU55" s="509">
        <v>2</v>
      </c>
      <c r="BV55" s="510">
        <v>1623</v>
      </c>
      <c r="BW55" s="509">
        <v>64</v>
      </c>
      <c r="BX55" s="509">
        <v>1085</v>
      </c>
      <c r="BY55" s="509">
        <v>6</v>
      </c>
      <c r="BZ55" s="509">
        <v>0</v>
      </c>
      <c r="CA55" s="509">
        <v>23</v>
      </c>
      <c r="CB55" s="509">
        <v>-2</v>
      </c>
      <c r="CC55" s="510">
        <v>1176</v>
      </c>
      <c r="CD55" s="510">
        <v>2799</v>
      </c>
      <c r="CE55" s="509">
        <v>2</v>
      </c>
      <c r="CF55" s="510">
        <v>38</v>
      </c>
      <c r="CG55" s="510">
        <v>40</v>
      </c>
      <c r="CH55" s="509">
        <v>1216</v>
      </c>
      <c r="CI55" s="510">
        <v>2839</v>
      </c>
      <c r="CJ55" s="510">
        <v>-389</v>
      </c>
      <c r="CK55" s="492">
        <v>-2348</v>
      </c>
      <c r="CL55" s="492">
        <v>-2737</v>
      </c>
      <c r="CM55" s="492">
        <v>-1521</v>
      </c>
      <c r="CN55" s="492">
        <v>102</v>
      </c>
    </row>
    <row r="56" spans="1:92" x14ac:dyDescent="0.2">
      <c r="A56" s="506">
        <v>32</v>
      </c>
      <c r="C56" s="507">
        <v>53</v>
      </c>
      <c r="D56" s="508" t="s">
        <v>39</v>
      </c>
      <c r="E56" s="509">
        <v>0</v>
      </c>
      <c r="F56" s="509">
        <v>0</v>
      </c>
      <c r="G56" s="509">
        <v>0</v>
      </c>
      <c r="H56" s="509">
        <v>0</v>
      </c>
      <c r="I56" s="509">
        <v>0</v>
      </c>
      <c r="J56" s="509">
        <v>0</v>
      </c>
      <c r="K56" s="509">
        <v>0</v>
      </c>
      <c r="L56" s="509">
        <v>0</v>
      </c>
      <c r="M56" s="509">
        <v>0</v>
      </c>
      <c r="N56" s="509">
        <v>0</v>
      </c>
      <c r="O56" s="509">
        <v>0</v>
      </c>
      <c r="P56" s="509">
        <v>0</v>
      </c>
      <c r="Q56" s="509">
        <v>0</v>
      </c>
      <c r="R56" s="509">
        <v>0</v>
      </c>
      <c r="S56" s="509">
        <v>0</v>
      </c>
      <c r="T56" s="509">
        <v>0</v>
      </c>
      <c r="U56" s="509">
        <v>0</v>
      </c>
      <c r="V56" s="509">
        <v>0</v>
      </c>
      <c r="W56" s="509">
        <v>0</v>
      </c>
      <c r="X56" s="509">
        <v>0</v>
      </c>
      <c r="Y56" s="509">
        <v>0</v>
      </c>
      <c r="Z56" s="509">
        <v>0</v>
      </c>
      <c r="AA56" s="509">
        <v>0</v>
      </c>
      <c r="AB56" s="509">
        <v>0</v>
      </c>
      <c r="AC56" s="509">
        <v>0</v>
      </c>
      <c r="AD56" s="509">
        <v>0</v>
      </c>
      <c r="AE56" s="509">
        <v>0</v>
      </c>
      <c r="AF56" s="509">
        <v>0</v>
      </c>
      <c r="AG56" s="509">
        <v>0</v>
      </c>
      <c r="AH56" s="509">
        <v>0</v>
      </c>
      <c r="AI56" s="509">
        <v>0</v>
      </c>
      <c r="AJ56" s="509">
        <v>0</v>
      </c>
      <c r="AK56" s="509">
        <v>0</v>
      </c>
      <c r="AL56" s="509">
        <v>0</v>
      </c>
      <c r="AM56" s="509">
        <v>0</v>
      </c>
      <c r="AN56" s="509">
        <v>0</v>
      </c>
      <c r="AO56" s="509">
        <v>0</v>
      </c>
      <c r="AP56" s="509">
        <v>0</v>
      </c>
      <c r="AQ56" s="509">
        <v>0</v>
      </c>
      <c r="AR56" s="509">
        <v>0</v>
      </c>
      <c r="AS56" s="509">
        <v>0</v>
      </c>
      <c r="AT56" s="509">
        <v>0</v>
      </c>
      <c r="AU56" s="509">
        <v>0</v>
      </c>
      <c r="AV56" s="509">
        <v>0</v>
      </c>
      <c r="AW56" s="509">
        <v>0</v>
      </c>
      <c r="AX56" s="509">
        <v>0</v>
      </c>
      <c r="AY56" s="509">
        <v>0</v>
      </c>
      <c r="AZ56" s="509">
        <v>0</v>
      </c>
      <c r="BA56" s="509">
        <v>0</v>
      </c>
      <c r="BB56" s="509">
        <v>0</v>
      </c>
      <c r="BC56" s="509">
        <v>0</v>
      </c>
      <c r="BD56" s="509">
        <v>0</v>
      </c>
      <c r="BE56" s="509">
        <v>0</v>
      </c>
      <c r="BF56" s="509">
        <v>0</v>
      </c>
      <c r="BG56" s="509">
        <v>0</v>
      </c>
      <c r="BH56" s="509">
        <v>0</v>
      </c>
      <c r="BI56" s="509">
        <v>0</v>
      </c>
      <c r="BJ56" s="509">
        <v>0</v>
      </c>
      <c r="BK56" s="509">
        <v>0</v>
      </c>
      <c r="BL56" s="509">
        <v>0</v>
      </c>
      <c r="BM56" s="509">
        <v>0</v>
      </c>
      <c r="BN56" s="509">
        <v>0</v>
      </c>
      <c r="BO56" s="509">
        <v>0</v>
      </c>
      <c r="BP56" s="509">
        <v>0</v>
      </c>
      <c r="BQ56" s="509">
        <v>0</v>
      </c>
      <c r="BR56" s="509">
        <v>0</v>
      </c>
      <c r="BS56" s="509">
        <v>0</v>
      </c>
      <c r="BT56" s="509">
        <v>0</v>
      </c>
      <c r="BU56" s="509">
        <v>87</v>
      </c>
      <c r="BV56" s="510">
        <v>87</v>
      </c>
      <c r="BW56" s="509">
        <v>0</v>
      </c>
      <c r="BX56" s="509">
        <v>1138</v>
      </c>
      <c r="BY56" s="509">
        <v>36051</v>
      </c>
      <c r="BZ56" s="509">
        <v>0</v>
      </c>
      <c r="CA56" s="509">
        <v>0</v>
      </c>
      <c r="CB56" s="509">
        <v>0</v>
      </c>
      <c r="CC56" s="510">
        <v>37189</v>
      </c>
      <c r="CD56" s="510">
        <v>37276</v>
      </c>
      <c r="CE56" s="509">
        <v>0</v>
      </c>
      <c r="CF56" s="510">
        <v>0</v>
      </c>
      <c r="CG56" s="510">
        <v>0</v>
      </c>
      <c r="CH56" s="509">
        <v>37189</v>
      </c>
      <c r="CI56" s="510">
        <v>37276</v>
      </c>
      <c r="CJ56" s="510">
        <v>0</v>
      </c>
      <c r="CK56" s="492">
        <v>0</v>
      </c>
      <c r="CL56" s="492">
        <v>0</v>
      </c>
      <c r="CM56" s="492">
        <v>37189</v>
      </c>
      <c r="CN56" s="492">
        <v>37276</v>
      </c>
    </row>
    <row r="57" spans="1:92" x14ac:dyDescent="0.2">
      <c r="A57" s="506">
        <v>33</v>
      </c>
      <c r="C57" s="507">
        <v>54</v>
      </c>
      <c r="D57" s="508" t="s">
        <v>678</v>
      </c>
      <c r="E57" s="509">
        <v>0</v>
      </c>
      <c r="F57" s="509">
        <v>0</v>
      </c>
      <c r="G57" s="509">
        <v>0</v>
      </c>
      <c r="H57" s="509">
        <v>0</v>
      </c>
      <c r="I57" s="509">
        <v>1</v>
      </c>
      <c r="J57" s="509">
        <v>0</v>
      </c>
      <c r="K57" s="509">
        <v>0</v>
      </c>
      <c r="L57" s="509">
        <v>0</v>
      </c>
      <c r="M57" s="509">
        <v>0</v>
      </c>
      <c r="N57" s="509">
        <v>0</v>
      </c>
      <c r="O57" s="509">
        <v>0</v>
      </c>
      <c r="P57" s="509">
        <v>0</v>
      </c>
      <c r="Q57" s="509">
        <v>0</v>
      </c>
      <c r="R57" s="509">
        <v>0</v>
      </c>
      <c r="S57" s="509">
        <v>0</v>
      </c>
      <c r="T57" s="509">
        <v>0</v>
      </c>
      <c r="U57" s="509">
        <v>2</v>
      </c>
      <c r="V57" s="509">
        <v>0</v>
      </c>
      <c r="W57" s="509">
        <v>0</v>
      </c>
      <c r="X57" s="509">
        <v>1</v>
      </c>
      <c r="Y57" s="509">
        <v>0</v>
      </c>
      <c r="Z57" s="509">
        <v>1</v>
      </c>
      <c r="AA57" s="509">
        <v>0</v>
      </c>
      <c r="AB57" s="509">
        <v>2</v>
      </c>
      <c r="AC57" s="509">
        <v>115</v>
      </c>
      <c r="AD57" s="509">
        <v>1</v>
      </c>
      <c r="AE57" s="509">
        <v>0</v>
      </c>
      <c r="AF57" s="509">
        <v>1</v>
      </c>
      <c r="AG57" s="509">
        <v>5</v>
      </c>
      <c r="AH57" s="509">
        <v>0</v>
      </c>
      <c r="AI57" s="509">
        <v>3</v>
      </c>
      <c r="AJ57" s="509">
        <v>0</v>
      </c>
      <c r="AK57" s="509">
        <v>0</v>
      </c>
      <c r="AL57" s="509">
        <v>1</v>
      </c>
      <c r="AM57" s="509">
        <v>1</v>
      </c>
      <c r="AN57" s="509">
        <v>0</v>
      </c>
      <c r="AO57" s="509">
        <v>0</v>
      </c>
      <c r="AP57" s="509">
        <v>0</v>
      </c>
      <c r="AQ57" s="509">
        <v>0</v>
      </c>
      <c r="AR57" s="509">
        <v>2</v>
      </c>
      <c r="AS57" s="509">
        <v>0</v>
      </c>
      <c r="AT57" s="509">
        <v>0</v>
      </c>
      <c r="AU57" s="509">
        <v>0</v>
      </c>
      <c r="AV57" s="509">
        <v>0</v>
      </c>
      <c r="AW57" s="509">
        <v>1</v>
      </c>
      <c r="AX57" s="509">
        <v>0</v>
      </c>
      <c r="AY57" s="509">
        <v>0</v>
      </c>
      <c r="AZ57" s="509">
        <v>1</v>
      </c>
      <c r="BA57" s="509">
        <v>2</v>
      </c>
      <c r="BB57" s="509">
        <v>2</v>
      </c>
      <c r="BC57" s="509">
        <v>0</v>
      </c>
      <c r="BD57" s="509">
        <v>4</v>
      </c>
      <c r="BE57" s="509">
        <v>0</v>
      </c>
      <c r="BF57" s="509">
        <v>0</v>
      </c>
      <c r="BG57" s="509">
        <v>4</v>
      </c>
      <c r="BH57" s="509">
        <v>0</v>
      </c>
      <c r="BI57" s="509">
        <v>0</v>
      </c>
      <c r="BJ57" s="509">
        <v>0</v>
      </c>
      <c r="BK57" s="509">
        <v>0</v>
      </c>
      <c r="BL57" s="509">
        <v>0</v>
      </c>
      <c r="BM57" s="509">
        <v>0</v>
      </c>
      <c r="BN57" s="509">
        <v>3</v>
      </c>
      <c r="BO57" s="509">
        <v>3</v>
      </c>
      <c r="BP57" s="509">
        <v>0</v>
      </c>
      <c r="BQ57" s="509">
        <v>2</v>
      </c>
      <c r="BR57" s="509">
        <v>0</v>
      </c>
      <c r="BS57" s="509">
        <v>0</v>
      </c>
      <c r="BT57" s="509">
        <v>0</v>
      </c>
      <c r="BU57" s="509">
        <v>0</v>
      </c>
      <c r="BV57" s="510">
        <v>158</v>
      </c>
      <c r="BW57" s="509">
        <v>0</v>
      </c>
      <c r="BX57" s="509">
        <v>8200</v>
      </c>
      <c r="BY57" s="509">
        <v>13887</v>
      </c>
      <c r="BZ57" s="509">
        <v>0</v>
      </c>
      <c r="CA57" s="509">
        <v>0</v>
      </c>
      <c r="CB57" s="509">
        <v>0</v>
      </c>
      <c r="CC57" s="510">
        <v>22087</v>
      </c>
      <c r="CD57" s="510">
        <v>22245</v>
      </c>
      <c r="CE57" s="509">
        <v>34</v>
      </c>
      <c r="CF57" s="510">
        <v>968</v>
      </c>
      <c r="CG57" s="510">
        <v>1002</v>
      </c>
      <c r="CH57" s="509">
        <v>23089</v>
      </c>
      <c r="CI57" s="510">
        <v>23247</v>
      </c>
      <c r="CJ57" s="510">
        <v>-155</v>
      </c>
      <c r="CK57" s="492">
        <v>-1012</v>
      </c>
      <c r="CL57" s="492">
        <v>-1167</v>
      </c>
      <c r="CM57" s="492">
        <v>21922</v>
      </c>
      <c r="CN57" s="492">
        <v>22080</v>
      </c>
    </row>
    <row r="58" spans="1:92" x14ac:dyDescent="0.2">
      <c r="A58" s="506">
        <v>33</v>
      </c>
      <c r="C58" s="507">
        <v>55</v>
      </c>
      <c r="D58" s="508" t="s">
        <v>679</v>
      </c>
      <c r="E58" s="509">
        <v>0</v>
      </c>
      <c r="F58" s="509">
        <v>0</v>
      </c>
      <c r="G58" s="509">
        <v>0</v>
      </c>
      <c r="H58" s="509">
        <v>0</v>
      </c>
      <c r="I58" s="509">
        <v>0</v>
      </c>
      <c r="J58" s="509">
        <v>0</v>
      </c>
      <c r="K58" s="509">
        <v>0</v>
      </c>
      <c r="L58" s="509">
        <v>0</v>
      </c>
      <c r="M58" s="509">
        <v>0</v>
      </c>
      <c r="N58" s="509">
        <v>0</v>
      </c>
      <c r="O58" s="509">
        <v>0</v>
      </c>
      <c r="P58" s="509">
        <v>0</v>
      </c>
      <c r="Q58" s="509">
        <v>0</v>
      </c>
      <c r="R58" s="509">
        <v>0</v>
      </c>
      <c r="S58" s="509">
        <v>0</v>
      </c>
      <c r="T58" s="509">
        <v>0</v>
      </c>
      <c r="U58" s="509">
        <v>0</v>
      </c>
      <c r="V58" s="509">
        <v>0</v>
      </c>
      <c r="W58" s="509">
        <v>0</v>
      </c>
      <c r="X58" s="509">
        <v>0</v>
      </c>
      <c r="Y58" s="509">
        <v>0</v>
      </c>
      <c r="Z58" s="509">
        <v>0</v>
      </c>
      <c r="AA58" s="509">
        <v>0</v>
      </c>
      <c r="AB58" s="509">
        <v>0</v>
      </c>
      <c r="AC58" s="509">
        <v>0</v>
      </c>
      <c r="AD58" s="509">
        <v>0</v>
      </c>
      <c r="AE58" s="509">
        <v>0</v>
      </c>
      <c r="AF58" s="509">
        <v>0</v>
      </c>
      <c r="AG58" s="509">
        <v>0</v>
      </c>
      <c r="AH58" s="509">
        <v>0</v>
      </c>
      <c r="AI58" s="509">
        <v>0</v>
      </c>
      <c r="AJ58" s="509">
        <v>0</v>
      </c>
      <c r="AK58" s="509">
        <v>0</v>
      </c>
      <c r="AL58" s="509">
        <v>0</v>
      </c>
      <c r="AM58" s="509">
        <v>0</v>
      </c>
      <c r="AN58" s="509">
        <v>0</v>
      </c>
      <c r="AO58" s="509">
        <v>0</v>
      </c>
      <c r="AP58" s="509">
        <v>0</v>
      </c>
      <c r="AQ58" s="509">
        <v>0</v>
      </c>
      <c r="AR58" s="509">
        <v>0</v>
      </c>
      <c r="AS58" s="509">
        <v>0</v>
      </c>
      <c r="AT58" s="509">
        <v>0</v>
      </c>
      <c r="AU58" s="509">
        <v>0</v>
      </c>
      <c r="AV58" s="509">
        <v>0</v>
      </c>
      <c r="AW58" s="509">
        <v>0</v>
      </c>
      <c r="AX58" s="509">
        <v>0</v>
      </c>
      <c r="AY58" s="509">
        <v>0</v>
      </c>
      <c r="AZ58" s="509">
        <v>0</v>
      </c>
      <c r="BA58" s="509">
        <v>0</v>
      </c>
      <c r="BB58" s="509">
        <v>0</v>
      </c>
      <c r="BC58" s="509">
        <v>0</v>
      </c>
      <c r="BD58" s="509">
        <v>0</v>
      </c>
      <c r="BE58" s="509">
        <v>0</v>
      </c>
      <c r="BF58" s="509">
        <v>0</v>
      </c>
      <c r="BG58" s="509">
        <v>0</v>
      </c>
      <c r="BH58" s="509">
        <v>0</v>
      </c>
      <c r="BI58" s="509">
        <v>0</v>
      </c>
      <c r="BJ58" s="509">
        <v>0</v>
      </c>
      <c r="BK58" s="509">
        <v>0</v>
      </c>
      <c r="BL58" s="509">
        <v>0</v>
      </c>
      <c r="BM58" s="509">
        <v>0</v>
      </c>
      <c r="BN58" s="509">
        <v>0</v>
      </c>
      <c r="BO58" s="509">
        <v>0</v>
      </c>
      <c r="BP58" s="509">
        <v>0</v>
      </c>
      <c r="BQ58" s="509">
        <v>0</v>
      </c>
      <c r="BR58" s="509">
        <v>0</v>
      </c>
      <c r="BS58" s="509">
        <v>0</v>
      </c>
      <c r="BT58" s="509">
        <v>0</v>
      </c>
      <c r="BU58" s="509">
        <v>0</v>
      </c>
      <c r="BV58" s="510">
        <v>0</v>
      </c>
      <c r="BW58" s="509">
        <v>0</v>
      </c>
      <c r="BX58" s="509">
        <v>474</v>
      </c>
      <c r="BY58" s="509">
        <v>1046</v>
      </c>
      <c r="BZ58" s="509">
        <v>3721</v>
      </c>
      <c r="CA58" s="509">
        <v>14082</v>
      </c>
      <c r="CB58" s="509">
        <v>0</v>
      </c>
      <c r="CC58" s="510">
        <v>19323</v>
      </c>
      <c r="CD58" s="510">
        <v>19323</v>
      </c>
      <c r="CE58" s="509">
        <v>1018</v>
      </c>
      <c r="CF58" s="510">
        <v>1720</v>
      </c>
      <c r="CG58" s="510">
        <v>2738</v>
      </c>
      <c r="CH58" s="509">
        <v>22061</v>
      </c>
      <c r="CI58" s="510">
        <v>22061</v>
      </c>
      <c r="CJ58" s="510">
        <v>-995</v>
      </c>
      <c r="CK58" s="492">
        <v>-898</v>
      </c>
      <c r="CL58" s="492">
        <v>-1893</v>
      </c>
      <c r="CM58" s="492">
        <v>20168</v>
      </c>
      <c r="CN58" s="492">
        <v>20168</v>
      </c>
    </row>
    <row r="59" spans="1:92" x14ac:dyDescent="0.2">
      <c r="A59" s="506">
        <v>34</v>
      </c>
      <c r="C59" s="507">
        <v>56</v>
      </c>
      <c r="D59" s="508" t="s">
        <v>680</v>
      </c>
      <c r="E59" s="509">
        <v>0</v>
      </c>
      <c r="F59" s="509">
        <v>0</v>
      </c>
      <c r="G59" s="509">
        <v>0</v>
      </c>
      <c r="H59" s="509">
        <v>0</v>
      </c>
      <c r="I59" s="509">
        <v>0</v>
      </c>
      <c r="J59" s="509">
        <v>0</v>
      </c>
      <c r="K59" s="509">
        <v>0</v>
      </c>
      <c r="L59" s="509">
        <v>0</v>
      </c>
      <c r="M59" s="509">
        <v>0</v>
      </c>
      <c r="N59" s="509">
        <v>0</v>
      </c>
      <c r="O59" s="509">
        <v>0</v>
      </c>
      <c r="P59" s="509">
        <v>0</v>
      </c>
      <c r="Q59" s="509">
        <v>0</v>
      </c>
      <c r="R59" s="509">
        <v>0</v>
      </c>
      <c r="S59" s="509">
        <v>0</v>
      </c>
      <c r="T59" s="509">
        <v>0</v>
      </c>
      <c r="U59" s="509">
        <v>0</v>
      </c>
      <c r="V59" s="509">
        <v>0</v>
      </c>
      <c r="W59" s="509">
        <v>0</v>
      </c>
      <c r="X59" s="509">
        <v>0</v>
      </c>
      <c r="Y59" s="509">
        <v>0</v>
      </c>
      <c r="Z59" s="509">
        <v>0</v>
      </c>
      <c r="AA59" s="509">
        <v>0</v>
      </c>
      <c r="AB59" s="509">
        <v>0</v>
      </c>
      <c r="AC59" s="509">
        <v>0</v>
      </c>
      <c r="AD59" s="509">
        <v>0</v>
      </c>
      <c r="AE59" s="509">
        <v>0</v>
      </c>
      <c r="AF59" s="509">
        <v>0</v>
      </c>
      <c r="AG59" s="509">
        <v>0</v>
      </c>
      <c r="AH59" s="509">
        <v>0</v>
      </c>
      <c r="AI59" s="509">
        <v>0</v>
      </c>
      <c r="AJ59" s="509">
        <v>0</v>
      </c>
      <c r="AK59" s="509">
        <v>0</v>
      </c>
      <c r="AL59" s="509">
        <v>0</v>
      </c>
      <c r="AM59" s="509">
        <v>0</v>
      </c>
      <c r="AN59" s="509">
        <v>0</v>
      </c>
      <c r="AO59" s="509">
        <v>0</v>
      </c>
      <c r="AP59" s="509">
        <v>0</v>
      </c>
      <c r="AQ59" s="509">
        <v>0</v>
      </c>
      <c r="AR59" s="509">
        <v>0</v>
      </c>
      <c r="AS59" s="509">
        <v>0</v>
      </c>
      <c r="AT59" s="509">
        <v>0</v>
      </c>
      <c r="AU59" s="509">
        <v>0</v>
      </c>
      <c r="AV59" s="509">
        <v>0</v>
      </c>
      <c r="AW59" s="509">
        <v>0</v>
      </c>
      <c r="AX59" s="509">
        <v>0</v>
      </c>
      <c r="AY59" s="509">
        <v>0</v>
      </c>
      <c r="AZ59" s="509">
        <v>0</v>
      </c>
      <c r="BA59" s="509">
        <v>0</v>
      </c>
      <c r="BB59" s="509">
        <v>0</v>
      </c>
      <c r="BC59" s="509">
        <v>0</v>
      </c>
      <c r="BD59" s="509">
        <v>0</v>
      </c>
      <c r="BE59" s="509">
        <v>0</v>
      </c>
      <c r="BF59" s="509">
        <v>0</v>
      </c>
      <c r="BG59" s="509">
        <v>293</v>
      </c>
      <c r="BH59" s="509">
        <v>0</v>
      </c>
      <c r="BI59" s="509">
        <v>2</v>
      </c>
      <c r="BJ59" s="509">
        <v>0</v>
      </c>
      <c r="BK59" s="509">
        <v>0</v>
      </c>
      <c r="BL59" s="509">
        <v>0</v>
      </c>
      <c r="BM59" s="509">
        <v>0</v>
      </c>
      <c r="BN59" s="509">
        <v>0</v>
      </c>
      <c r="BO59" s="509">
        <v>0</v>
      </c>
      <c r="BP59" s="509">
        <v>0</v>
      </c>
      <c r="BQ59" s="509">
        <v>0</v>
      </c>
      <c r="BR59" s="509">
        <v>0</v>
      </c>
      <c r="BS59" s="509">
        <v>0</v>
      </c>
      <c r="BT59" s="509">
        <v>0</v>
      </c>
      <c r="BU59" s="509">
        <v>0</v>
      </c>
      <c r="BV59" s="510">
        <v>295</v>
      </c>
      <c r="BW59" s="509">
        <v>255</v>
      </c>
      <c r="BX59" s="509">
        <v>9919</v>
      </c>
      <c r="BY59" s="509">
        <v>47605</v>
      </c>
      <c r="BZ59" s="509">
        <v>0</v>
      </c>
      <c r="CA59" s="509">
        <v>0</v>
      </c>
      <c r="CB59" s="509">
        <v>0</v>
      </c>
      <c r="CC59" s="510">
        <v>57779</v>
      </c>
      <c r="CD59" s="510">
        <v>58074</v>
      </c>
      <c r="CE59" s="509">
        <v>0</v>
      </c>
      <c r="CF59" s="510">
        <v>0</v>
      </c>
      <c r="CG59" s="510">
        <v>0</v>
      </c>
      <c r="CH59" s="509">
        <v>57779</v>
      </c>
      <c r="CI59" s="510">
        <v>58074</v>
      </c>
      <c r="CJ59" s="510">
        <v>-3</v>
      </c>
      <c r="CK59" s="492">
        <v>-3</v>
      </c>
      <c r="CL59" s="492">
        <v>-6</v>
      </c>
      <c r="CM59" s="492">
        <v>57773</v>
      </c>
      <c r="CN59" s="492">
        <v>58068</v>
      </c>
    </row>
    <row r="60" spans="1:92" x14ac:dyDescent="0.2">
      <c r="A60" s="506">
        <v>34</v>
      </c>
      <c r="C60" s="507">
        <v>57</v>
      </c>
      <c r="D60" s="508" t="s">
        <v>681</v>
      </c>
      <c r="E60" s="509">
        <v>16</v>
      </c>
      <c r="F60" s="509">
        <v>0</v>
      </c>
      <c r="G60" s="509">
        <v>0</v>
      </c>
      <c r="H60" s="509">
        <v>0</v>
      </c>
      <c r="I60" s="509">
        <v>0</v>
      </c>
      <c r="J60" s="509">
        <v>0</v>
      </c>
      <c r="K60" s="509">
        <v>0</v>
      </c>
      <c r="L60" s="509">
        <v>0</v>
      </c>
      <c r="M60" s="509">
        <v>0</v>
      </c>
      <c r="N60" s="509">
        <v>0</v>
      </c>
      <c r="O60" s="509">
        <v>0</v>
      </c>
      <c r="P60" s="509">
        <v>0</v>
      </c>
      <c r="Q60" s="509">
        <v>0</v>
      </c>
      <c r="R60" s="509">
        <v>0</v>
      </c>
      <c r="S60" s="509">
        <v>0</v>
      </c>
      <c r="T60" s="509">
        <v>0</v>
      </c>
      <c r="U60" s="509">
        <v>0</v>
      </c>
      <c r="V60" s="509">
        <v>0</v>
      </c>
      <c r="W60" s="509">
        <v>0</v>
      </c>
      <c r="X60" s="509">
        <v>0</v>
      </c>
      <c r="Y60" s="509">
        <v>0</v>
      </c>
      <c r="Z60" s="509">
        <v>0</v>
      </c>
      <c r="AA60" s="509">
        <v>0</v>
      </c>
      <c r="AB60" s="509">
        <v>0</v>
      </c>
      <c r="AC60" s="509">
        <v>0</v>
      </c>
      <c r="AD60" s="509">
        <v>0</v>
      </c>
      <c r="AE60" s="509">
        <v>0</v>
      </c>
      <c r="AF60" s="509">
        <v>0</v>
      </c>
      <c r="AG60" s="509">
        <v>0</v>
      </c>
      <c r="AH60" s="509">
        <v>0</v>
      </c>
      <c r="AI60" s="509">
        <v>0</v>
      </c>
      <c r="AJ60" s="509">
        <v>1</v>
      </c>
      <c r="AK60" s="509">
        <v>0</v>
      </c>
      <c r="AL60" s="509">
        <v>0</v>
      </c>
      <c r="AM60" s="509">
        <v>1</v>
      </c>
      <c r="AN60" s="509">
        <v>0</v>
      </c>
      <c r="AO60" s="509">
        <v>0</v>
      </c>
      <c r="AP60" s="509">
        <v>0</v>
      </c>
      <c r="AQ60" s="509">
        <v>0</v>
      </c>
      <c r="AR60" s="509">
        <v>0</v>
      </c>
      <c r="AS60" s="509">
        <v>0</v>
      </c>
      <c r="AT60" s="509">
        <v>0</v>
      </c>
      <c r="AU60" s="509">
        <v>0</v>
      </c>
      <c r="AV60" s="509">
        <v>2</v>
      </c>
      <c r="AW60" s="509">
        <v>2</v>
      </c>
      <c r="AX60" s="509">
        <v>0</v>
      </c>
      <c r="AY60" s="509">
        <v>0</v>
      </c>
      <c r="AZ60" s="509">
        <v>0</v>
      </c>
      <c r="BA60" s="509">
        <v>0</v>
      </c>
      <c r="BB60" s="509">
        <v>0</v>
      </c>
      <c r="BC60" s="509">
        <v>0</v>
      </c>
      <c r="BD60" s="509">
        <v>0</v>
      </c>
      <c r="BE60" s="509">
        <v>0</v>
      </c>
      <c r="BF60" s="509">
        <v>0</v>
      </c>
      <c r="BG60" s="509">
        <v>513</v>
      </c>
      <c r="BH60" s="509">
        <v>63</v>
      </c>
      <c r="BI60" s="509">
        <v>10</v>
      </c>
      <c r="BJ60" s="509">
        <v>0</v>
      </c>
      <c r="BK60" s="509">
        <v>0</v>
      </c>
      <c r="BL60" s="509">
        <v>0</v>
      </c>
      <c r="BM60" s="509">
        <v>0</v>
      </c>
      <c r="BN60" s="509">
        <v>0</v>
      </c>
      <c r="BO60" s="509">
        <v>0</v>
      </c>
      <c r="BP60" s="509">
        <v>2</v>
      </c>
      <c r="BQ60" s="509">
        <v>0</v>
      </c>
      <c r="BR60" s="509">
        <v>0</v>
      </c>
      <c r="BS60" s="509">
        <v>0</v>
      </c>
      <c r="BT60" s="509">
        <v>0</v>
      </c>
      <c r="BU60" s="509">
        <v>1</v>
      </c>
      <c r="BV60" s="510">
        <v>611</v>
      </c>
      <c r="BW60" s="509">
        <v>191</v>
      </c>
      <c r="BX60" s="509">
        <v>113</v>
      </c>
      <c r="BY60" s="509">
        <v>576</v>
      </c>
      <c r="BZ60" s="509">
        <v>0</v>
      </c>
      <c r="CA60" s="509">
        <v>0</v>
      </c>
      <c r="CB60" s="509">
        <v>0</v>
      </c>
      <c r="CC60" s="510">
        <v>880</v>
      </c>
      <c r="CD60" s="510">
        <v>1491</v>
      </c>
      <c r="CE60" s="509">
        <v>0</v>
      </c>
      <c r="CF60" s="510">
        <v>12</v>
      </c>
      <c r="CG60" s="510">
        <v>12</v>
      </c>
      <c r="CH60" s="509">
        <v>892</v>
      </c>
      <c r="CI60" s="510">
        <v>1503</v>
      </c>
      <c r="CJ60" s="510">
        <v>0</v>
      </c>
      <c r="CK60" s="492">
        <v>0</v>
      </c>
      <c r="CL60" s="492">
        <v>0</v>
      </c>
      <c r="CM60" s="492">
        <v>892</v>
      </c>
      <c r="CN60" s="492">
        <v>1503</v>
      </c>
    </row>
    <row r="61" spans="1:92" x14ac:dyDescent="0.2">
      <c r="A61" s="506">
        <v>34</v>
      </c>
      <c r="C61" s="507">
        <v>58</v>
      </c>
      <c r="D61" s="508" t="s">
        <v>682</v>
      </c>
      <c r="E61" s="509">
        <v>0</v>
      </c>
      <c r="F61" s="509">
        <v>0</v>
      </c>
      <c r="G61" s="509">
        <v>0</v>
      </c>
      <c r="H61" s="509">
        <v>0</v>
      </c>
      <c r="I61" s="509">
        <v>0</v>
      </c>
      <c r="J61" s="509">
        <v>0</v>
      </c>
      <c r="K61" s="509">
        <v>0</v>
      </c>
      <c r="L61" s="509">
        <v>0</v>
      </c>
      <c r="M61" s="509">
        <v>0</v>
      </c>
      <c r="N61" s="509">
        <v>0</v>
      </c>
      <c r="O61" s="509">
        <v>0</v>
      </c>
      <c r="P61" s="509">
        <v>0</v>
      </c>
      <c r="Q61" s="509">
        <v>0</v>
      </c>
      <c r="R61" s="509">
        <v>0</v>
      </c>
      <c r="S61" s="509">
        <v>0</v>
      </c>
      <c r="T61" s="509">
        <v>0</v>
      </c>
      <c r="U61" s="509">
        <v>0</v>
      </c>
      <c r="V61" s="509">
        <v>0</v>
      </c>
      <c r="W61" s="509">
        <v>0</v>
      </c>
      <c r="X61" s="509">
        <v>0</v>
      </c>
      <c r="Y61" s="509">
        <v>0</v>
      </c>
      <c r="Z61" s="509">
        <v>0</v>
      </c>
      <c r="AA61" s="509">
        <v>0</v>
      </c>
      <c r="AB61" s="509">
        <v>0</v>
      </c>
      <c r="AC61" s="509">
        <v>0</v>
      </c>
      <c r="AD61" s="509">
        <v>0</v>
      </c>
      <c r="AE61" s="509">
        <v>0</v>
      </c>
      <c r="AF61" s="509">
        <v>0</v>
      </c>
      <c r="AG61" s="509">
        <v>0</v>
      </c>
      <c r="AH61" s="509">
        <v>0</v>
      </c>
      <c r="AI61" s="509">
        <v>0</v>
      </c>
      <c r="AJ61" s="509">
        <v>0</v>
      </c>
      <c r="AK61" s="509">
        <v>0</v>
      </c>
      <c r="AL61" s="509">
        <v>0</v>
      </c>
      <c r="AM61" s="509">
        <v>0</v>
      </c>
      <c r="AN61" s="509">
        <v>0</v>
      </c>
      <c r="AO61" s="509">
        <v>0</v>
      </c>
      <c r="AP61" s="509">
        <v>0</v>
      </c>
      <c r="AQ61" s="509">
        <v>0</v>
      </c>
      <c r="AR61" s="509">
        <v>0</v>
      </c>
      <c r="AS61" s="509">
        <v>0</v>
      </c>
      <c r="AT61" s="509">
        <v>0</v>
      </c>
      <c r="AU61" s="509">
        <v>0</v>
      </c>
      <c r="AV61" s="509">
        <v>0</v>
      </c>
      <c r="AW61" s="509">
        <v>0</v>
      </c>
      <c r="AX61" s="509">
        <v>0</v>
      </c>
      <c r="AY61" s="509">
        <v>0</v>
      </c>
      <c r="AZ61" s="509">
        <v>0</v>
      </c>
      <c r="BA61" s="509">
        <v>0</v>
      </c>
      <c r="BB61" s="509">
        <v>0</v>
      </c>
      <c r="BC61" s="509">
        <v>0</v>
      </c>
      <c r="BD61" s="509">
        <v>0</v>
      </c>
      <c r="BE61" s="509">
        <v>0</v>
      </c>
      <c r="BF61" s="509">
        <v>0</v>
      </c>
      <c r="BG61" s="509">
        <v>0</v>
      </c>
      <c r="BH61" s="509">
        <v>0</v>
      </c>
      <c r="BI61" s="509">
        <v>0</v>
      </c>
      <c r="BJ61" s="509">
        <v>0</v>
      </c>
      <c r="BK61" s="509">
        <v>0</v>
      </c>
      <c r="BL61" s="509">
        <v>0</v>
      </c>
      <c r="BM61" s="509">
        <v>0</v>
      </c>
      <c r="BN61" s="509">
        <v>0</v>
      </c>
      <c r="BO61" s="509">
        <v>0</v>
      </c>
      <c r="BP61" s="509">
        <v>0</v>
      </c>
      <c r="BQ61" s="509">
        <v>0</v>
      </c>
      <c r="BR61" s="509">
        <v>0</v>
      </c>
      <c r="BS61" s="509">
        <v>0</v>
      </c>
      <c r="BT61" s="509">
        <v>0</v>
      </c>
      <c r="BU61" s="509">
        <v>0</v>
      </c>
      <c r="BV61" s="510">
        <v>0</v>
      </c>
      <c r="BW61" s="509">
        <v>215</v>
      </c>
      <c r="BX61" s="509">
        <v>1797</v>
      </c>
      <c r="BY61" s="509">
        <v>3445</v>
      </c>
      <c r="BZ61" s="509">
        <v>0</v>
      </c>
      <c r="CA61" s="509">
        <v>0</v>
      </c>
      <c r="CB61" s="509">
        <v>0</v>
      </c>
      <c r="CC61" s="510">
        <v>5457</v>
      </c>
      <c r="CD61" s="510">
        <v>5457</v>
      </c>
      <c r="CE61" s="509">
        <v>0</v>
      </c>
      <c r="CF61" s="510">
        <v>57</v>
      </c>
      <c r="CG61" s="510">
        <v>57</v>
      </c>
      <c r="CH61" s="509">
        <v>5514</v>
      </c>
      <c r="CI61" s="510">
        <v>5514</v>
      </c>
      <c r="CJ61" s="510">
        <v>0</v>
      </c>
      <c r="CK61" s="492">
        <v>0</v>
      </c>
      <c r="CL61" s="492">
        <v>0</v>
      </c>
      <c r="CM61" s="492">
        <v>5514</v>
      </c>
      <c r="CN61" s="492">
        <v>5514</v>
      </c>
    </row>
    <row r="62" spans="1:92" x14ac:dyDescent="0.2">
      <c r="A62" s="506">
        <v>35</v>
      </c>
      <c r="C62" s="507">
        <v>59</v>
      </c>
      <c r="D62" s="508" t="s">
        <v>683</v>
      </c>
      <c r="E62" s="509">
        <v>4</v>
      </c>
      <c r="F62" s="509">
        <v>0</v>
      </c>
      <c r="G62" s="509">
        <v>99</v>
      </c>
      <c r="H62" s="509">
        <v>0</v>
      </c>
      <c r="I62" s="509">
        <v>6</v>
      </c>
      <c r="J62" s="509">
        <v>4</v>
      </c>
      <c r="K62" s="509">
        <v>1</v>
      </c>
      <c r="L62" s="509">
        <v>0</v>
      </c>
      <c r="M62" s="509">
        <v>0</v>
      </c>
      <c r="N62" s="509">
        <v>1</v>
      </c>
      <c r="O62" s="509">
        <v>0</v>
      </c>
      <c r="P62" s="509">
        <v>5</v>
      </c>
      <c r="Q62" s="509">
        <v>0</v>
      </c>
      <c r="R62" s="509">
        <v>0</v>
      </c>
      <c r="S62" s="509">
        <v>0</v>
      </c>
      <c r="T62" s="509">
        <v>0</v>
      </c>
      <c r="U62" s="509">
        <v>1</v>
      </c>
      <c r="V62" s="509">
        <v>1</v>
      </c>
      <c r="W62" s="509">
        <v>0</v>
      </c>
      <c r="X62" s="509">
        <v>3</v>
      </c>
      <c r="Y62" s="509">
        <v>8</v>
      </c>
      <c r="Z62" s="509">
        <v>29</v>
      </c>
      <c r="AA62" s="509">
        <v>2</v>
      </c>
      <c r="AB62" s="509">
        <v>1</v>
      </c>
      <c r="AC62" s="509">
        <v>69</v>
      </c>
      <c r="AD62" s="509">
        <v>1</v>
      </c>
      <c r="AE62" s="509">
        <v>1</v>
      </c>
      <c r="AF62" s="509">
        <v>7</v>
      </c>
      <c r="AG62" s="509">
        <v>20</v>
      </c>
      <c r="AH62" s="509">
        <v>0</v>
      </c>
      <c r="AI62" s="509">
        <v>31</v>
      </c>
      <c r="AJ62" s="509">
        <v>24</v>
      </c>
      <c r="AK62" s="509">
        <v>3</v>
      </c>
      <c r="AL62" s="509">
        <v>12</v>
      </c>
      <c r="AM62" s="509">
        <v>27</v>
      </c>
      <c r="AN62" s="509">
        <v>0</v>
      </c>
      <c r="AO62" s="509">
        <v>3</v>
      </c>
      <c r="AP62" s="509">
        <v>0</v>
      </c>
      <c r="AQ62" s="509">
        <v>0</v>
      </c>
      <c r="AR62" s="509">
        <v>21</v>
      </c>
      <c r="AS62" s="509">
        <v>2</v>
      </c>
      <c r="AT62" s="509">
        <v>0</v>
      </c>
      <c r="AU62" s="509">
        <v>0</v>
      </c>
      <c r="AV62" s="509">
        <v>0</v>
      </c>
      <c r="AW62" s="509">
        <v>3</v>
      </c>
      <c r="AX62" s="509">
        <v>0</v>
      </c>
      <c r="AY62" s="509">
        <v>0</v>
      </c>
      <c r="AZ62" s="509">
        <v>1</v>
      </c>
      <c r="BA62" s="509">
        <v>0</v>
      </c>
      <c r="BB62" s="509">
        <v>0</v>
      </c>
      <c r="BC62" s="509">
        <v>0</v>
      </c>
      <c r="BD62" s="509">
        <v>0</v>
      </c>
      <c r="BE62" s="509">
        <v>6</v>
      </c>
      <c r="BF62" s="509">
        <v>58</v>
      </c>
      <c r="BG62" s="509">
        <v>43</v>
      </c>
      <c r="BH62" s="509">
        <v>0</v>
      </c>
      <c r="BI62" s="509">
        <v>0</v>
      </c>
      <c r="BJ62" s="509">
        <v>0</v>
      </c>
      <c r="BK62" s="509">
        <v>3</v>
      </c>
      <c r="BL62" s="509">
        <v>0</v>
      </c>
      <c r="BM62" s="509">
        <v>5</v>
      </c>
      <c r="BN62" s="509">
        <v>17</v>
      </c>
      <c r="BO62" s="509">
        <v>16</v>
      </c>
      <c r="BP62" s="509">
        <v>28</v>
      </c>
      <c r="BQ62" s="509">
        <v>3</v>
      </c>
      <c r="BR62" s="509">
        <v>31</v>
      </c>
      <c r="BS62" s="509">
        <v>3</v>
      </c>
      <c r="BT62" s="509">
        <v>0</v>
      </c>
      <c r="BU62" s="509">
        <v>2</v>
      </c>
      <c r="BV62" s="510">
        <v>605</v>
      </c>
      <c r="BW62" s="509">
        <v>0</v>
      </c>
      <c r="BX62" s="509">
        <v>3229</v>
      </c>
      <c r="BY62" s="509">
        <v>0</v>
      </c>
      <c r="BZ62" s="509">
        <v>0</v>
      </c>
      <c r="CA62" s="509">
        <v>0</v>
      </c>
      <c r="CB62" s="509">
        <v>0</v>
      </c>
      <c r="CC62" s="510">
        <v>3229</v>
      </c>
      <c r="CD62" s="510">
        <v>3834</v>
      </c>
      <c r="CE62" s="509">
        <v>20</v>
      </c>
      <c r="CF62" s="510">
        <v>20</v>
      </c>
      <c r="CG62" s="510">
        <v>40</v>
      </c>
      <c r="CH62" s="509">
        <v>3269</v>
      </c>
      <c r="CI62" s="510">
        <v>3874</v>
      </c>
      <c r="CJ62" s="510">
        <v>-128</v>
      </c>
      <c r="CK62" s="492">
        <v>-477</v>
      </c>
      <c r="CL62" s="492">
        <v>-605</v>
      </c>
      <c r="CM62" s="492">
        <v>2664</v>
      </c>
      <c r="CN62" s="492">
        <v>3269</v>
      </c>
    </row>
    <row r="63" spans="1:92" x14ac:dyDescent="0.2">
      <c r="A63" s="506">
        <v>36</v>
      </c>
      <c r="C63" s="507">
        <v>60</v>
      </c>
      <c r="D63" s="508" t="s">
        <v>684</v>
      </c>
      <c r="E63" s="509">
        <v>99</v>
      </c>
      <c r="F63" s="509">
        <v>0</v>
      </c>
      <c r="G63" s="509">
        <v>10</v>
      </c>
      <c r="H63" s="509">
        <v>1</v>
      </c>
      <c r="I63" s="509">
        <v>40</v>
      </c>
      <c r="J63" s="509">
        <v>5</v>
      </c>
      <c r="K63" s="509">
        <v>2</v>
      </c>
      <c r="L63" s="509">
        <v>1</v>
      </c>
      <c r="M63" s="509">
        <v>1</v>
      </c>
      <c r="N63" s="509">
        <v>2</v>
      </c>
      <c r="O63" s="509">
        <v>7</v>
      </c>
      <c r="P63" s="509">
        <v>5</v>
      </c>
      <c r="Q63" s="509">
        <v>1</v>
      </c>
      <c r="R63" s="509">
        <v>4</v>
      </c>
      <c r="S63" s="509">
        <v>0</v>
      </c>
      <c r="T63" s="509">
        <v>0</v>
      </c>
      <c r="U63" s="509">
        <v>30</v>
      </c>
      <c r="V63" s="509">
        <v>2</v>
      </c>
      <c r="W63" s="509">
        <v>1</v>
      </c>
      <c r="X63" s="509">
        <v>15</v>
      </c>
      <c r="Y63" s="509">
        <v>24</v>
      </c>
      <c r="Z63" s="509">
        <v>156</v>
      </c>
      <c r="AA63" s="509">
        <v>4</v>
      </c>
      <c r="AB63" s="509">
        <v>20</v>
      </c>
      <c r="AC63" s="509">
        <v>1223</v>
      </c>
      <c r="AD63" s="509">
        <v>3</v>
      </c>
      <c r="AE63" s="509">
        <v>19</v>
      </c>
      <c r="AF63" s="509">
        <v>161</v>
      </c>
      <c r="AG63" s="509">
        <v>811</v>
      </c>
      <c r="AH63" s="509">
        <v>3</v>
      </c>
      <c r="AI63" s="509">
        <v>40</v>
      </c>
      <c r="AJ63" s="509">
        <v>6</v>
      </c>
      <c r="AK63" s="509">
        <v>11</v>
      </c>
      <c r="AL63" s="509">
        <v>320</v>
      </c>
      <c r="AM63" s="509">
        <v>95</v>
      </c>
      <c r="AN63" s="509">
        <v>3</v>
      </c>
      <c r="AO63" s="509">
        <v>4</v>
      </c>
      <c r="AP63" s="509">
        <v>0</v>
      </c>
      <c r="AQ63" s="509">
        <v>0</v>
      </c>
      <c r="AR63" s="509">
        <v>119</v>
      </c>
      <c r="AS63" s="509">
        <v>9</v>
      </c>
      <c r="AT63" s="509">
        <v>0</v>
      </c>
      <c r="AU63" s="509">
        <v>7</v>
      </c>
      <c r="AV63" s="509">
        <v>0</v>
      </c>
      <c r="AW63" s="509">
        <v>15</v>
      </c>
      <c r="AX63" s="509">
        <v>0</v>
      </c>
      <c r="AY63" s="509">
        <v>0</v>
      </c>
      <c r="AZ63" s="509">
        <v>9</v>
      </c>
      <c r="BA63" s="509">
        <v>7</v>
      </c>
      <c r="BB63" s="509">
        <v>17</v>
      </c>
      <c r="BC63" s="509">
        <v>1</v>
      </c>
      <c r="BD63" s="509">
        <v>415</v>
      </c>
      <c r="BE63" s="509">
        <v>28</v>
      </c>
      <c r="BF63" s="509">
        <v>56</v>
      </c>
      <c r="BG63" s="509">
        <v>239</v>
      </c>
      <c r="BH63" s="509">
        <v>15</v>
      </c>
      <c r="BI63" s="509">
        <v>53</v>
      </c>
      <c r="BJ63" s="509">
        <v>13</v>
      </c>
      <c r="BK63" s="509">
        <v>6</v>
      </c>
      <c r="BL63" s="509">
        <v>0</v>
      </c>
      <c r="BM63" s="509">
        <v>25</v>
      </c>
      <c r="BN63" s="509">
        <v>99</v>
      </c>
      <c r="BO63" s="509">
        <v>119</v>
      </c>
      <c r="BP63" s="509">
        <v>24</v>
      </c>
      <c r="BQ63" s="509">
        <v>9</v>
      </c>
      <c r="BR63" s="509">
        <v>18</v>
      </c>
      <c r="BS63" s="509">
        <v>5</v>
      </c>
      <c r="BT63" s="509">
        <v>0</v>
      </c>
      <c r="BU63" s="509">
        <v>2</v>
      </c>
      <c r="BV63" s="510">
        <v>4439</v>
      </c>
      <c r="BW63" s="509">
        <v>55</v>
      </c>
      <c r="BX63" s="509">
        <v>919</v>
      </c>
      <c r="BY63" s="509">
        <v>0</v>
      </c>
      <c r="BZ63" s="509">
        <v>0</v>
      </c>
      <c r="CA63" s="509">
        <v>0</v>
      </c>
      <c r="CB63" s="509">
        <v>0</v>
      </c>
      <c r="CC63" s="510">
        <v>974</v>
      </c>
      <c r="CD63" s="510">
        <v>5413</v>
      </c>
      <c r="CE63" s="509">
        <v>365</v>
      </c>
      <c r="CF63" s="510">
        <v>1297</v>
      </c>
      <c r="CG63" s="510">
        <v>1662</v>
      </c>
      <c r="CH63" s="509">
        <v>2636</v>
      </c>
      <c r="CI63" s="510">
        <v>7075</v>
      </c>
      <c r="CJ63" s="510">
        <v>-68</v>
      </c>
      <c r="CK63" s="492">
        <v>-3842</v>
      </c>
      <c r="CL63" s="492">
        <v>-3910</v>
      </c>
      <c r="CM63" s="492">
        <v>-1274</v>
      </c>
      <c r="CN63" s="492">
        <v>3165</v>
      </c>
    </row>
    <row r="64" spans="1:92" x14ac:dyDescent="0.2">
      <c r="A64" s="506">
        <v>36</v>
      </c>
      <c r="C64" s="507">
        <v>61</v>
      </c>
      <c r="D64" s="508" t="s">
        <v>685</v>
      </c>
      <c r="E64" s="509">
        <v>12</v>
      </c>
      <c r="F64" s="509">
        <v>0</v>
      </c>
      <c r="G64" s="509">
        <v>10</v>
      </c>
      <c r="H64" s="509">
        <v>0</v>
      </c>
      <c r="I64" s="509">
        <v>36</v>
      </c>
      <c r="J64" s="509">
        <v>41</v>
      </c>
      <c r="K64" s="509">
        <v>4</v>
      </c>
      <c r="L64" s="509">
        <v>0</v>
      </c>
      <c r="M64" s="509">
        <v>0</v>
      </c>
      <c r="N64" s="509">
        <v>4</v>
      </c>
      <c r="O64" s="509">
        <v>0</v>
      </c>
      <c r="P64" s="509">
        <v>69</v>
      </c>
      <c r="Q64" s="509">
        <v>0</v>
      </c>
      <c r="R64" s="509">
        <v>4</v>
      </c>
      <c r="S64" s="509">
        <v>0</v>
      </c>
      <c r="T64" s="509">
        <v>0</v>
      </c>
      <c r="U64" s="509">
        <v>9</v>
      </c>
      <c r="V64" s="509">
        <v>0</v>
      </c>
      <c r="W64" s="509">
        <v>0</v>
      </c>
      <c r="X64" s="509">
        <v>2</v>
      </c>
      <c r="Y64" s="509">
        <v>4</v>
      </c>
      <c r="Z64" s="509">
        <v>27</v>
      </c>
      <c r="AA64" s="509">
        <v>4</v>
      </c>
      <c r="AB64" s="509">
        <v>10</v>
      </c>
      <c r="AC64" s="509">
        <v>520</v>
      </c>
      <c r="AD64" s="509">
        <v>3</v>
      </c>
      <c r="AE64" s="509">
        <v>8</v>
      </c>
      <c r="AF64" s="509">
        <v>6</v>
      </c>
      <c r="AG64" s="509">
        <v>22</v>
      </c>
      <c r="AH64" s="509">
        <v>2</v>
      </c>
      <c r="AI64" s="509">
        <v>79</v>
      </c>
      <c r="AJ64" s="509">
        <v>21</v>
      </c>
      <c r="AK64" s="509">
        <v>1</v>
      </c>
      <c r="AL64" s="509">
        <v>298</v>
      </c>
      <c r="AM64" s="509">
        <v>283</v>
      </c>
      <c r="AN64" s="509">
        <v>18</v>
      </c>
      <c r="AO64" s="509">
        <v>32</v>
      </c>
      <c r="AP64" s="509">
        <v>0</v>
      </c>
      <c r="AQ64" s="509">
        <v>0</v>
      </c>
      <c r="AR64" s="509">
        <v>37</v>
      </c>
      <c r="AS64" s="509">
        <v>3</v>
      </c>
      <c r="AT64" s="509">
        <v>0</v>
      </c>
      <c r="AU64" s="509">
        <v>2</v>
      </c>
      <c r="AV64" s="509">
        <v>0</v>
      </c>
      <c r="AW64" s="509">
        <v>19</v>
      </c>
      <c r="AX64" s="509">
        <v>1</v>
      </c>
      <c r="AY64" s="509">
        <v>0</v>
      </c>
      <c r="AZ64" s="509">
        <v>9</v>
      </c>
      <c r="BA64" s="509">
        <v>9</v>
      </c>
      <c r="BB64" s="509">
        <v>2</v>
      </c>
      <c r="BC64" s="509">
        <v>1</v>
      </c>
      <c r="BD64" s="509">
        <v>39</v>
      </c>
      <c r="BE64" s="509">
        <v>37</v>
      </c>
      <c r="BF64" s="509">
        <v>26</v>
      </c>
      <c r="BG64" s="509">
        <v>40</v>
      </c>
      <c r="BH64" s="509">
        <v>5</v>
      </c>
      <c r="BI64" s="509">
        <v>5</v>
      </c>
      <c r="BJ64" s="509">
        <v>11</v>
      </c>
      <c r="BK64" s="509">
        <v>18</v>
      </c>
      <c r="BL64" s="509">
        <v>0</v>
      </c>
      <c r="BM64" s="509">
        <v>7</v>
      </c>
      <c r="BN64" s="509">
        <v>126</v>
      </c>
      <c r="BO64" s="509">
        <v>2</v>
      </c>
      <c r="BP64" s="509">
        <v>185</v>
      </c>
      <c r="BQ64" s="509">
        <v>38</v>
      </c>
      <c r="BR64" s="509">
        <v>42</v>
      </c>
      <c r="BS64" s="509">
        <v>12</v>
      </c>
      <c r="BT64" s="509">
        <v>0</v>
      </c>
      <c r="BU64" s="509">
        <v>2</v>
      </c>
      <c r="BV64" s="510">
        <v>2207</v>
      </c>
      <c r="BW64" s="509">
        <v>0</v>
      </c>
      <c r="BX64" s="509">
        <v>4</v>
      </c>
      <c r="BY64" s="509">
        <v>0</v>
      </c>
      <c r="BZ64" s="509">
        <v>0</v>
      </c>
      <c r="CA64" s="509">
        <v>0</v>
      </c>
      <c r="CB64" s="509">
        <v>0</v>
      </c>
      <c r="CC64" s="510">
        <v>4</v>
      </c>
      <c r="CD64" s="510">
        <v>2211</v>
      </c>
      <c r="CE64" s="509">
        <v>8</v>
      </c>
      <c r="CF64" s="510">
        <v>57</v>
      </c>
      <c r="CG64" s="510">
        <v>65</v>
      </c>
      <c r="CH64" s="509">
        <v>69</v>
      </c>
      <c r="CI64" s="510">
        <v>2276</v>
      </c>
      <c r="CJ64" s="510">
        <v>-345</v>
      </c>
      <c r="CK64" s="492">
        <v>-1787</v>
      </c>
      <c r="CL64" s="492">
        <v>-2132</v>
      </c>
      <c r="CM64" s="492">
        <v>-2063</v>
      </c>
      <c r="CN64" s="492">
        <v>144</v>
      </c>
    </row>
    <row r="65" spans="1:92" x14ac:dyDescent="0.2">
      <c r="A65" s="506">
        <v>36</v>
      </c>
      <c r="C65" s="507">
        <v>62</v>
      </c>
      <c r="D65" s="508" t="s">
        <v>686</v>
      </c>
      <c r="E65" s="509">
        <v>447</v>
      </c>
      <c r="F65" s="509">
        <v>2</v>
      </c>
      <c r="G65" s="509">
        <v>29</v>
      </c>
      <c r="H65" s="509">
        <v>1</v>
      </c>
      <c r="I65" s="509">
        <v>71</v>
      </c>
      <c r="J65" s="509">
        <v>7</v>
      </c>
      <c r="K65" s="509">
        <v>7</v>
      </c>
      <c r="L65" s="509">
        <v>2</v>
      </c>
      <c r="M65" s="509">
        <v>0</v>
      </c>
      <c r="N65" s="509">
        <v>6</v>
      </c>
      <c r="O65" s="509">
        <v>3</v>
      </c>
      <c r="P65" s="509">
        <v>25</v>
      </c>
      <c r="Q65" s="509">
        <v>4</v>
      </c>
      <c r="R65" s="509">
        <v>8</v>
      </c>
      <c r="S65" s="509">
        <v>0</v>
      </c>
      <c r="T65" s="509">
        <v>0</v>
      </c>
      <c r="U65" s="509">
        <v>70</v>
      </c>
      <c r="V65" s="509">
        <v>5</v>
      </c>
      <c r="W65" s="509">
        <v>2</v>
      </c>
      <c r="X65" s="509">
        <v>31</v>
      </c>
      <c r="Y65" s="509">
        <v>26</v>
      </c>
      <c r="Z65" s="509">
        <v>86</v>
      </c>
      <c r="AA65" s="509">
        <v>10</v>
      </c>
      <c r="AB65" s="509">
        <v>23</v>
      </c>
      <c r="AC65" s="509">
        <v>604</v>
      </c>
      <c r="AD65" s="509">
        <v>3</v>
      </c>
      <c r="AE65" s="509">
        <v>16</v>
      </c>
      <c r="AF65" s="509">
        <v>21</v>
      </c>
      <c r="AG65" s="509">
        <v>167</v>
      </c>
      <c r="AH65" s="509">
        <v>32</v>
      </c>
      <c r="AI65" s="509">
        <v>19</v>
      </c>
      <c r="AJ65" s="509">
        <v>68</v>
      </c>
      <c r="AK65" s="509">
        <v>39</v>
      </c>
      <c r="AL65" s="509">
        <v>13</v>
      </c>
      <c r="AM65" s="509">
        <v>23</v>
      </c>
      <c r="AN65" s="509">
        <v>5</v>
      </c>
      <c r="AO65" s="509">
        <v>3</v>
      </c>
      <c r="AP65" s="509">
        <v>0</v>
      </c>
      <c r="AQ65" s="509">
        <v>0</v>
      </c>
      <c r="AR65" s="509">
        <v>435</v>
      </c>
      <c r="AS65" s="509">
        <v>3</v>
      </c>
      <c r="AT65" s="509">
        <v>0</v>
      </c>
      <c r="AU65" s="509">
        <v>7</v>
      </c>
      <c r="AV65" s="509">
        <v>0</v>
      </c>
      <c r="AW65" s="509">
        <v>13</v>
      </c>
      <c r="AX65" s="509">
        <v>0</v>
      </c>
      <c r="AY65" s="509">
        <v>0</v>
      </c>
      <c r="AZ65" s="509">
        <v>4</v>
      </c>
      <c r="BA65" s="509">
        <v>9</v>
      </c>
      <c r="BB65" s="509">
        <v>1</v>
      </c>
      <c r="BC65" s="509">
        <v>0</v>
      </c>
      <c r="BD65" s="509">
        <v>352</v>
      </c>
      <c r="BE65" s="509">
        <v>33</v>
      </c>
      <c r="BF65" s="509">
        <v>191</v>
      </c>
      <c r="BG65" s="509">
        <v>72</v>
      </c>
      <c r="BH65" s="509">
        <v>11</v>
      </c>
      <c r="BI65" s="509">
        <v>8</v>
      </c>
      <c r="BJ65" s="509">
        <v>17</v>
      </c>
      <c r="BK65" s="509">
        <v>267</v>
      </c>
      <c r="BL65" s="509">
        <v>0</v>
      </c>
      <c r="BM65" s="509">
        <v>19</v>
      </c>
      <c r="BN65" s="509">
        <v>35</v>
      </c>
      <c r="BO65" s="509">
        <v>26</v>
      </c>
      <c r="BP65" s="509">
        <v>82</v>
      </c>
      <c r="BQ65" s="509">
        <v>19</v>
      </c>
      <c r="BR65" s="509">
        <v>21</v>
      </c>
      <c r="BS65" s="509">
        <v>1</v>
      </c>
      <c r="BT65" s="509">
        <v>0</v>
      </c>
      <c r="BU65" s="509">
        <v>1</v>
      </c>
      <c r="BV65" s="510">
        <v>3505</v>
      </c>
      <c r="BW65" s="509">
        <v>591</v>
      </c>
      <c r="BX65" s="509">
        <v>3190</v>
      </c>
      <c r="BY65" s="509">
        <v>0</v>
      </c>
      <c r="BZ65" s="509">
        <v>0</v>
      </c>
      <c r="CA65" s="509">
        <v>0</v>
      </c>
      <c r="CB65" s="509">
        <v>0</v>
      </c>
      <c r="CC65" s="510">
        <v>3781</v>
      </c>
      <c r="CD65" s="510">
        <v>7286</v>
      </c>
      <c r="CE65" s="509">
        <v>213</v>
      </c>
      <c r="CF65" s="510">
        <v>213</v>
      </c>
      <c r="CG65" s="510">
        <v>426</v>
      </c>
      <c r="CH65" s="509">
        <v>4207</v>
      </c>
      <c r="CI65" s="510">
        <v>7712</v>
      </c>
      <c r="CJ65" s="510">
        <v>-2001</v>
      </c>
      <c r="CK65" s="492">
        <v>-584</v>
      </c>
      <c r="CL65" s="492">
        <v>-2585</v>
      </c>
      <c r="CM65" s="492">
        <v>1622</v>
      </c>
      <c r="CN65" s="492">
        <v>5127</v>
      </c>
    </row>
    <row r="66" spans="1:92" x14ac:dyDescent="0.2">
      <c r="A66" s="506">
        <v>36</v>
      </c>
      <c r="C66" s="507">
        <v>63</v>
      </c>
      <c r="D66" s="508" t="s">
        <v>687</v>
      </c>
      <c r="E66" s="509">
        <v>64</v>
      </c>
      <c r="F66" s="509">
        <v>0</v>
      </c>
      <c r="G66" s="509">
        <v>81</v>
      </c>
      <c r="H66" s="509">
        <v>1</v>
      </c>
      <c r="I66" s="509">
        <v>264</v>
      </c>
      <c r="J66" s="509">
        <v>27</v>
      </c>
      <c r="K66" s="509">
        <v>24</v>
      </c>
      <c r="L66" s="509">
        <v>1</v>
      </c>
      <c r="M66" s="509">
        <v>3</v>
      </c>
      <c r="N66" s="509">
        <v>12</v>
      </c>
      <c r="O66" s="509">
        <v>23</v>
      </c>
      <c r="P66" s="509">
        <v>39</v>
      </c>
      <c r="Q66" s="509">
        <v>3</v>
      </c>
      <c r="R66" s="509">
        <v>22</v>
      </c>
      <c r="S66" s="509">
        <v>0</v>
      </c>
      <c r="T66" s="509">
        <v>0</v>
      </c>
      <c r="U66" s="509">
        <v>230</v>
      </c>
      <c r="V66" s="509">
        <v>4</v>
      </c>
      <c r="W66" s="509">
        <v>1</v>
      </c>
      <c r="X66" s="509">
        <v>67</v>
      </c>
      <c r="Y66" s="509">
        <v>89</v>
      </c>
      <c r="Z66" s="509">
        <v>278</v>
      </c>
      <c r="AA66" s="509">
        <v>27</v>
      </c>
      <c r="AB66" s="509">
        <v>61</v>
      </c>
      <c r="AC66" s="509">
        <v>2615</v>
      </c>
      <c r="AD66" s="509">
        <v>18</v>
      </c>
      <c r="AE66" s="509">
        <v>73</v>
      </c>
      <c r="AF66" s="509">
        <v>125</v>
      </c>
      <c r="AG66" s="509">
        <v>1828</v>
      </c>
      <c r="AH66" s="509">
        <v>37</v>
      </c>
      <c r="AI66" s="509">
        <v>178</v>
      </c>
      <c r="AJ66" s="509">
        <v>270</v>
      </c>
      <c r="AK66" s="509">
        <v>74</v>
      </c>
      <c r="AL66" s="509">
        <v>2402</v>
      </c>
      <c r="AM66" s="509">
        <v>796</v>
      </c>
      <c r="AN66" s="509">
        <v>151</v>
      </c>
      <c r="AO66" s="509">
        <v>108</v>
      </c>
      <c r="AP66" s="509">
        <v>57</v>
      </c>
      <c r="AQ66" s="509">
        <v>0</v>
      </c>
      <c r="AR66" s="509">
        <v>162</v>
      </c>
      <c r="AS66" s="509">
        <v>15</v>
      </c>
      <c r="AT66" s="509">
        <v>0</v>
      </c>
      <c r="AU66" s="509">
        <v>18</v>
      </c>
      <c r="AV66" s="509">
        <v>11</v>
      </c>
      <c r="AW66" s="509">
        <v>188</v>
      </c>
      <c r="AX66" s="509">
        <v>5</v>
      </c>
      <c r="AY66" s="509">
        <v>12</v>
      </c>
      <c r="AZ66" s="509">
        <v>44</v>
      </c>
      <c r="BA66" s="509">
        <v>117</v>
      </c>
      <c r="BB66" s="509">
        <v>45</v>
      </c>
      <c r="BC66" s="509">
        <v>3</v>
      </c>
      <c r="BD66" s="509">
        <v>1857</v>
      </c>
      <c r="BE66" s="509">
        <v>553</v>
      </c>
      <c r="BF66" s="509">
        <v>1312</v>
      </c>
      <c r="BG66" s="509">
        <v>1337</v>
      </c>
      <c r="BH66" s="509">
        <v>45</v>
      </c>
      <c r="BI66" s="509">
        <v>149</v>
      </c>
      <c r="BJ66" s="509">
        <v>135</v>
      </c>
      <c r="BK66" s="509">
        <v>151</v>
      </c>
      <c r="BL66" s="509">
        <v>5</v>
      </c>
      <c r="BM66" s="509">
        <v>109</v>
      </c>
      <c r="BN66" s="509">
        <v>1303</v>
      </c>
      <c r="BO66" s="509">
        <v>154</v>
      </c>
      <c r="BP66" s="509">
        <v>252</v>
      </c>
      <c r="BQ66" s="509">
        <v>46</v>
      </c>
      <c r="BR66" s="509">
        <v>99</v>
      </c>
      <c r="BS66" s="509">
        <v>25</v>
      </c>
      <c r="BT66" s="509">
        <v>0</v>
      </c>
      <c r="BU66" s="509">
        <v>10</v>
      </c>
      <c r="BV66" s="510">
        <v>18215</v>
      </c>
      <c r="BW66" s="509">
        <v>64</v>
      </c>
      <c r="BX66" s="509">
        <v>279</v>
      </c>
      <c r="BY66" s="509">
        <v>0</v>
      </c>
      <c r="BZ66" s="509">
        <v>95</v>
      </c>
      <c r="CA66" s="509">
        <v>560</v>
      </c>
      <c r="CB66" s="509">
        <v>0</v>
      </c>
      <c r="CC66" s="510">
        <v>998</v>
      </c>
      <c r="CD66" s="510">
        <v>19213</v>
      </c>
      <c r="CE66" s="509">
        <v>447</v>
      </c>
      <c r="CF66" s="510">
        <v>447</v>
      </c>
      <c r="CG66" s="510">
        <v>894</v>
      </c>
      <c r="CH66" s="509">
        <v>1892</v>
      </c>
      <c r="CI66" s="510">
        <v>20107</v>
      </c>
      <c r="CJ66" s="510">
        <v>-1807</v>
      </c>
      <c r="CK66" s="492">
        <v>-5798</v>
      </c>
      <c r="CL66" s="492">
        <v>-7605</v>
      </c>
      <c r="CM66" s="492">
        <v>-5713</v>
      </c>
      <c r="CN66" s="492">
        <v>12502</v>
      </c>
    </row>
    <row r="67" spans="1:92" x14ac:dyDescent="0.2">
      <c r="A67" s="506">
        <v>37</v>
      </c>
      <c r="C67" s="507">
        <v>64</v>
      </c>
      <c r="D67" s="508" t="s">
        <v>688</v>
      </c>
      <c r="E67" s="509">
        <v>0</v>
      </c>
      <c r="F67" s="509">
        <v>0</v>
      </c>
      <c r="G67" s="509">
        <v>0</v>
      </c>
      <c r="H67" s="509">
        <v>0</v>
      </c>
      <c r="I67" s="509">
        <v>0</v>
      </c>
      <c r="J67" s="509">
        <v>0</v>
      </c>
      <c r="K67" s="509">
        <v>0</v>
      </c>
      <c r="L67" s="509">
        <v>0</v>
      </c>
      <c r="M67" s="509">
        <v>0</v>
      </c>
      <c r="N67" s="509">
        <v>0</v>
      </c>
      <c r="O67" s="509">
        <v>0</v>
      </c>
      <c r="P67" s="509">
        <v>0</v>
      </c>
      <c r="Q67" s="509">
        <v>0</v>
      </c>
      <c r="R67" s="509">
        <v>0</v>
      </c>
      <c r="S67" s="509">
        <v>0</v>
      </c>
      <c r="T67" s="509">
        <v>0</v>
      </c>
      <c r="U67" s="509">
        <v>0</v>
      </c>
      <c r="V67" s="509">
        <v>0</v>
      </c>
      <c r="W67" s="509">
        <v>0</v>
      </c>
      <c r="X67" s="509">
        <v>0</v>
      </c>
      <c r="Y67" s="509">
        <v>0</v>
      </c>
      <c r="Z67" s="509">
        <v>0</v>
      </c>
      <c r="AA67" s="509">
        <v>0</v>
      </c>
      <c r="AB67" s="509">
        <v>0</v>
      </c>
      <c r="AC67" s="509">
        <v>0</v>
      </c>
      <c r="AD67" s="509">
        <v>0</v>
      </c>
      <c r="AE67" s="509">
        <v>0</v>
      </c>
      <c r="AF67" s="509">
        <v>0</v>
      </c>
      <c r="AG67" s="509">
        <v>0</v>
      </c>
      <c r="AH67" s="509">
        <v>0</v>
      </c>
      <c r="AI67" s="509">
        <v>0</v>
      </c>
      <c r="AJ67" s="509">
        <v>0</v>
      </c>
      <c r="AK67" s="509">
        <v>0</v>
      </c>
      <c r="AL67" s="509">
        <v>0</v>
      </c>
      <c r="AM67" s="509">
        <v>0</v>
      </c>
      <c r="AN67" s="509">
        <v>0</v>
      </c>
      <c r="AO67" s="509">
        <v>0</v>
      </c>
      <c r="AP67" s="509">
        <v>0</v>
      </c>
      <c r="AQ67" s="509">
        <v>0</v>
      </c>
      <c r="AR67" s="509">
        <v>0</v>
      </c>
      <c r="AS67" s="509">
        <v>0</v>
      </c>
      <c r="AT67" s="509">
        <v>0</v>
      </c>
      <c r="AU67" s="509">
        <v>0</v>
      </c>
      <c r="AV67" s="509">
        <v>0</v>
      </c>
      <c r="AW67" s="509">
        <v>0</v>
      </c>
      <c r="AX67" s="509">
        <v>0</v>
      </c>
      <c r="AY67" s="509">
        <v>0</v>
      </c>
      <c r="AZ67" s="509">
        <v>0</v>
      </c>
      <c r="BA67" s="509">
        <v>0</v>
      </c>
      <c r="BB67" s="509">
        <v>0</v>
      </c>
      <c r="BC67" s="509">
        <v>0</v>
      </c>
      <c r="BD67" s="509">
        <v>0</v>
      </c>
      <c r="BE67" s="509">
        <v>0</v>
      </c>
      <c r="BF67" s="509">
        <v>0</v>
      </c>
      <c r="BG67" s="509">
        <v>0</v>
      </c>
      <c r="BH67" s="509">
        <v>0</v>
      </c>
      <c r="BI67" s="509">
        <v>0</v>
      </c>
      <c r="BJ67" s="509">
        <v>0</v>
      </c>
      <c r="BK67" s="509">
        <v>0</v>
      </c>
      <c r="BL67" s="509">
        <v>0</v>
      </c>
      <c r="BM67" s="509">
        <v>0</v>
      </c>
      <c r="BN67" s="509">
        <v>0</v>
      </c>
      <c r="BO67" s="509">
        <v>0</v>
      </c>
      <c r="BP67" s="509">
        <v>0</v>
      </c>
      <c r="BQ67" s="509">
        <v>0</v>
      </c>
      <c r="BR67" s="509">
        <v>0</v>
      </c>
      <c r="BS67" s="509">
        <v>0</v>
      </c>
      <c r="BT67" s="509">
        <v>0</v>
      </c>
      <c r="BU67" s="509">
        <v>0</v>
      </c>
      <c r="BV67" s="510">
        <v>0</v>
      </c>
      <c r="BW67" s="509">
        <v>2243</v>
      </c>
      <c r="BX67" s="509">
        <v>12294</v>
      </c>
      <c r="BY67" s="509">
        <v>0</v>
      </c>
      <c r="BZ67" s="509">
        <v>0</v>
      </c>
      <c r="CA67" s="509">
        <v>0</v>
      </c>
      <c r="CB67" s="509">
        <v>0</v>
      </c>
      <c r="CC67" s="510">
        <v>14537</v>
      </c>
      <c r="CD67" s="510">
        <v>14537</v>
      </c>
      <c r="CE67" s="509">
        <v>1740</v>
      </c>
      <c r="CF67" s="510">
        <v>8984</v>
      </c>
      <c r="CG67" s="510">
        <v>10724</v>
      </c>
      <c r="CH67" s="509">
        <v>25261</v>
      </c>
      <c r="CI67" s="510">
        <v>25261</v>
      </c>
      <c r="CJ67" s="510">
        <v>-743</v>
      </c>
      <c r="CK67" s="492">
        <v>-1581</v>
      </c>
      <c r="CL67" s="492">
        <v>-2324</v>
      </c>
      <c r="CM67" s="492">
        <v>22937</v>
      </c>
      <c r="CN67" s="492">
        <v>22937</v>
      </c>
    </row>
    <row r="68" spans="1:92" x14ac:dyDescent="0.2">
      <c r="A68" s="506">
        <v>37</v>
      </c>
      <c r="C68" s="507">
        <v>65</v>
      </c>
      <c r="D68" s="508" t="s">
        <v>689</v>
      </c>
      <c r="E68" s="509">
        <v>0</v>
      </c>
      <c r="F68" s="509">
        <v>0</v>
      </c>
      <c r="G68" s="509">
        <v>0</v>
      </c>
      <c r="H68" s="509">
        <v>0</v>
      </c>
      <c r="I68" s="509">
        <v>0</v>
      </c>
      <c r="J68" s="509">
        <v>0</v>
      </c>
      <c r="K68" s="509">
        <v>0</v>
      </c>
      <c r="L68" s="509">
        <v>0</v>
      </c>
      <c r="M68" s="509">
        <v>0</v>
      </c>
      <c r="N68" s="509">
        <v>0</v>
      </c>
      <c r="O68" s="509">
        <v>0</v>
      </c>
      <c r="P68" s="509">
        <v>0</v>
      </c>
      <c r="Q68" s="509">
        <v>0</v>
      </c>
      <c r="R68" s="509">
        <v>0</v>
      </c>
      <c r="S68" s="509">
        <v>0</v>
      </c>
      <c r="T68" s="509">
        <v>0</v>
      </c>
      <c r="U68" s="509">
        <v>0</v>
      </c>
      <c r="V68" s="509">
        <v>0</v>
      </c>
      <c r="W68" s="509">
        <v>0</v>
      </c>
      <c r="X68" s="509">
        <v>0</v>
      </c>
      <c r="Y68" s="509">
        <v>0</v>
      </c>
      <c r="Z68" s="509">
        <v>0</v>
      </c>
      <c r="AA68" s="509">
        <v>0</v>
      </c>
      <c r="AB68" s="509">
        <v>0</v>
      </c>
      <c r="AC68" s="509">
        <v>0</v>
      </c>
      <c r="AD68" s="509">
        <v>0</v>
      </c>
      <c r="AE68" s="509">
        <v>0</v>
      </c>
      <c r="AF68" s="509">
        <v>0</v>
      </c>
      <c r="AG68" s="509">
        <v>0</v>
      </c>
      <c r="AH68" s="509">
        <v>0</v>
      </c>
      <c r="AI68" s="509">
        <v>0</v>
      </c>
      <c r="AJ68" s="509">
        <v>0</v>
      </c>
      <c r="AK68" s="509">
        <v>0</v>
      </c>
      <c r="AL68" s="509">
        <v>0</v>
      </c>
      <c r="AM68" s="509">
        <v>0</v>
      </c>
      <c r="AN68" s="509">
        <v>0</v>
      </c>
      <c r="AO68" s="509">
        <v>0</v>
      </c>
      <c r="AP68" s="509">
        <v>0</v>
      </c>
      <c r="AQ68" s="509">
        <v>0</v>
      </c>
      <c r="AR68" s="509">
        <v>0</v>
      </c>
      <c r="AS68" s="509">
        <v>0</v>
      </c>
      <c r="AT68" s="509">
        <v>0</v>
      </c>
      <c r="AU68" s="509">
        <v>0</v>
      </c>
      <c r="AV68" s="509">
        <v>0</v>
      </c>
      <c r="AW68" s="509">
        <v>0</v>
      </c>
      <c r="AX68" s="509">
        <v>0</v>
      </c>
      <c r="AY68" s="509">
        <v>0</v>
      </c>
      <c r="AZ68" s="509">
        <v>0</v>
      </c>
      <c r="BA68" s="509">
        <v>0</v>
      </c>
      <c r="BB68" s="509">
        <v>0</v>
      </c>
      <c r="BC68" s="509">
        <v>0</v>
      </c>
      <c r="BD68" s="509">
        <v>0</v>
      </c>
      <c r="BE68" s="509">
        <v>52</v>
      </c>
      <c r="BF68" s="509">
        <v>0</v>
      </c>
      <c r="BG68" s="509">
        <v>64</v>
      </c>
      <c r="BH68" s="509">
        <v>0</v>
      </c>
      <c r="BI68" s="509">
        <v>14</v>
      </c>
      <c r="BJ68" s="509">
        <v>0</v>
      </c>
      <c r="BK68" s="509">
        <v>0</v>
      </c>
      <c r="BL68" s="509">
        <v>0</v>
      </c>
      <c r="BM68" s="509">
        <v>0</v>
      </c>
      <c r="BN68" s="509">
        <v>0</v>
      </c>
      <c r="BO68" s="509">
        <v>229</v>
      </c>
      <c r="BP68" s="509">
        <v>146</v>
      </c>
      <c r="BQ68" s="509">
        <v>0</v>
      </c>
      <c r="BR68" s="509">
        <v>0</v>
      </c>
      <c r="BS68" s="509">
        <v>0</v>
      </c>
      <c r="BT68" s="509">
        <v>0</v>
      </c>
      <c r="BU68" s="509">
        <v>0</v>
      </c>
      <c r="BV68" s="510">
        <v>505</v>
      </c>
      <c r="BW68" s="509">
        <v>9163</v>
      </c>
      <c r="BX68" s="509">
        <v>19044</v>
      </c>
      <c r="BY68" s="509">
        <v>0</v>
      </c>
      <c r="BZ68" s="509">
        <v>0</v>
      </c>
      <c r="CA68" s="509">
        <v>0</v>
      </c>
      <c r="CB68" s="509">
        <v>0</v>
      </c>
      <c r="CC68" s="510">
        <v>28207</v>
      </c>
      <c r="CD68" s="510">
        <v>28712</v>
      </c>
      <c r="CE68" s="509">
        <v>295</v>
      </c>
      <c r="CF68" s="510">
        <v>8914</v>
      </c>
      <c r="CG68" s="510">
        <v>9209</v>
      </c>
      <c r="CH68" s="509">
        <v>37416</v>
      </c>
      <c r="CI68" s="510">
        <v>37921</v>
      </c>
      <c r="CJ68" s="510">
        <v>-544</v>
      </c>
      <c r="CK68" s="492">
        <v>-4932</v>
      </c>
      <c r="CL68" s="492">
        <v>-5476</v>
      </c>
      <c r="CM68" s="492">
        <v>31940</v>
      </c>
      <c r="CN68" s="492">
        <v>32445</v>
      </c>
    </row>
    <row r="69" spans="1:92" x14ac:dyDescent="0.2">
      <c r="A69" s="506">
        <v>37</v>
      </c>
      <c r="C69" s="507">
        <v>66</v>
      </c>
      <c r="D69" s="508" t="s">
        <v>690</v>
      </c>
      <c r="E69" s="509">
        <v>1</v>
      </c>
      <c r="F69" s="509">
        <v>0</v>
      </c>
      <c r="G69" s="509">
        <v>0</v>
      </c>
      <c r="H69" s="509">
        <v>0</v>
      </c>
      <c r="I69" s="509">
        <v>1</v>
      </c>
      <c r="J69" s="509">
        <v>0</v>
      </c>
      <c r="K69" s="509">
        <v>0</v>
      </c>
      <c r="L69" s="509">
        <v>0</v>
      </c>
      <c r="M69" s="509">
        <v>0</v>
      </c>
      <c r="N69" s="509">
        <v>0</v>
      </c>
      <c r="O69" s="509">
        <v>0</v>
      </c>
      <c r="P69" s="509">
        <v>0</v>
      </c>
      <c r="Q69" s="509">
        <v>0</v>
      </c>
      <c r="R69" s="509">
        <v>0</v>
      </c>
      <c r="S69" s="509">
        <v>0</v>
      </c>
      <c r="T69" s="509">
        <v>0</v>
      </c>
      <c r="U69" s="509">
        <v>0</v>
      </c>
      <c r="V69" s="509">
        <v>0</v>
      </c>
      <c r="W69" s="509">
        <v>0</v>
      </c>
      <c r="X69" s="509">
        <v>0</v>
      </c>
      <c r="Y69" s="509">
        <v>0</v>
      </c>
      <c r="Z69" s="509">
        <v>0</v>
      </c>
      <c r="AA69" s="509">
        <v>0</v>
      </c>
      <c r="AB69" s="509">
        <v>0</v>
      </c>
      <c r="AC69" s="509">
        <v>2</v>
      </c>
      <c r="AD69" s="509">
        <v>0</v>
      </c>
      <c r="AE69" s="509">
        <v>0</v>
      </c>
      <c r="AF69" s="509">
        <v>0</v>
      </c>
      <c r="AG69" s="509">
        <v>0</v>
      </c>
      <c r="AH69" s="509">
        <v>0</v>
      </c>
      <c r="AI69" s="509">
        <v>0</v>
      </c>
      <c r="AJ69" s="509">
        <v>0</v>
      </c>
      <c r="AK69" s="509">
        <v>0</v>
      </c>
      <c r="AL69" s="509">
        <v>3</v>
      </c>
      <c r="AM69" s="509">
        <v>0</v>
      </c>
      <c r="AN69" s="509">
        <v>0</v>
      </c>
      <c r="AO69" s="509">
        <v>0</v>
      </c>
      <c r="AP69" s="509">
        <v>0</v>
      </c>
      <c r="AQ69" s="509">
        <v>0</v>
      </c>
      <c r="AR69" s="509">
        <v>1</v>
      </c>
      <c r="AS69" s="509">
        <v>0</v>
      </c>
      <c r="AT69" s="509">
        <v>0</v>
      </c>
      <c r="AU69" s="509">
        <v>0</v>
      </c>
      <c r="AV69" s="509">
        <v>0</v>
      </c>
      <c r="AW69" s="509">
        <v>0</v>
      </c>
      <c r="AX69" s="509">
        <v>0</v>
      </c>
      <c r="AY69" s="509">
        <v>0</v>
      </c>
      <c r="AZ69" s="509">
        <v>1</v>
      </c>
      <c r="BA69" s="509">
        <v>0</v>
      </c>
      <c r="BB69" s="509">
        <v>0</v>
      </c>
      <c r="BC69" s="509">
        <v>0</v>
      </c>
      <c r="BD69" s="509">
        <v>4</v>
      </c>
      <c r="BE69" s="509">
        <v>3</v>
      </c>
      <c r="BF69" s="509">
        <v>2</v>
      </c>
      <c r="BG69" s="509">
        <v>405</v>
      </c>
      <c r="BH69" s="509">
        <v>5</v>
      </c>
      <c r="BI69" s="509">
        <v>44</v>
      </c>
      <c r="BJ69" s="509">
        <v>0</v>
      </c>
      <c r="BK69" s="509">
        <v>0</v>
      </c>
      <c r="BL69" s="509">
        <v>0</v>
      </c>
      <c r="BM69" s="509">
        <v>0</v>
      </c>
      <c r="BN69" s="509">
        <v>0</v>
      </c>
      <c r="BO69" s="509">
        <v>166</v>
      </c>
      <c r="BP69" s="509">
        <v>57</v>
      </c>
      <c r="BQ69" s="509">
        <v>57</v>
      </c>
      <c r="BR69" s="509">
        <v>0</v>
      </c>
      <c r="BS69" s="509">
        <v>0</v>
      </c>
      <c r="BT69" s="509">
        <v>0</v>
      </c>
      <c r="BU69" s="509">
        <v>0</v>
      </c>
      <c r="BV69" s="510">
        <v>752</v>
      </c>
      <c r="BW69" s="509">
        <v>28</v>
      </c>
      <c r="BX69" s="509">
        <v>3138</v>
      </c>
      <c r="BY69" s="509">
        <v>0</v>
      </c>
      <c r="BZ69" s="509">
        <v>0</v>
      </c>
      <c r="CA69" s="509">
        <v>0</v>
      </c>
      <c r="CB69" s="509">
        <v>0</v>
      </c>
      <c r="CC69" s="510">
        <v>3166</v>
      </c>
      <c r="CD69" s="510">
        <v>3918</v>
      </c>
      <c r="CE69" s="509">
        <v>0</v>
      </c>
      <c r="CF69" s="510">
        <v>764</v>
      </c>
      <c r="CG69" s="510">
        <v>764</v>
      </c>
      <c r="CH69" s="509">
        <v>3930</v>
      </c>
      <c r="CI69" s="510">
        <v>4682</v>
      </c>
      <c r="CJ69" s="510">
        <v>-3</v>
      </c>
      <c r="CK69" s="492">
        <v>-1109</v>
      </c>
      <c r="CL69" s="492">
        <v>-1112</v>
      </c>
      <c r="CM69" s="492">
        <v>2818</v>
      </c>
      <c r="CN69" s="492">
        <v>3570</v>
      </c>
    </row>
    <row r="70" spans="1:92" x14ac:dyDescent="0.2">
      <c r="A70" s="506">
        <v>37</v>
      </c>
      <c r="C70" s="507">
        <v>67</v>
      </c>
      <c r="D70" s="508" t="s">
        <v>691</v>
      </c>
      <c r="E70" s="509">
        <v>0</v>
      </c>
      <c r="F70" s="509">
        <v>0</v>
      </c>
      <c r="G70" s="509">
        <v>0</v>
      </c>
      <c r="H70" s="509">
        <v>0</v>
      </c>
      <c r="I70" s="509">
        <v>0</v>
      </c>
      <c r="J70" s="509">
        <v>0</v>
      </c>
      <c r="K70" s="509">
        <v>0</v>
      </c>
      <c r="L70" s="509">
        <v>0</v>
      </c>
      <c r="M70" s="509">
        <v>0</v>
      </c>
      <c r="N70" s="509">
        <v>0</v>
      </c>
      <c r="O70" s="509">
        <v>0</v>
      </c>
      <c r="P70" s="509">
        <v>0</v>
      </c>
      <c r="Q70" s="509">
        <v>0</v>
      </c>
      <c r="R70" s="509">
        <v>0</v>
      </c>
      <c r="S70" s="509">
        <v>0</v>
      </c>
      <c r="T70" s="509">
        <v>0</v>
      </c>
      <c r="U70" s="509">
        <v>0</v>
      </c>
      <c r="V70" s="509">
        <v>0</v>
      </c>
      <c r="W70" s="509">
        <v>0</v>
      </c>
      <c r="X70" s="509">
        <v>0</v>
      </c>
      <c r="Y70" s="509">
        <v>0</v>
      </c>
      <c r="Z70" s="509">
        <v>0</v>
      </c>
      <c r="AA70" s="509">
        <v>0</v>
      </c>
      <c r="AB70" s="509">
        <v>0</v>
      </c>
      <c r="AC70" s="509">
        <v>0</v>
      </c>
      <c r="AD70" s="509">
        <v>0</v>
      </c>
      <c r="AE70" s="509">
        <v>0</v>
      </c>
      <c r="AF70" s="509">
        <v>7</v>
      </c>
      <c r="AG70" s="509">
        <v>0</v>
      </c>
      <c r="AH70" s="509">
        <v>0</v>
      </c>
      <c r="AI70" s="509">
        <v>0</v>
      </c>
      <c r="AJ70" s="509">
        <v>0</v>
      </c>
      <c r="AK70" s="509">
        <v>0</v>
      </c>
      <c r="AL70" s="509">
        <v>0</v>
      </c>
      <c r="AM70" s="509">
        <v>0</v>
      </c>
      <c r="AN70" s="509">
        <v>0</v>
      </c>
      <c r="AO70" s="509">
        <v>0</v>
      </c>
      <c r="AP70" s="509">
        <v>0</v>
      </c>
      <c r="AQ70" s="509">
        <v>0</v>
      </c>
      <c r="AR70" s="509">
        <v>0</v>
      </c>
      <c r="AS70" s="509">
        <v>0</v>
      </c>
      <c r="AT70" s="509">
        <v>0</v>
      </c>
      <c r="AU70" s="509">
        <v>0</v>
      </c>
      <c r="AV70" s="509">
        <v>0</v>
      </c>
      <c r="AW70" s="509">
        <v>0</v>
      </c>
      <c r="AX70" s="509">
        <v>0</v>
      </c>
      <c r="AY70" s="509">
        <v>0</v>
      </c>
      <c r="AZ70" s="509">
        <v>25</v>
      </c>
      <c r="BA70" s="509">
        <v>0</v>
      </c>
      <c r="BB70" s="509">
        <v>0</v>
      </c>
      <c r="BC70" s="509">
        <v>3</v>
      </c>
      <c r="BD70" s="509">
        <v>0</v>
      </c>
      <c r="BE70" s="509">
        <v>3</v>
      </c>
      <c r="BF70" s="509">
        <v>0</v>
      </c>
      <c r="BG70" s="509">
        <v>0</v>
      </c>
      <c r="BH70" s="509">
        <v>0</v>
      </c>
      <c r="BI70" s="509">
        <v>0</v>
      </c>
      <c r="BJ70" s="509">
        <v>0</v>
      </c>
      <c r="BK70" s="509">
        <v>0</v>
      </c>
      <c r="BL70" s="509">
        <v>0</v>
      </c>
      <c r="BM70" s="509">
        <v>0</v>
      </c>
      <c r="BN70" s="509">
        <v>0</v>
      </c>
      <c r="BO70" s="509">
        <v>40</v>
      </c>
      <c r="BP70" s="509">
        <v>5</v>
      </c>
      <c r="BQ70" s="509">
        <v>0</v>
      </c>
      <c r="BR70" s="509">
        <v>74</v>
      </c>
      <c r="BS70" s="509">
        <v>3</v>
      </c>
      <c r="BT70" s="509">
        <v>0</v>
      </c>
      <c r="BU70" s="509">
        <v>0</v>
      </c>
      <c r="BV70" s="510">
        <v>160</v>
      </c>
      <c r="BW70" s="509">
        <v>957</v>
      </c>
      <c r="BX70" s="509">
        <v>11132</v>
      </c>
      <c r="BY70" s="509">
        <v>0</v>
      </c>
      <c r="BZ70" s="509">
        <v>0</v>
      </c>
      <c r="CA70" s="509">
        <v>0</v>
      </c>
      <c r="CB70" s="509">
        <v>0</v>
      </c>
      <c r="CC70" s="510">
        <v>12089</v>
      </c>
      <c r="CD70" s="510">
        <v>12249</v>
      </c>
      <c r="CE70" s="509">
        <v>88</v>
      </c>
      <c r="CF70" s="510">
        <v>2242</v>
      </c>
      <c r="CG70" s="510">
        <v>2330</v>
      </c>
      <c r="CH70" s="509">
        <v>14419</v>
      </c>
      <c r="CI70" s="510">
        <v>14579</v>
      </c>
      <c r="CJ70" s="510">
        <v>-212</v>
      </c>
      <c r="CK70" s="492">
        <v>-9435</v>
      </c>
      <c r="CL70" s="492">
        <v>-9647</v>
      </c>
      <c r="CM70" s="492">
        <v>4772</v>
      </c>
      <c r="CN70" s="492">
        <v>4932</v>
      </c>
    </row>
    <row r="71" spans="1:92" x14ac:dyDescent="0.2">
      <c r="A71" s="506">
        <v>37</v>
      </c>
      <c r="C71" s="507">
        <v>68</v>
      </c>
      <c r="D71" s="508" t="s">
        <v>692</v>
      </c>
      <c r="E71" s="509">
        <v>3</v>
      </c>
      <c r="F71" s="509">
        <v>0</v>
      </c>
      <c r="G71" s="509">
        <v>12</v>
      </c>
      <c r="H71" s="509">
        <v>0</v>
      </c>
      <c r="I71" s="509">
        <v>2</v>
      </c>
      <c r="J71" s="509">
        <v>0</v>
      </c>
      <c r="K71" s="509">
        <v>0</v>
      </c>
      <c r="L71" s="509">
        <v>0</v>
      </c>
      <c r="M71" s="509">
        <v>0</v>
      </c>
      <c r="N71" s="509">
        <v>0</v>
      </c>
      <c r="O71" s="509">
        <v>0</v>
      </c>
      <c r="P71" s="509">
        <v>0</v>
      </c>
      <c r="Q71" s="509">
        <v>0</v>
      </c>
      <c r="R71" s="509">
        <v>0</v>
      </c>
      <c r="S71" s="509">
        <v>0</v>
      </c>
      <c r="T71" s="509">
        <v>0</v>
      </c>
      <c r="U71" s="509">
        <v>0</v>
      </c>
      <c r="V71" s="509">
        <v>0</v>
      </c>
      <c r="W71" s="509">
        <v>0</v>
      </c>
      <c r="X71" s="509">
        <v>0</v>
      </c>
      <c r="Y71" s="509">
        <v>0</v>
      </c>
      <c r="Z71" s="509">
        <v>2</v>
      </c>
      <c r="AA71" s="509">
        <v>0</v>
      </c>
      <c r="AB71" s="509">
        <v>0</v>
      </c>
      <c r="AC71" s="509">
        <v>13</v>
      </c>
      <c r="AD71" s="509">
        <v>0</v>
      </c>
      <c r="AE71" s="509">
        <v>0</v>
      </c>
      <c r="AF71" s="509">
        <v>1</v>
      </c>
      <c r="AG71" s="509">
        <v>7</v>
      </c>
      <c r="AH71" s="509">
        <v>0</v>
      </c>
      <c r="AI71" s="509">
        <v>0</v>
      </c>
      <c r="AJ71" s="509">
        <v>0</v>
      </c>
      <c r="AK71" s="509">
        <v>0</v>
      </c>
      <c r="AL71" s="509">
        <v>29</v>
      </c>
      <c r="AM71" s="509">
        <v>1</v>
      </c>
      <c r="AN71" s="509">
        <v>3</v>
      </c>
      <c r="AO71" s="509">
        <v>1</v>
      </c>
      <c r="AP71" s="509">
        <v>12</v>
      </c>
      <c r="AQ71" s="509">
        <v>0</v>
      </c>
      <c r="AR71" s="509">
        <v>4</v>
      </c>
      <c r="AS71" s="509">
        <v>0</v>
      </c>
      <c r="AT71" s="509">
        <v>0</v>
      </c>
      <c r="AU71" s="509">
        <v>0</v>
      </c>
      <c r="AV71" s="509">
        <v>0</v>
      </c>
      <c r="AW71" s="509">
        <v>0</v>
      </c>
      <c r="AX71" s="509">
        <v>0</v>
      </c>
      <c r="AY71" s="509">
        <v>0</v>
      </c>
      <c r="AZ71" s="509">
        <v>1</v>
      </c>
      <c r="BA71" s="509">
        <v>1</v>
      </c>
      <c r="BB71" s="509">
        <v>0</v>
      </c>
      <c r="BC71" s="509">
        <v>0</v>
      </c>
      <c r="BD71" s="509">
        <v>11</v>
      </c>
      <c r="BE71" s="509">
        <v>6</v>
      </c>
      <c r="BF71" s="509">
        <v>36</v>
      </c>
      <c r="BG71" s="509">
        <v>13</v>
      </c>
      <c r="BH71" s="509">
        <v>0</v>
      </c>
      <c r="BI71" s="509">
        <v>0</v>
      </c>
      <c r="BJ71" s="509">
        <v>6</v>
      </c>
      <c r="BK71" s="509">
        <v>2</v>
      </c>
      <c r="BL71" s="509">
        <v>0</v>
      </c>
      <c r="BM71" s="509">
        <v>1</v>
      </c>
      <c r="BN71" s="509">
        <v>9</v>
      </c>
      <c r="BO71" s="509">
        <v>40</v>
      </c>
      <c r="BP71" s="509">
        <v>7</v>
      </c>
      <c r="BQ71" s="509">
        <v>6</v>
      </c>
      <c r="BR71" s="509">
        <v>12</v>
      </c>
      <c r="BS71" s="509">
        <v>13</v>
      </c>
      <c r="BT71" s="509">
        <v>0</v>
      </c>
      <c r="BU71" s="509">
        <v>0</v>
      </c>
      <c r="BV71" s="510">
        <v>254</v>
      </c>
      <c r="BW71" s="509">
        <v>112</v>
      </c>
      <c r="BX71" s="509">
        <v>5595</v>
      </c>
      <c r="BY71" s="509">
        <v>0</v>
      </c>
      <c r="BZ71" s="509">
        <v>0</v>
      </c>
      <c r="CA71" s="509">
        <v>0</v>
      </c>
      <c r="CB71" s="509">
        <v>0</v>
      </c>
      <c r="CC71" s="510">
        <v>5707</v>
      </c>
      <c r="CD71" s="510">
        <v>5961</v>
      </c>
      <c r="CE71" s="509">
        <v>9</v>
      </c>
      <c r="CF71" s="510">
        <v>479</v>
      </c>
      <c r="CG71" s="510">
        <v>488</v>
      </c>
      <c r="CH71" s="509">
        <v>6195</v>
      </c>
      <c r="CI71" s="510">
        <v>6449</v>
      </c>
      <c r="CJ71" s="510">
        <v>-12</v>
      </c>
      <c r="CK71" s="492">
        <v>-4669</v>
      </c>
      <c r="CL71" s="492">
        <v>-4681</v>
      </c>
      <c r="CM71" s="492">
        <v>1514</v>
      </c>
      <c r="CN71" s="492">
        <v>1768</v>
      </c>
    </row>
    <row r="72" spans="1:92" x14ac:dyDescent="0.2">
      <c r="A72" s="506">
        <v>38</v>
      </c>
      <c r="C72" s="507">
        <v>68</v>
      </c>
      <c r="D72" s="508" t="s">
        <v>280</v>
      </c>
      <c r="E72" s="509">
        <v>29</v>
      </c>
      <c r="F72" s="509">
        <v>0</v>
      </c>
      <c r="G72" s="509">
        <v>16</v>
      </c>
      <c r="H72" s="509">
        <v>0</v>
      </c>
      <c r="I72" s="509">
        <v>16</v>
      </c>
      <c r="J72" s="509">
        <v>1</v>
      </c>
      <c r="K72" s="509">
        <v>1</v>
      </c>
      <c r="L72" s="509">
        <v>0</v>
      </c>
      <c r="M72" s="509">
        <v>0</v>
      </c>
      <c r="N72" s="509">
        <v>1</v>
      </c>
      <c r="O72" s="509">
        <v>1</v>
      </c>
      <c r="P72" s="509">
        <v>2</v>
      </c>
      <c r="Q72" s="509">
        <v>0</v>
      </c>
      <c r="R72" s="509">
        <v>0</v>
      </c>
      <c r="S72" s="509">
        <v>0</v>
      </c>
      <c r="T72" s="509">
        <v>0</v>
      </c>
      <c r="U72" s="509">
        <v>8</v>
      </c>
      <c r="V72" s="509">
        <v>0</v>
      </c>
      <c r="W72" s="509">
        <v>0</v>
      </c>
      <c r="X72" s="509">
        <v>2</v>
      </c>
      <c r="Y72" s="509">
        <v>3</v>
      </c>
      <c r="Z72" s="509">
        <v>16</v>
      </c>
      <c r="AA72" s="509">
        <v>2</v>
      </c>
      <c r="AB72" s="509">
        <v>3</v>
      </c>
      <c r="AC72" s="509">
        <v>150</v>
      </c>
      <c r="AD72" s="509">
        <v>1</v>
      </c>
      <c r="AE72" s="509">
        <v>5</v>
      </c>
      <c r="AF72" s="509">
        <v>14</v>
      </c>
      <c r="AG72" s="509">
        <v>28</v>
      </c>
      <c r="AH72" s="509">
        <v>0</v>
      </c>
      <c r="AI72" s="509">
        <v>1</v>
      </c>
      <c r="AJ72" s="509">
        <v>3</v>
      </c>
      <c r="AK72" s="509">
        <v>6</v>
      </c>
      <c r="AL72" s="509">
        <v>68</v>
      </c>
      <c r="AM72" s="509">
        <v>35</v>
      </c>
      <c r="AN72" s="509">
        <v>2</v>
      </c>
      <c r="AO72" s="509">
        <v>1</v>
      </c>
      <c r="AP72" s="509">
        <v>0</v>
      </c>
      <c r="AQ72" s="509">
        <v>0</v>
      </c>
      <c r="AR72" s="509">
        <v>17</v>
      </c>
      <c r="AS72" s="509">
        <v>12</v>
      </c>
      <c r="AT72" s="509">
        <v>0</v>
      </c>
      <c r="AU72" s="509">
        <v>3</v>
      </c>
      <c r="AV72" s="509">
        <v>0</v>
      </c>
      <c r="AW72" s="509">
        <v>3</v>
      </c>
      <c r="AX72" s="509">
        <v>5</v>
      </c>
      <c r="AY72" s="509">
        <v>1</v>
      </c>
      <c r="AZ72" s="509">
        <v>2</v>
      </c>
      <c r="BA72" s="509">
        <v>1</v>
      </c>
      <c r="BB72" s="509">
        <v>1</v>
      </c>
      <c r="BC72" s="509">
        <v>0</v>
      </c>
      <c r="BD72" s="509">
        <v>75</v>
      </c>
      <c r="BE72" s="509">
        <v>24</v>
      </c>
      <c r="BF72" s="509">
        <v>92</v>
      </c>
      <c r="BG72" s="509">
        <v>49</v>
      </c>
      <c r="BH72" s="509">
        <v>3</v>
      </c>
      <c r="BI72" s="509">
        <v>19</v>
      </c>
      <c r="BJ72" s="509">
        <v>11</v>
      </c>
      <c r="BK72" s="509">
        <v>2</v>
      </c>
      <c r="BL72" s="509">
        <v>0</v>
      </c>
      <c r="BM72" s="509">
        <v>3</v>
      </c>
      <c r="BN72" s="509">
        <v>17</v>
      </c>
      <c r="BO72" s="509">
        <v>35</v>
      </c>
      <c r="BP72" s="509">
        <v>19</v>
      </c>
      <c r="BQ72" s="509">
        <v>10</v>
      </c>
      <c r="BR72" s="509">
        <v>9</v>
      </c>
      <c r="BS72" s="509">
        <v>3</v>
      </c>
      <c r="BT72" s="509">
        <v>0</v>
      </c>
      <c r="BU72" s="509">
        <v>0</v>
      </c>
      <c r="BV72" s="510">
        <v>831</v>
      </c>
      <c r="BW72" s="509">
        <v>0</v>
      </c>
      <c r="BX72" s="509">
        <v>0</v>
      </c>
      <c r="BY72" s="509">
        <v>0</v>
      </c>
      <c r="BZ72" s="509">
        <v>0</v>
      </c>
      <c r="CA72" s="509">
        <v>0</v>
      </c>
      <c r="CB72" s="509">
        <v>0</v>
      </c>
      <c r="CC72" s="510">
        <v>0</v>
      </c>
      <c r="CD72" s="510">
        <v>831</v>
      </c>
      <c r="CE72" s="509">
        <v>0</v>
      </c>
      <c r="CF72" s="510">
        <v>0</v>
      </c>
      <c r="CG72" s="510">
        <v>0</v>
      </c>
      <c r="CH72" s="509">
        <v>0</v>
      </c>
      <c r="CI72" s="510">
        <v>831</v>
      </c>
      <c r="CJ72" s="510">
        <v>0</v>
      </c>
      <c r="CK72" s="492">
        <v>0</v>
      </c>
      <c r="CL72" s="492">
        <v>0</v>
      </c>
      <c r="CM72" s="492">
        <v>0</v>
      </c>
      <c r="CN72" s="492">
        <v>831</v>
      </c>
    </row>
    <row r="73" spans="1:92" x14ac:dyDescent="0.2">
      <c r="A73" s="506">
        <v>39</v>
      </c>
      <c r="C73" s="507">
        <v>69</v>
      </c>
      <c r="D73" s="508" t="s">
        <v>427</v>
      </c>
      <c r="E73" s="509">
        <v>30</v>
      </c>
      <c r="F73" s="509">
        <v>0</v>
      </c>
      <c r="G73" s="509">
        <v>30</v>
      </c>
      <c r="H73" s="509">
        <v>0</v>
      </c>
      <c r="I73" s="509">
        <v>24</v>
      </c>
      <c r="J73" s="509">
        <v>5</v>
      </c>
      <c r="K73" s="509">
        <v>1</v>
      </c>
      <c r="L73" s="509">
        <v>0</v>
      </c>
      <c r="M73" s="509">
        <v>0</v>
      </c>
      <c r="N73" s="509">
        <v>1</v>
      </c>
      <c r="O73" s="509">
        <v>1</v>
      </c>
      <c r="P73" s="509">
        <v>1</v>
      </c>
      <c r="Q73" s="509">
        <v>0</v>
      </c>
      <c r="R73" s="509">
        <v>0</v>
      </c>
      <c r="S73" s="509">
        <v>0</v>
      </c>
      <c r="T73" s="509">
        <v>0</v>
      </c>
      <c r="U73" s="509">
        <v>14</v>
      </c>
      <c r="V73" s="509">
        <v>-4</v>
      </c>
      <c r="W73" s="509">
        <v>0</v>
      </c>
      <c r="X73" s="509">
        <v>4</v>
      </c>
      <c r="Y73" s="509">
        <v>8</v>
      </c>
      <c r="Z73" s="509">
        <v>29</v>
      </c>
      <c r="AA73" s="509">
        <v>1</v>
      </c>
      <c r="AB73" s="509">
        <v>1</v>
      </c>
      <c r="AC73" s="509">
        <v>105</v>
      </c>
      <c r="AD73" s="509">
        <v>0</v>
      </c>
      <c r="AE73" s="509">
        <v>2</v>
      </c>
      <c r="AF73" s="509">
        <v>8</v>
      </c>
      <c r="AG73" s="509">
        <v>109</v>
      </c>
      <c r="AH73" s="509">
        <v>1</v>
      </c>
      <c r="AI73" s="509">
        <v>4</v>
      </c>
      <c r="AJ73" s="509">
        <v>7</v>
      </c>
      <c r="AK73" s="509">
        <v>12</v>
      </c>
      <c r="AL73" s="509">
        <v>77</v>
      </c>
      <c r="AM73" s="509">
        <v>21</v>
      </c>
      <c r="AN73" s="509">
        <v>4</v>
      </c>
      <c r="AO73" s="509">
        <v>1</v>
      </c>
      <c r="AP73" s="509">
        <v>1</v>
      </c>
      <c r="AQ73" s="509">
        <v>0</v>
      </c>
      <c r="AR73" s="509">
        <v>43</v>
      </c>
      <c r="AS73" s="509">
        <v>13</v>
      </c>
      <c r="AT73" s="509">
        <v>0</v>
      </c>
      <c r="AU73" s="509">
        <v>1</v>
      </c>
      <c r="AV73" s="509">
        <v>0</v>
      </c>
      <c r="AW73" s="509">
        <v>5</v>
      </c>
      <c r="AX73" s="509">
        <v>2</v>
      </c>
      <c r="AY73" s="509">
        <v>0</v>
      </c>
      <c r="AZ73" s="509">
        <v>2</v>
      </c>
      <c r="BA73" s="509">
        <v>0</v>
      </c>
      <c r="BB73" s="509">
        <v>0</v>
      </c>
      <c r="BC73" s="509">
        <v>0</v>
      </c>
      <c r="BD73" s="509">
        <v>26</v>
      </c>
      <c r="BE73" s="509">
        <v>57</v>
      </c>
      <c r="BF73" s="509">
        <v>48</v>
      </c>
      <c r="BG73" s="509">
        <v>29</v>
      </c>
      <c r="BH73" s="509">
        <v>4</v>
      </c>
      <c r="BI73" s="509">
        <v>13</v>
      </c>
      <c r="BJ73" s="509">
        <v>5</v>
      </c>
      <c r="BK73" s="509">
        <v>4</v>
      </c>
      <c r="BL73" s="509">
        <v>0</v>
      </c>
      <c r="BM73" s="509">
        <v>3</v>
      </c>
      <c r="BN73" s="509">
        <v>11</v>
      </c>
      <c r="BO73" s="509">
        <v>14</v>
      </c>
      <c r="BP73" s="509">
        <v>11</v>
      </c>
      <c r="BQ73" s="509">
        <v>7</v>
      </c>
      <c r="BR73" s="509">
        <v>3</v>
      </c>
      <c r="BS73" s="509">
        <v>3</v>
      </c>
      <c r="BT73" s="509">
        <v>0</v>
      </c>
      <c r="BU73" s="509">
        <v>0</v>
      </c>
      <c r="BV73" s="510">
        <v>802</v>
      </c>
      <c r="BW73" s="509">
        <v>0</v>
      </c>
      <c r="BX73" s="509">
        <v>16</v>
      </c>
      <c r="BY73" s="509">
        <v>0</v>
      </c>
      <c r="BZ73" s="509">
        <v>0</v>
      </c>
      <c r="CA73" s="509">
        <v>0</v>
      </c>
      <c r="CB73" s="509">
        <v>0</v>
      </c>
      <c r="CC73" s="510">
        <v>16</v>
      </c>
      <c r="CD73" s="510">
        <v>818</v>
      </c>
      <c r="CE73" s="509">
        <v>1</v>
      </c>
      <c r="CF73" s="510">
        <v>1</v>
      </c>
      <c r="CG73" s="510">
        <v>2</v>
      </c>
      <c r="CH73" s="509">
        <v>18</v>
      </c>
      <c r="CI73" s="510">
        <v>820</v>
      </c>
      <c r="CJ73" s="510">
        <v>-24</v>
      </c>
      <c r="CK73" s="492">
        <v>-24</v>
      </c>
      <c r="CL73" s="492">
        <v>-48</v>
      </c>
      <c r="CM73" s="492">
        <v>-30</v>
      </c>
      <c r="CN73" s="492">
        <v>772</v>
      </c>
    </row>
    <row r="74" spans="1:92" x14ac:dyDescent="0.2">
      <c r="A74" s="506">
        <v>40</v>
      </c>
      <c r="C74" s="511">
        <v>70</v>
      </c>
      <c r="D74" s="512" t="s">
        <v>43</v>
      </c>
      <c r="E74" s="513">
        <v>17024</v>
      </c>
      <c r="F74" s="513">
        <v>36</v>
      </c>
      <c r="G74" s="513">
        <v>5748</v>
      </c>
      <c r="H74" s="513">
        <v>14</v>
      </c>
      <c r="I74" s="513">
        <v>11676</v>
      </c>
      <c r="J74" s="513">
        <v>1167</v>
      </c>
      <c r="K74" s="513">
        <v>725</v>
      </c>
      <c r="L74" s="513">
        <v>86</v>
      </c>
      <c r="M74" s="513">
        <v>88</v>
      </c>
      <c r="N74" s="513">
        <v>1040</v>
      </c>
      <c r="O74" s="513">
        <v>380</v>
      </c>
      <c r="P74" s="513">
        <v>2101</v>
      </c>
      <c r="Q74" s="513">
        <v>1329</v>
      </c>
      <c r="R74" s="513">
        <v>699</v>
      </c>
      <c r="S74" s="513">
        <v>22</v>
      </c>
      <c r="T74" s="513">
        <v>6</v>
      </c>
      <c r="U74" s="513">
        <v>3291</v>
      </c>
      <c r="V74" s="513">
        <v>890</v>
      </c>
      <c r="W74" s="513">
        <v>268</v>
      </c>
      <c r="X74" s="513">
        <v>2505</v>
      </c>
      <c r="Y74" s="513">
        <v>2217</v>
      </c>
      <c r="Z74" s="513">
        <v>9523</v>
      </c>
      <c r="AA74" s="513">
        <v>933</v>
      </c>
      <c r="AB74" s="513">
        <v>1680</v>
      </c>
      <c r="AC74" s="513">
        <v>87929</v>
      </c>
      <c r="AD74" s="513">
        <v>541</v>
      </c>
      <c r="AE74" s="513">
        <v>3901</v>
      </c>
      <c r="AF74" s="513">
        <v>6102</v>
      </c>
      <c r="AG74" s="513">
        <v>15580</v>
      </c>
      <c r="AH74" s="513">
        <v>690</v>
      </c>
      <c r="AI74" s="513">
        <v>5944</v>
      </c>
      <c r="AJ74" s="513">
        <v>1345</v>
      </c>
      <c r="AK74" s="513">
        <v>621</v>
      </c>
      <c r="AL74" s="513">
        <v>9483</v>
      </c>
      <c r="AM74" s="513">
        <v>3287</v>
      </c>
      <c r="AN74" s="513">
        <v>511</v>
      </c>
      <c r="AO74" s="513">
        <v>738</v>
      </c>
      <c r="AP74" s="513">
        <v>3695</v>
      </c>
      <c r="AQ74" s="513">
        <v>0</v>
      </c>
      <c r="AR74" s="513">
        <v>2904</v>
      </c>
      <c r="AS74" s="513">
        <v>2406</v>
      </c>
      <c r="AT74" s="513">
        <v>0</v>
      </c>
      <c r="AU74" s="513">
        <v>147</v>
      </c>
      <c r="AV74" s="513">
        <v>28</v>
      </c>
      <c r="AW74" s="513">
        <v>535</v>
      </c>
      <c r="AX74" s="513">
        <v>303</v>
      </c>
      <c r="AY74" s="513">
        <v>40</v>
      </c>
      <c r="AZ74" s="513">
        <v>334</v>
      </c>
      <c r="BA74" s="513">
        <v>243</v>
      </c>
      <c r="BB74" s="513">
        <v>235</v>
      </c>
      <c r="BC74" s="513">
        <v>31</v>
      </c>
      <c r="BD74" s="513">
        <v>8154</v>
      </c>
      <c r="BE74" s="513">
        <v>2861</v>
      </c>
      <c r="BF74" s="513">
        <v>5359</v>
      </c>
      <c r="BG74" s="513">
        <v>17227</v>
      </c>
      <c r="BH74" s="513">
        <v>358</v>
      </c>
      <c r="BI74" s="513">
        <v>1043</v>
      </c>
      <c r="BJ74" s="513">
        <v>882</v>
      </c>
      <c r="BK74" s="513">
        <v>727</v>
      </c>
      <c r="BL74" s="513">
        <v>61</v>
      </c>
      <c r="BM74" s="513">
        <v>1928</v>
      </c>
      <c r="BN74" s="513">
        <v>2476</v>
      </c>
      <c r="BO74" s="513">
        <v>7326</v>
      </c>
      <c r="BP74" s="513">
        <v>11909</v>
      </c>
      <c r="BQ74" s="513">
        <v>778</v>
      </c>
      <c r="BR74" s="513">
        <v>1027</v>
      </c>
      <c r="BS74" s="513">
        <v>341</v>
      </c>
      <c r="BT74" s="513">
        <v>831</v>
      </c>
      <c r="BU74" s="513">
        <v>310</v>
      </c>
      <c r="BV74" s="514">
        <v>274619</v>
      </c>
      <c r="BW74" s="513">
        <v>18656</v>
      </c>
      <c r="BX74" s="513">
        <v>310766</v>
      </c>
      <c r="BY74" s="513">
        <v>103362</v>
      </c>
      <c r="BZ74" s="513">
        <v>42235</v>
      </c>
      <c r="CA74" s="513">
        <v>146995</v>
      </c>
      <c r="CB74" s="513">
        <v>2727</v>
      </c>
      <c r="CC74" s="514">
        <v>624741</v>
      </c>
      <c r="CD74" s="514">
        <v>899360</v>
      </c>
      <c r="CE74" s="513">
        <v>102410</v>
      </c>
      <c r="CF74" s="514">
        <v>383991</v>
      </c>
      <c r="CG74" s="513">
        <v>486401</v>
      </c>
      <c r="CH74" s="513">
        <v>1111142</v>
      </c>
      <c r="CI74" s="514">
        <v>1385761</v>
      </c>
      <c r="CJ74" s="514">
        <v>-235774</v>
      </c>
      <c r="CK74" s="492">
        <v>-266150</v>
      </c>
      <c r="CL74" s="492">
        <v>-501924</v>
      </c>
      <c r="CM74" s="492">
        <v>609218</v>
      </c>
      <c r="CN74" s="492">
        <v>883837</v>
      </c>
    </row>
    <row r="75" spans="1:92" x14ac:dyDescent="0.2">
      <c r="A75" s="506">
        <v>41</v>
      </c>
      <c r="C75" s="495">
        <v>70</v>
      </c>
      <c r="D75" s="496" t="s">
        <v>52</v>
      </c>
      <c r="E75" s="515">
        <v>258</v>
      </c>
      <c r="F75" s="515">
        <v>1</v>
      </c>
      <c r="G75" s="515">
        <v>716</v>
      </c>
      <c r="H75" s="515">
        <v>10</v>
      </c>
      <c r="I75" s="515">
        <v>530</v>
      </c>
      <c r="J75" s="515">
        <v>67</v>
      </c>
      <c r="K75" s="515">
        <v>38</v>
      </c>
      <c r="L75" s="515">
        <v>4</v>
      </c>
      <c r="M75" s="515">
        <v>7</v>
      </c>
      <c r="N75" s="515">
        <v>112</v>
      </c>
      <c r="O75" s="515">
        <v>33</v>
      </c>
      <c r="P75" s="515">
        <v>131</v>
      </c>
      <c r="Q75" s="515">
        <v>62</v>
      </c>
      <c r="R75" s="515">
        <v>58</v>
      </c>
      <c r="S75" s="515">
        <v>2</v>
      </c>
      <c r="T75" s="515">
        <v>1</v>
      </c>
      <c r="U75" s="515">
        <v>244</v>
      </c>
      <c r="V75" s="515">
        <v>48</v>
      </c>
      <c r="W75" s="515">
        <v>10</v>
      </c>
      <c r="X75" s="515">
        <v>159</v>
      </c>
      <c r="Y75" s="515">
        <v>149</v>
      </c>
      <c r="Z75" s="515">
        <v>494</v>
      </c>
      <c r="AA75" s="515">
        <v>64</v>
      </c>
      <c r="AB75" s="515">
        <v>87</v>
      </c>
      <c r="AC75" s="515">
        <v>6008</v>
      </c>
      <c r="AD75" s="515">
        <v>45</v>
      </c>
      <c r="AE75" s="515">
        <v>168</v>
      </c>
      <c r="AF75" s="515">
        <v>538</v>
      </c>
      <c r="AG75" s="515">
        <v>1456</v>
      </c>
      <c r="AH75" s="515">
        <v>27</v>
      </c>
      <c r="AI75" s="515">
        <v>346</v>
      </c>
      <c r="AJ75" s="515">
        <v>78</v>
      </c>
      <c r="AK75" s="515">
        <v>83</v>
      </c>
      <c r="AL75" s="515">
        <v>1218</v>
      </c>
      <c r="AM75" s="515">
        <v>506</v>
      </c>
      <c r="AN75" s="515">
        <v>33</v>
      </c>
      <c r="AO75" s="515">
        <v>42</v>
      </c>
      <c r="AP75" s="515">
        <v>0</v>
      </c>
      <c r="AQ75" s="515">
        <v>0</v>
      </c>
      <c r="AR75" s="515">
        <v>281</v>
      </c>
      <c r="AS75" s="515">
        <v>313</v>
      </c>
      <c r="AT75" s="515">
        <v>0</v>
      </c>
      <c r="AU75" s="515">
        <v>24</v>
      </c>
      <c r="AV75" s="515">
        <v>2</v>
      </c>
      <c r="AW75" s="515">
        <v>72</v>
      </c>
      <c r="AX75" s="515">
        <v>61</v>
      </c>
      <c r="AY75" s="515">
        <v>4</v>
      </c>
      <c r="AZ75" s="515">
        <v>34</v>
      </c>
      <c r="BA75" s="515">
        <v>25</v>
      </c>
      <c r="BB75" s="515">
        <v>1</v>
      </c>
      <c r="BC75" s="515">
        <v>6</v>
      </c>
      <c r="BD75" s="515">
        <v>430</v>
      </c>
      <c r="BE75" s="515">
        <v>129</v>
      </c>
      <c r="BF75" s="515">
        <v>367</v>
      </c>
      <c r="BG75" s="515">
        <v>531</v>
      </c>
      <c r="BH75" s="515">
        <v>34</v>
      </c>
      <c r="BI75" s="515">
        <v>111</v>
      </c>
      <c r="BJ75" s="515">
        <v>147</v>
      </c>
      <c r="BK75" s="515">
        <v>25</v>
      </c>
      <c r="BL75" s="515">
        <v>6</v>
      </c>
      <c r="BM75" s="515">
        <v>103</v>
      </c>
      <c r="BN75" s="515">
        <v>240</v>
      </c>
      <c r="BO75" s="515">
        <v>741</v>
      </c>
      <c r="BP75" s="515">
        <v>776</v>
      </c>
      <c r="BQ75" s="515">
        <v>177</v>
      </c>
      <c r="BR75" s="515">
        <v>132</v>
      </c>
      <c r="BS75" s="515">
        <v>46</v>
      </c>
      <c r="BT75" s="515">
        <v>0</v>
      </c>
      <c r="BU75" s="515">
        <v>5</v>
      </c>
      <c r="BV75" s="516">
        <v>18656</v>
      </c>
      <c r="BW75" s="517"/>
      <c r="BX75" s="517"/>
      <c r="BY75" s="517"/>
      <c r="BZ75" s="517"/>
      <c r="CA75" s="517"/>
      <c r="CB75" s="517"/>
      <c r="CC75" s="517"/>
      <c r="CD75" s="517"/>
      <c r="CE75" s="517"/>
      <c r="CF75" s="517"/>
      <c r="CG75" s="517"/>
      <c r="CH75" s="517"/>
      <c r="CI75" s="517"/>
      <c r="CJ75" s="517"/>
    </row>
    <row r="76" spans="1:92" x14ac:dyDescent="0.2">
      <c r="A76" s="506">
        <v>42</v>
      </c>
      <c r="C76" s="507">
        <v>71</v>
      </c>
      <c r="D76" s="508" t="s">
        <v>53</v>
      </c>
      <c r="E76" s="518">
        <v>8740</v>
      </c>
      <c r="F76" s="518">
        <v>53</v>
      </c>
      <c r="G76" s="518">
        <v>4594</v>
      </c>
      <c r="H76" s="518">
        <v>49</v>
      </c>
      <c r="I76" s="518">
        <v>8749</v>
      </c>
      <c r="J76" s="518">
        <v>542</v>
      </c>
      <c r="K76" s="518">
        <v>780</v>
      </c>
      <c r="L76" s="518">
        <v>63</v>
      </c>
      <c r="M76" s="518">
        <v>109</v>
      </c>
      <c r="N76" s="518">
        <v>799</v>
      </c>
      <c r="O76" s="518">
        <v>435</v>
      </c>
      <c r="P76" s="518">
        <v>980</v>
      </c>
      <c r="Q76" s="518">
        <v>214</v>
      </c>
      <c r="R76" s="518">
        <v>694</v>
      </c>
      <c r="S76" s="518">
        <v>27</v>
      </c>
      <c r="T76" s="518">
        <v>9</v>
      </c>
      <c r="U76" s="518">
        <v>3080</v>
      </c>
      <c r="V76" s="518">
        <v>285</v>
      </c>
      <c r="W76" s="518">
        <v>157</v>
      </c>
      <c r="X76" s="518">
        <v>3053</v>
      </c>
      <c r="Y76" s="518">
        <v>1865</v>
      </c>
      <c r="Z76" s="518">
        <v>8717</v>
      </c>
      <c r="AA76" s="518">
        <v>848</v>
      </c>
      <c r="AB76" s="518">
        <v>1495</v>
      </c>
      <c r="AC76" s="518">
        <v>78765</v>
      </c>
      <c r="AD76" s="518">
        <v>432</v>
      </c>
      <c r="AE76" s="518">
        <v>2958</v>
      </c>
      <c r="AF76" s="518">
        <v>7145</v>
      </c>
      <c r="AG76" s="518">
        <v>23477</v>
      </c>
      <c r="AH76" s="518">
        <v>225</v>
      </c>
      <c r="AI76" s="518">
        <v>2543</v>
      </c>
      <c r="AJ76" s="518">
        <v>788</v>
      </c>
      <c r="AK76" s="518">
        <v>1599</v>
      </c>
      <c r="AL76" s="518">
        <v>21970</v>
      </c>
      <c r="AM76" s="518">
        <v>5164</v>
      </c>
      <c r="AN76" s="518">
        <v>475</v>
      </c>
      <c r="AO76" s="518">
        <v>638</v>
      </c>
      <c r="AP76" s="518">
        <v>0</v>
      </c>
      <c r="AQ76" s="518">
        <v>0</v>
      </c>
      <c r="AR76" s="518">
        <v>8921</v>
      </c>
      <c r="AS76" s="518">
        <v>1685</v>
      </c>
      <c r="AT76" s="518">
        <v>0</v>
      </c>
      <c r="AU76" s="518">
        <v>229</v>
      </c>
      <c r="AV76" s="518">
        <v>35</v>
      </c>
      <c r="AW76" s="518">
        <v>598</v>
      </c>
      <c r="AX76" s="518">
        <v>1300</v>
      </c>
      <c r="AY76" s="518">
        <v>16</v>
      </c>
      <c r="AZ76" s="518">
        <v>237</v>
      </c>
      <c r="BA76" s="518">
        <v>399</v>
      </c>
      <c r="BB76" s="518">
        <v>124</v>
      </c>
      <c r="BC76" s="518">
        <v>39</v>
      </c>
      <c r="BD76" s="518">
        <v>14395</v>
      </c>
      <c r="BE76" s="518">
        <v>14379</v>
      </c>
      <c r="BF76" s="518">
        <v>9549</v>
      </c>
      <c r="BG76" s="518">
        <v>32143</v>
      </c>
      <c r="BH76" s="518">
        <v>956</v>
      </c>
      <c r="BI76" s="518">
        <v>3822</v>
      </c>
      <c r="BJ76" s="518">
        <v>1945</v>
      </c>
      <c r="BK76" s="518">
        <v>450</v>
      </c>
      <c r="BL76" s="518">
        <v>41</v>
      </c>
      <c r="BM76" s="518">
        <v>2063</v>
      </c>
      <c r="BN76" s="518">
        <v>6191</v>
      </c>
      <c r="BO76" s="518">
        <v>7944</v>
      </c>
      <c r="BP76" s="518">
        <v>14118</v>
      </c>
      <c r="BQ76" s="518">
        <v>1090</v>
      </c>
      <c r="BR76" s="518">
        <v>1364</v>
      </c>
      <c r="BS76" s="518">
        <v>594</v>
      </c>
      <c r="BT76" s="518">
        <v>0</v>
      </c>
      <c r="BU76" s="518">
        <v>14</v>
      </c>
      <c r="BV76" s="510">
        <v>317157</v>
      </c>
      <c r="BW76" s="435"/>
      <c r="BX76" s="435"/>
      <c r="BY76" s="435"/>
      <c r="BZ76" s="435"/>
      <c r="CA76" s="435"/>
      <c r="CB76" s="435"/>
      <c r="CC76" s="435"/>
      <c r="CD76" s="435"/>
      <c r="CE76" s="435"/>
      <c r="CF76" s="435"/>
      <c r="CG76" s="435"/>
      <c r="CH76" s="435"/>
      <c r="CI76" s="435"/>
      <c r="CJ76" s="435"/>
    </row>
    <row r="77" spans="1:92" x14ac:dyDescent="0.2">
      <c r="A77" s="506">
        <v>43</v>
      </c>
      <c r="C77" s="507">
        <v>72</v>
      </c>
      <c r="D77" s="508" t="s">
        <v>54</v>
      </c>
      <c r="E77" s="518">
        <v>14798</v>
      </c>
      <c r="F77" s="518">
        <v>85</v>
      </c>
      <c r="G77" s="518">
        <v>3878</v>
      </c>
      <c r="H77" s="518">
        <v>9</v>
      </c>
      <c r="I77" s="518">
        <v>4380</v>
      </c>
      <c r="J77" s="518">
        <v>583</v>
      </c>
      <c r="K77" s="518">
        <v>-59</v>
      </c>
      <c r="L77" s="518">
        <v>52</v>
      </c>
      <c r="M77" s="518">
        <v>19</v>
      </c>
      <c r="N77" s="518">
        <v>306</v>
      </c>
      <c r="O77" s="518">
        <v>157</v>
      </c>
      <c r="P77" s="518">
        <v>632</v>
      </c>
      <c r="Q77" s="518">
        <v>178</v>
      </c>
      <c r="R77" s="518">
        <v>-24</v>
      </c>
      <c r="S77" s="518">
        <v>5</v>
      </c>
      <c r="T77" s="518">
        <v>1</v>
      </c>
      <c r="U77" s="518">
        <v>1419</v>
      </c>
      <c r="V77" s="518">
        <v>549</v>
      </c>
      <c r="W77" s="518">
        <v>131</v>
      </c>
      <c r="X77" s="518">
        <v>333</v>
      </c>
      <c r="Y77" s="518">
        <v>1040</v>
      </c>
      <c r="Z77" s="518">
        <v>4613</v>
      </c>
      <c r="AA77" s="518">
        <v>108</v>
      </c>
      <c r="AB77" s="518">
        <v>-325</v>
      </c>
      <c r="AC77" s="518">
        <v>-8476</v>
      </c>
      <c r="AD77" s="518">
        <v>-124</v>
      </c>
      <c r="AE77" s="518">
        <v>303</v>
      </c>
      <c r="AF77" s="518">
        <v>-91</v>
      </c>
      <c r="AG77" s="518">
        <v>2144</v>
      </c>
      <c r="AH77" s="518">
        <v>165</v>
      </c>
      <c r="AI77" s="518">
        <v>1042</v>
      </c>
      <c r="AJ77" s="518">
        <v>742</v>
      </c>
      <c r="AK77" s="518">
        <v>152</v>
      </c>
      <c r="AL77" s="518">
        <v>7256</v>
      </c>
      <c r="AM77" s="518">
        <v>4162</v>
      </c>
      <c r="AN77" s="518">
        <v>531</v>
      </c>
      <c r="AO77" s="518">
        <v>1072</v>
      </c>
      <c r="AP77" s="518">
        <v>20853</v>
      </c>
      <c r="AQ77" s="518">
        <v>0</v>
      </c>
      <c r="AR77" s="518">
        <v>884</v>
      </c>
      <c r="AS77" s="518">
        <v>387</v>
      </c>
      <c r="AT77" s="518">
        <v>0</v>
      </c>
      <c r="AU77" s="518">
        <v>38</v>
      </c>
      <c r="AV77" s="518">
        <v>7</v>
      </c>
      <c r="AW77" s="518">
        <v>597</v>
      </c>
      <c r="AX77" s="518">
        <v>4</v>
      </c>
      <c r="AY77" s="518">
        <v>64</v>
      </c>
      <c r="AZ77" s="518">
        <v>196</v>
      </c>
      <c r="BA77" s="518">
        <v>100</v>
      </c>
      <c r="BB77" s="518">
        <v>157</v>
      </c>
      <c r="BC77" s="518">
        <v>16</v>
      </c>
      <c r="BD77" s="518">
        <v>0</v>
      </c>
      <c r="BE77" s="518">
        <v>219</v>
      </c>
      <c r="BF77" s="518">
        <v>1104</v>
      </c>
      <c r="BG77" s="518">
        <v>3054</v>
      </c>
      <c r="BH77" s="518">
        <v>64</v>
      </c>
      <c r="BI77" s="518">
        <v>161</v>
      </c>
      <c r="BJ77" s="518">
        <v>-17</v>
      </c>
      <c r="BK77" s="518">
        <v>383</v>
      </c>
      <c r="BL77" s="518">
        <v>5</v>
      </c>
      <c r="BM77" s="518">
        <v>396</v>
      </c>
      <c r="BN77" s="518">
        <v>1524</v>
      </c>
      <c r="BO77" s="518">
        <v>1677</v>
      </c>
      <c r="BP77" s="518">
        <v>1598</v>
      </c>
      <c r="BQ77" s="518">
        <v>794</v>
      </c>
      <c r="BR77" s="518">
        <v>1087</v>
      </c>
      <c r="BS77" s="518">
        <v>298</v>
      </c>
      <c r="BT77" s="518">
        <v>0</v>
      </c>
      <c r="BU77" s="518">
        <v>377</v>
      </c>
      <c r="BV77" s="510">
        <v>77773</v>
      </c>
      <c r="BW77" s="517"/>
      <c r="BX77" s="517"/>
      <c r="BY77" s="517"/>
      <c r="BZ77" s="517"/>
      <c r="CA77" s="517"/>
      <c r="CB77" s="517"/>
      <c r="CC77" s="517"/>
      <c r="CD77" s="517"/>
      <c r="CE77" s="517"/>
      <c r="CF77" s="517"/>
      <c r="CG77" s="517"/>
      <c r="CH77" s="517"/>
      <c r="CI77" s="517"/>
      <c r="CJ77" s="517"/>
    </row>
    <row r="78" spans="1:92" x14ac:dyDescent="0.2">
      <c r="A78" s="506">
        <v>44</v>
      </c>
      <c r="C78" s="507">
        <v>73</v>
      </c>
      <c r="D78" s="508" t="s">
        <v>55</v>
      </c>
      <c r="E78" s="518">
        <v>11676</v>
      </c>
      <c r="F78" s="518">
        <v>14</v>
      </c>
      <c r="G78" s="518">
        <v>3592</v>
      </c>
      <c r="H78" s="518">
        <v>15</v>
      </c>
      <c r="I78" s="518">
        <v>2944</v>
      </c>
      <c r="J78" s="518">
        <v>344</v>
      </c>
      <c r="K78" s="518">
        <v>361</v>
      </c>
      <c r="L78" s="518">
        <v>29</v>
      </c>
      <c r="M78" s="518">
        <v>19</v>
      </c>
      <c r="N78" s="518">
        <v>254</v>
      </c>
      <c r="O78" s="518">
        <v>186</v>
      </c>
      <c r="P78" s="518">
        <v>1312</v>
      </c>
      <c r="Q78" s="518">
        <v>600</v>
      </c>
      <c r="R78" s="518">
        <v>261</v>
      </c>
      <c r="S78" s="518">
        <v>15</v>
      </c>
      <c r="T78" s="518">
        <v>1</v>
      </c>
      <c r="U78" s="518">
        <v>1659</v>
      </c>
      <c r="V78" s="518">
        <v>272</v>
      </c>
      <c r="W78" s="518">
        <v>47</v>
      </c>
      <c r="X78" s="518">
        <v>892</v>
      </c>
      <c r="Y78" s="518">
        <v>1009</v>
      </c>
      <c r="Z78" s="518">
        <v>4165</v>
      </c>
      <c r="AA78" s="518">
        <v>584</v>
      </c>
      <c r="AB78" s="518">
        <v>1425</v>
      </c>
      <c r="AC78" s="518">
        <v>62605</v>
      </c>
      <c r="AD78" s="518">
        <v>474</v>
      </c>
      <c r="AE78" s="518">
        <v>1616</v>
      </c>
      <c r="AF78" s="518">
        <v>2632</v>
      </c>
      <c r="AG78" s="518">
        <v>2498</v>
      </c>
      <c r="AH78" s="518">
        <v>611</v>
      </c>
      <c r="AI78" s="518">
        <v>4565</v>
      </c>
      <c r="AJ78" s="518">
        <v>1210</v>
      </c>
      <c r="AK78" s="518">
        <v>256</v>
      </c>
      <c r="AL78" s="518">
        <v>4912</v>
      </c>
      <c r="AM78" s="518">
        <v>1215</v>
      </c>
      <c r="AN78" s="518">
        <v>815</v>
      </c>
      <c r="AO78" s="518">
        <v>1124</v>
      </c>
      <c r="AP78" s="518">
        <v>15494</v>
      </c>
      <c r="AQ78" s="518">
        <v>0</v>
      </c>
      <c r="AR78" s="518">
        <v>1414</v>
      </c>
      <c r="AS78" s="518">
        <v>1070</v>
      </c>
      <c r="AT78" s="518">
        <v>0</v>
      </c>
      <c r="AU78" s="518">
        <v>121</v>
      </c>
      <c r="AV78" s="518">
        <v>33</v>
      </c>
      <c r="AW78" s="518">
        <v>229</v>
      </c>
      <c r="AX78" s="518">
        <v>119</v>
      </c>
      <c r="AY78" s="518">
        <v>55</v>
      </c>
      <c r="AZ78" s="518">
        <v>92</v>
      </c>
      <c r="BA78" s="518">
        <v>98</v>
      </c>
      <c r="BB78" s="518">
        <v>24</v>
      </c>
      <c r="BC78" s="518">
        <v>7</v>
      </c>
      <c r="BD78" s="518">
        <v>14232</v>
      </c>
      <c r="BE78" s="518">
        <v>4283</v>
      </c>
      <c r="BF78" s="518">
        <v>3536</v>
      </c>
      <c r="BG78" s="518">
        <v>5095</v>
      </c>
      <c r="BH78" s="518">
        <v>56</v>
      </c>
      <c r="BI78" s="518">
        <v>323</v>
      </c>
      <c r="BJ78" s="518">
        <v>244</v>
      </c>
      <c r="BK78" s="518">
        <v>1535</v>
      </c>
      <c r="BL78" s="518">
        <v>24</v>
      </c>
      <c r="BM78" s="518">
        <v>402</v>
      </c>
      <c r="BN78" s="518">
        <v>1177</v>
      </c>
      <c r="BO78" s="518">
        <v>4350</v>
      </c>
      <c r="BP78" s="518">
        <v>2420</v>
      </c>
      <c r="BQ78" s="518">
        <v>536</v>
      </c>
      <c r="BR78" s="518">
        <v>750</v>
      </c>
      <c r="BS78" s="518">
        <v>298</v>
      </c>
      <c r="BT78" s="518">
        <v>0</v>
      </c>
      <c r="BU78" s="518">
        <v>52</v>
      </c>
      <c r="BV78" s="510">
        <v>174278</v>
      </c>
      <c r="BW78" s="517"/>
      <c r="BX78" s="517"/>
      <c r="BY78" s="517"/>
      <c r="BZ78" s="517"/>
      <c r="CA78" s="517"/>
      <c r="CB78" s="517"/>
      <c r="CC78" s="517"/>
      <c r="CD78" s="517"/>
      <c r="CE78" s="517"/>
      <c r="CF78" s="517"/>
      <c r="CG78" s="517"/>
      <c r="CH78" s="517"/>
      <c r="CI78" s="517"/>
      <c r="CJ78" s="517"/>
    </row>
    <row r="79" spans="1:92" x14ac:dyDescent="0.2">
      <c r="A79" s="506">
        <v>45</v>
      </c>
      <c r="C79" s="507">
        <v>74</v>
      </c>
      <c r="D79" s="508" t="s">
        <v>696</v>
      </c>
      <c r="E79" s="518">
        <v>2901</v>
      </c>
      <c r="F79" s="518">
        <v>5</v>
      </c>
      <c r="G79" s="518">
        <v>1329</v>
      </c>
      <c r="H79" s="518">
        <v>10</v>
      </c>
      <c r="I79" s="518">
        <v>1262</v>
      </c>
      <c r="J79" s="518">
        <v>1135</v>
      </c>
      <c r="K79" s="518">
        <v>141</v>
      </c>
      <c r="L79" s="518">
        <v>13</v>
      </c>
      <c r="M79" s="518">
        <v>11</v>
      </c>
      <c r="N79" s="518">
        <v>118</v>
      </c>
      <c r="O79" s="518">
        <v>60</v>
      </c>
      <c r="P79" s="518">
        <v>201</v>
      </c>
      <c r="Q79" s="518">
        <v>872</v>
      </c>
      <c r="R79" s="518">
        <v>120</v>
      </c>
      <c r="S79" s="518">
        <v>3</v>
      </c>
      <c r="T79" s="518">
        <v>1</v>
      </c>
      <c r="U79" s="518">
        <v>442</v>
      </c>
      <c r="V79" s="518">
        <v>87</v>
      </c>
      <c r="W79" s="518">
        <v>11</v>
      </c>
      <c r="X79" s="518">
        <v>295</v>
      </c>
      <c r="Y79" s="518">
        <v>62</v>
      </c>
      <c r="Z79" s="518">
        <v>394</v>
      </c>
      <c r="AA79" s="518">
        <v>64</v>
      </c>
      <c r="AB79" s="518">
        <v>60</v>
      </c>
      <c r="AC79" s="518">
        <v>1589</v>
      </c>
      <c r="AD79" s="518">
        <v>30</v>
      </c>
      <c r="AE79" s="518">
        <v>188</v>
      </c>
      <c r="AF79" s="518">
        <v>592</v>
      </c>
      <c r="AG79" s="518">
        <v>2512</v>
      </c>
      <c r="AH79" s="518">
        <v>98</v>
      </c>
      <c r="AI79" s="518">
        <v>617</v>
      </c>
      <c r="AJ79" s="518">
        <v>257</v>
      </c>
      <c r="AK79" s="518">
        <v>62</v>
      </c>
      <c r="AL79" s="518">
        <v>2248</v>
      </c>
      <c r="AM79" s="518">
        <v>339</v>
      </c>
      <c r="AN79" s="518">
        <v>234</v>
      </c>
      <c r="AO79" s="518">
        <v>157</v>
      </c>
      <c r="AP79" s="518">
        <v>1814</v>
      </c>
      <c r="AQ79" s="518">
        <v>0</v>
      </c>
      <c r="AR79" s="518">
        <v>1429</v>
      </c>
      <c r="AS79" s="518">
        <v>158</v>
      </c>
      <c r="AT79" s="518">
        <v>0</v>
      </c>
      <c r="AU79" s="518">
        <v>72</v>
      </c>
      <c r="AV79" s="518">
        <v>19</v>
      </c>
      <c r="AW79" s="518">
        <v>190</v>
      </c>
      <c r="AX79" s="518">
        <v>43</v>
      </c>
      <c r="AY79" s="518">
        <v>8</v>
      </c>
      <c r="AZ79" s="518">
        <v>52</v>
      </c>
      <c r="BA79" s="518">
        <v>35</v>
      </c>
      <c r="BB79" s="518">
        <v>24</v>
      </c>
      <c r="BC79" s="518">
        <v>3</v>
      </c>
      <c r="BD79" s="518">
        <v>65</v>
      </c>
      <c r="BE79" s="518">
        <v>212</v>
      </c>
      <c r="BF79" s="518">
        <v>411</v>
      </c>
      <c r="BG79" s="518">
        <v>1156</v>
      </c>
      <c r="BH79" s="518">
        <v>35</v>
      </c>
      <c r="BI79" s="518">
        <v>66</v>
      </c>
      <c r="BJ79" s="518">
        <v>138</v>
      </c>
      <c r="BK79" s="518">
        <v>45</v>
      </c>
      <c r="BL79" s="518">
        <v>7</v>
      </c>
      <c r="BM79" s="518">
        <v>235</v>
      </c>
      <c r="BN79" s="518">
        <v>895</v>
      </c>
      <c r="BO79" s="518">
        <v>900</v>
      </c>
      <c r="BP79" s="518">
        <v>1624</v>
      </c>
      <c r="BQ79" s="518">
        <v>195</v>
      </c>
      <c r="BR79" s="518">
        <v>572</v>
      </c>
      <c r="BS79" s="518">
        <v>191</v>
      </c>
      <c r="BT79" s="518">
        <v>0</v>
      </c>
      <c r="BU79" s="518">
        <v>19</v>
      </c>
      <c r="BV79" s="510">
        <v>29133</v>
      </c>
      <c r="BW79" s="517"/>
      <c r="BX79" s="517"/>
      <c r="BY79" s="517"/>
      <c r="BZ79" s="517"/>
      <c r="CA79" s="517"/>
      <c r="CB79" s="517"/>
      <c r="CC79" s="517"/>
      <c r="CD79" s="517"/>
      <c r="CE79" s="517"/>
      <c r="CF79" s="517"/>
      <c r="CG79" s="517"/>
      <c r="CH79" s="517"/>
      <c r="CI79" s="517"/>
      <c r="CJ79" s="517"/>
    </row>
    <row r="80" spans="1:92" x14ac:dyDescent="0.2">
      <c r="A80" s="506">
        <v>46</v>
      </c>
      <c r="C80" s="507">
        <v>75</v>
      </c>
      <c r="D80" s="508" t="s">
        <v>57</v>
      </c>
      <c r="E80" s="518">
        <v>-5073</v>
      </c>
      <c r="F80" s="518">
        <v>-9</v>
      </c>
      <c r="G80" s="518">
        <v>-22</v>
      </c>
      <c r="H80" s="518">
        <v>0</v>
      </c>
      <c r="I80" s="518">
        <v>-284</v>
      </c>
      <c r="J80" s="518">
        <v>-1</v>
      </c>
      <c r="K80" s="518">
        <v>0</v>
      </c>
      <c r="L80" s="518">
        <v>0</v>
      </c>
      <c r="M80" s="518">
        <v>0</v>
      </c>
      <c r="N80" s="518">
        <v>0</v>
      </c>
      <c r="O80" s="518">
        <v>0</v>
      </c>
      <c r="P80" s="518">
        <v>0</v>
      </c>
      <c r="Q80" s="518">
        <v>-14</v>
      </c>
      <c r="R80" s="518">
        <v>0</v>
      </c>
      <c r="S80" s="518">
        <v>0</v>
      </c>
      <c r="T80" s="518">
        <v>0</v>
      </c>
      <c r="U80" s="518">
        <v>0</v>
      </c>
      <c r="V80" s="518">
        <v>0</v>
      </c>
      <c r="W80" s="518">
        <v>0</v>
      </c>
      <c r="X80" s="518">
        <v>0</v>
      </c>
      <c r="Y80" s="518">
        <v>0</v>
      </c>
      <c r="Z80" s="518">
        <v>0</v>
      </c>
      <c r="AA80" s="518">
        <v>0</v>
      </c>
      <c r="AB80" s="518">
        <v>0</v>
      </c>
      <c r="AC80" s="518">
        <v>-1</v>
      </c>
      <c r="AD80" s="518">
        <v>0</v>
      </c>
      <c r="AE80" s="518">
        <v>0</v>
      </c>
      <c r="AF80" s="518">
        <v>0</v>
      </c>
      <c r="AG80" s="518">
        <v>-289</v>
      </c>
      <c r="AH80" s="518">
        <v>0</v>
      </c>
      <c r="AI80" s="518">
        <v>-51</v>
      </c>
      <c r="AJ80" s="518">
        <v>-273</v>
      </c>
      <c r="AK80" s="518">
        <v>0</v>
      </c>
      <c r="AL80" s="518">
        <v>-26</v>
      </c>
      <c r="AM80" s="518">
        <v>-248</v>
      </c>
      <c r="AN80" s="518">
        <v>0</v>
      </c>
      <c r="AO80" s="518">
        <v>-7</v>
      </c>
      <c r="AP80" s="518">
        <v>0</v>
      </c>
      <c r="AQ80" s="518">
        <v>0</v>
      </c>
      <c r="AR80" s="518">
        <v>-41</v>
      </c>
      <c r="AS80" s="518">
        <v>-39</v>
      </c>
      <c r="AT80" s="518">
        <v>0</v>
      </c>
      <c r="AU80" s="518">
        <v>0</v>
      </c>
      <c r="AV80" s="518">
        <v>0</v>
      </c>
      <c r="AW80" s="518">
        <v>-13</v>
      </c>
      <c r="AX80" s="518">
        <v>0</v>
      </c>
      <c r="AY80" s="518">
        <v>0</v>
      </c>
      <c r="AZ80" s="518">
        <v>0</v>
      </c>
      <c r="BA80" s="518">
        <v>0</v>
      </c>
      <c r="BB80" s="518">
        <v>0</v>
      </c>
      <c r="BC80" s="518">
        <v>0</v>
      </c>
      <c r="BD80" s="518">
        <v>0</v>
      </c>
      <c r="BE80" s="518">
        <v>-3</v>
      </c>
      <c r="BF80" s="518">
        <v>-158</v>
      </c>
      <c r="BG80" s="518">
        <v>-1138</v>
      </c>
      <c r="BH80" s="518">
        <v>0</v>
      </c>
      <c r="BI80" s="518">
        <v>-12</v>
      </c>
      <c r="BJ80" s="518">
        <v>-70</v>
      </c>
      <c r="BK80" s="518">
        <v>0</v>
      </c>
      <c r="BL80" s="518">
        <v>0</v>
      </c>
      <c r="BM80" s="518">
        <v>0</v>
      </c>
      <c r="BN80" s="518">
        <v>-1</v>
      </c>
      <c r="BO80" s="518">
        <v>-1</v>
      </c>
      <c r="BP80" s="518">
        <v>0</v>
      </c>
      <c r="BQ80" s="518">
        <v>0</v>
      </c>
      <c r="BR80" s="518">
        <v>0</v>
      </c>
      <c r="BS80" s="518">
        <v>0</v>
      </c>
      <c r="BT80" s="518">
        <v>0</v>
      </c>
      <c r="BU80" s="518">
        <v>-5</v>
      </c>
      <c r="BV80" s="510">
        <v>-7779</v>
      </c>
      <c r="BW80" s="517"/>
      <c r="BX80" s="517"/>
      <c r="BY80" s="517"/>
      <c r="BZ80" s="517"/>
      <c r="CA80" s="517"/>
      <c r="CB80" s="517"/>
      <c r="CC80" s="517"/>
      <c r="CD80" s="517"/>
      <c r="CE80" s="517"/>
      <c r="CF80" s="517"/>
      <c r="CG80" s="517"/>
      <c r="CH80" s="517"/>
      <c r="CI80" s="517"/>
      <c r="CJ80" s="517"/>
    </row>
    <row r="81" spans="1:88" x14ac:dyDescent="0.2">
      <c r="A81" s="506">
        <v>47</v>
      </c>
      <c r="C81" s="511">
        <v>76</v>
      </c>
      <c r="D81" s="512" t="s">
        <v>58</v>
      </c>
      <c r="E81" s="513">
        <v>33300</v>
      </c>
      <c r="F81" s="513">
        <v>149</v>
      </c>
      <c r="G81" s="513">
        <v>14087</v>
      </c>
      <c r="H81" s="513">
        <v>93</v>
      </c>
      <c r="I81" s="513">
        <v>17581</v>
      </c>
      <c r="J81" s="513">
        <v>2670</v>
      </c>
      <c r="K81" s="513">
        <v>1261</v>
      </c>
      <c r="L81" s="513">
        <v>161</v>
      </c>
      <c r="M81" s="513">
        <v>165</v>
      </c>
      <c r="N81" s="513">
        <v>1589</v>
      </c>
      <c r="O81" s="513">
        <v>871</v>
      </c>
      <c r="P81" s="513">
        <v>3256</v>
      </c>
      <c r="Q81" s="513">
        <v>1912</v>
      </c>
      <c r="R81" s="513">
        <v>1109</v>
      </c>
      <c r="S81" s="513">
        <v>52</v>
      </c>
      <c r="T81" s="513">
        <v>13</v>
      </c>
      <c r="U81" s="513">
        <v>6844</v>
      </c>
      <c r="V81" s="513">
        <v>1241</v>
      </c>
      <c r="W81" s="513">
        <v>356</v>
      </c>
      <c r="X81" s="513">
        <v>4732</v>
      </c>
      <c r="Y81" s="513">
        <v>4125</v>
      </c>
      <c r="Z81" s="513">
        <v>18383</v>
      </c>
      <c r="AA81" s="513">
        <v>1668</v>
      </c>
      <c r="AB81" s="513">
        <v>2742</v>
      </c>
      <c r="AC81" s="513">
        <v>140490</v>
      </c>
      <c r="AD81" s="513">
        <v>857</v>
      </c>
      <c r="AE81" s="513">
        <v>5233</v>
      </c>
      <c r="AF81" s="513">
        <v>10816</v>
      </c>
      <c r="AG81" s="513">
        <v>31798</v>
      </c>
      <c r="AH81" s="513">
        <v>1126</v>
      </c>
      <c r="AI81" s="513">
        <v>9062</v>
      </c>
      <c r="AJ81" s="513">
        <v>2802</v>
      </c>
      <c r="AK81" s="513">
        <v>2152</v>
      </c>
      <c r="AL81" s="513">
        <v>37578</v>
      </c>
      <c r="AM81" s="513">
        <v>11138</v>
      </c>
      <c r="AN81" s="513">
        <v>2088</v>
      </c>
      <c r="AO81" s="513">
        <v>3026</v>
      </c>
      <c r="AP81" s="513">
        <v>38161</v>
      </c>
      <c r="AQ81" s="513">
        <v>0</v>
      </c>
      <c r="AR81" s="513">
        <v>12888</v>
      </c>
      <c r="AS81" s="513">
        <v>3574</v>
      </c>
      <c r="AT81" s="513">
        <v>0</v>
      </c>
      <c r="AU81" s="513">
        <v>484</v>
      </c>
      <c r="AV81" s="513">
        <v>96</v>
      </c>
      <c r="AW81" s="513">
        <v>1673</v>
      </c>
      <c r="AX81" s="513">
        <v>1527</v>
      </c>
      <c r="AY81" s="513">
        <v>147</v>
      </c>
      <c r="AZ81" s="513">
        <v>611</v>
      </c>
      <c r="BA81" s="513">
        <v>657</v>
      </c>
      <c r="BB81" s="513">
        <v>330</v>
      </c>
      <c r="BC81" s="513">
        <v>71</v>
      </c>
      <c r="BD81" s="513">
        <v>29122</v>
      </c>
      <c r="BE81" s="513">
        <v>19219</v>
      </c>
      <c r="BF81" s="513">
        <v>14809</v>
      </c>
      <c r="BG81" s="513">
        <v>40841</v>
      </c>
      <c r="BH81" s="513">
        <v>1145</v>
      </c>
      <c r="BI81" s="513">
        <v>4471</v>
      </c>
      <c r="BJ81" s="513">
        <v>2387</v>
      </c>
      <c r="BK81" s="513">
        <v>2438</v>
      </c>
      <c r="BL81" s="513">
        <v>83</v>
      </c>
      <c r="BM81" s="513">
        <v>3199</v>
      </c>
      <c r="BN81" s="513">
        <v>10026</v>
      </c>
      <c r="BO81" s="513">
        <v>15611</v>
      </c>
      <c r="BP81" s="513">
        <v>20536</v>
      </c>
      <c r="BQ81" s="513">
        <v>2792</v>
      </c>
      <c r="BR81" s="513">
        <v>3905</v>
      </c>
      <c r="BS81" s="513">
        <v>1427</v>
      </c>
      <c r="BT81" s="513">
        <v>0</v>
      </c>
      <c r="BU81" s="513">
        <v>462</v>
      </c>
      <c r="BV81" s="514">
        <v>609218</v>
      </c>
      <c r="BW81" s="517"/>
      <c r="BX81" s="517"/>
      <c r="BY81" s="517"/>
      <c r="BZ81" s="517"/>
      <c r="CA81" s="517"/>
      <c r="CB81" s="517"/>
      <c r="CC81" s="517"/>
      <c r="CD81" s="517"/>
      <c r="CE81" s="517"/>
      <c r="CF81" s="517"/>
      <c r="CG81" s="517"/>
      <c r="CH81" s="517"/>
      <c r="CI81" s="517"/>
      <c r="CJ81" s="517"/>
    </row>
    <row r="82" spans="1:88" x14ac:dyDescent="0.2">
      <c r="A82" s="506">
        <v>48</v>
      </c>
      <c r="C82" s="501">
        <v>77</v>
      </c>
      <c r="D82" s="502" t="s">
        <v>697</v>
      </c>
      <c r="E82" s="519">
        <v>50324</v>
      </c>
      <c r="F82" s="519">
        <v>185</v>
      </c>
      <c r="G82" s="519">
        <v>19835</v>
      </c>
      <c r="H82" s="519">
        <v>107</v>
      </c>
      <c r="I82" s="519">
        <v>29257</v>
      </c>
      <c r="J82" s="519">
        <v>3837</v>
      </c>
      <c r="K82" s="519">
        <v>1986</v>
      </c>
      <c r="L82" s="519">
        <v>247</v>
      </c>
      <c r="M82" s="519">
        <v>253</v>
      </c>
      <c r="N82" s="519">
        <v>2629</v>
      </c>
      <c r="O82" s="519">
        <v>1251</v>
      </c>
      <c r="P82" s="519">
        <v>5357</v>
      </c>
      <c r="Q82" s="519">
        <v>3241</v>
      </c>
      <c r="R82" s="519">
        <v>1808</v>
      </c>
      <c r="S82" s="519">
        <v>74</v>
      </c>
      <c r="T82" s="519">
        <v>19</v>
      </c>
      <c r="U82" s="519">
        <v>10135</v>
      </c>
      <c r="V82" s="519">
        <v>2131</v>
      </c>
      <c r="W82" s="519">
        <v>624</v>
      </c>
      <c r="X82" s="519">
        <v>7237</v>
      </c>
      <c r="Y82" s="519">
        <v>6342</v>
      </c>
      <c r="Z82" s="519">
        <v>27906</v>
      </c>
      <c r="AA82" s="519">
        <v>2601</v>
      </c>
      <c r="AB82" s="519">
        <v>4422</v>
      </c>
      <c r="AC82" s="519">
        <v>228419</v>
      </c>
      <c r="AD82" s="519">
        <v>1398</v>
      </c>
      <c r="AE82" s="519">
        <v>9134</v>
      </c>
      <c r="AF82" s="519">
        <v>16918</v>
      </c>
      <c r="AG82" s="519">
        <v>47378</v>
      </c>
      <c r="AH82" s="519">
        <v>1816</v>
      </c>
      <c r="AI82" s="519">
        <v>15006</v>
      </c>
      <c r="AJ82" s="519">
        <v>4147</v>
      </c>
      <c r="AK82" s="519">
        <v>2773</v>
      </c>
      <c r="AL82" s="519">
        <v>47061</v>
      </c>
      <c r="AM82" s="519">
        <v>14425</v>
      </c>
      <c r="AN82" s="519">
        <v>2599</v>
      </c>
      <c r="AO82" s="519">
        <v>3764</v>
      </c>
      <c r="AP82" s="519">
        <v>41856</v>
      </c>
      <c r="AQ82" s="519">
        <v>0</v>
      </c>
      <c r="AR82" s="519">
        <v>15792</v>
      </c>
      <c r="AS82" s="519">
        <v>5980</v>
      </c>
      <c r="AT82" s="519">
        <v>0</v>
      </c>
      <c r="AU82" s="519">
        <v>631</v>
      </c>
      <c r="AV82" s="519">
        <v>124</v>
      </c>
      <c r="AW82" s="519">
        <v>2208</v>
      </c>
      <c r="AX82" s="519">
        <v>1830</v>
      </c>
      <c r="AY82" s="519">
        <v>187</v>
      </c>
      <c r="AZ82" s="519">
        <v>945</v>
      </c>
      <c r="BA82" s="519">
        <v>900</v>
      </c>
      <c r="BB82" s="519">
        <v>565</v>
      </c>
      <c r="BC82" s="519">
        <v>102</v>
      </c>
      <c r="BD82" s="519">
        <v>37276</v>
      </c>
      <c r="BE82" s="519">
        <v>22080</v>
      </c>
      <c r="BF82" s="519">
        <v>20168</v>
      </c>
      <c r="BG82" s="519">
        <v>58068</v>
      </c>
      <c r="BH82" s="519">
        <v>1503</v>
      </c>
      <c r="BI82" s="519">
        <v>5514</v>
      </c>
      <c r="BJ82" s="519">
        <v>3269</v>
      </c>
      <c r="BK82" s="519">
        <v>3165</v>
      </c>
      <c r="BL82" s="519">
        <v>144</v>
      </c>
      <c r="BM82" s="519">
        <v>5127</v>
      </c>
      <c r="BN82" s="519">
        <v>12502</v>
      </c>
      <c r="BO82" s="519">
        <v>22937</v>
      </c>
      <c r="BP82" s="519">
        <v>32445</v>
      </c>
      <c r="BQ82" s="519">
        <v>3570</v>
      </c>
      <c r="BR82" s="519">
        <v>4932</v>
      </c>
      <c r="BS82" s="519">
        <v>1768</v>
      </c>
      <c r="BT82" s="519">
        <v>831</v>
      </c>
      <c r="BU82" s="519">
        <v>772</v>
      </c>
      <c r="BV82" s="520">
        <v>883837</v>
      </c>
      <c r="BW82" s="517"/>
      <c r="BX82" s="517"/>
      <c r="BY82" s="517"/>
      <c r="BZ82" s="517"/>
      <c r="CA82" s="517"/>
      <c r="CB82" s="517"/>
      <c r="CC82" s="517"/>
      <c r="CD82" s="517"/>
      <c r="CE82" s="517"/>
      <c r="CF82" s="517"/>
      <c r="CG82" s="517"/>
      <c r="CH82" s="517"/>
      <c r="CI82" s="517"/>
      <c r="CJ82" s="517"/>
    </row>
    <row r="83" spans="1:88" x14ac:dyDescent="0.2">
      <c r="C83" s="521"/>
      <c r="D83" s="521"/>
      <c r="E83" s="522"/>
      <c r="F83" s="522"/>
      <c r="G83" s="522"/>
      <c r="H83" s="522"/>
      <c r="I83" s="522"/>
      <c r="J83" s="522"/>
      <c r="K83" s="522"/>
      <c r="L83" s="522"/>
      <c r="M83" s="522"/>
      <c r="N83" s="522"/>
      <c r="O83" s="522"/>
      <c r="P83" s="522"/>
      <c r="Q83" s="522"/>
      <c r="R83" s="522"/>
      <c r="S83" s="522"/>
      <c r="T83" s="522"/>
      <c r="U83" s="522"/>
      <c r="V83" s="522"/>
      <c r="W83" s="522"/>
      <c r="X83" s="522"/>
      <c r="Y83" s="522"/>
      <c r="Z83" s="522"/>
      <c r="AA83" s="522"/>
      <c r="AB83" s="522"/>
      <c r="AC83" s="522"/>
      <c r="AD83" s="522"/>
      <c r="AE83" s="522"/>
      <c r="AF83" s="522"/>
      <c r="AG83" s="522"/>
      <c r="AH83" s="522"/>
      <c r="AI83" s="522"/>
      <c r="AJ83" s="522"/>
      <c r="AK83" s="522"/>
      <c r="AL83" s="522"/>
      <c r="AM83" s="522"/>
      <c r="AN83" s="522"/>
      <c r="AO83" s="522"/>
      <c r="AP83" s="522"/>
      <c r="AQ83" s="522"/>
      <c r="AR83" s="522"/>
      <c r="AS83" s="522"/>
      <c r="AT83" s="522"/>
      <c r="AU83" s="522"/>
      <c r="AV83" s="522"/>
      <c r="AW83" s="522"/>
      <c r="AX83" s="522"/>
      <c r="AY83" s="522"/>
      <c r="AZ83" s="522"/>
      <c r="BA83" s="522"/>
      <c r="BB83" s="522"/>
      <c r="BC83" s="522"/>
      <c r="BD83" s="522"/>
      <c r="BE83" s="522"/>
      <c r="BF83" s="522"/>
      <c r="BG83" s="522"/>
      <c r="BH83" s="522"/>
      <c r="BI83" s="522"/>
      <c r="BJ83" s="522"/>
      <c r="BK83" s="522"/>
      <c r="BL83" s="522"/>
      <c r="BM83" s="522"/>
      <c r="BN83" s="522"/>
      <c r="BO83" s="522"/>
      <c r="BP83" s="522"/>
      <c r="BQ83" s="522"/>
      <c r="BR83" s="522"/>
      <c r="BS83" s="522"/>
      <c r="BT83" s="522"/>
      <c r="BU83" s="522"/>
      <c r="BV83" s="522"/>
      <c r="BW83" s="522"/>
      <c r="BX83" s="522"/>
      <c r="BY83" s="522"/>
      <c r="BZ83" s="522"/>
      <c r="CA83" s="522"/>
      <c r="CB83" s="522"/>
      <c r="CC83" s="522"/>
      <c r="CD83" s="522"/>
      <c r="CE83" s="522"/>
      <c r="CF83" s="522"/>
      <c r="CG83" s="522"/>
      <c r="CH83" s="522"/>
      <c r="CI83" s="522"/>
      <c r="CJ83" s="522"/>
    </row>
    <row r="84" spans="1:88" x14ac:dyDescent="0.2">
      <c r="E84" s="523">
        <v>1</v>
      </c>
      <c r="F84" s="523">
        <v>2</v>
      </c>
      <c r="G84" s="523">
        <v>3</v>
      </c>
      <c r="H84" s="523">
        <v>4</v>
      </c>
      <c r="I84" s="523">
        <v>5</v>
      </c>
      <c r="J84" s="523">
        <v>5</v>
      </c>
      <c r="K84" s="523">
        <v>6</v>
      </c>
      <c r="L84" s="523">
        <v>7</v>
      </c>
      <c r="M84" s="523">
        <v>7</v>
      </c>
      <c r="N84" s="523">
        <v>7</v>
      </c>
      <c r="O84" s="523">
        <v>22</v>
      </c>
      <c r="P84" s="523">
        <v>8</v>
      </c>
      <c r="Q84" s="523">
        <v>9</v>
      </c>
      <c r="R84" s="523">
        <v>10</v>
      </c>
      <c r="S84" s="523">
        <v>10</v>
      </c>
      <c r="T84" s="523">
        <v>22</v>
      </c>
      <c r="U84" s="523">
        <v>11</v>
      </c>
      <c r="V84" s="523">
        <v>12</v>
      </c>
      <c r="W84" s="523">
        <v>13</v>
      </c>
      <c r="X84" s="523">
        <v>14</v>
      </c>
      <c r="Y84" s="523">
        <v>15</v>
      </c>
      <c r="Z84" s="523">
        <v>16</v>
      </c>
      <c r="AA84" s="523">
        <v>17</v>
      </c>
      <c r="AB84" s="523">
        <v>18</v>
      </c>
      <c r="AC84" s="523">
        <v>19</v>
      </c>
      <c r="AD84" s="523">
        <v>20</v>
      </c>
      <c r="AE84" s="523">
        <v>21</v>
      </c>
      <c r="AF84" s="523">
        <v>22</v>
      </c>
      <c r="AG84" s="523">
        <v>23</v>
      </c>
      <c r="AH84" s="523">
        <v>24</v>
      </c>
      <c r="AI84" s="523">
        <v>24</v>
      </c>
      <c r="AJ84" s="523">
        <v>25</v>
      </c>
      <c r="AK84" s="523">
        <v>26</v>
      </c>
      <c r="AL84" s="523">
        <v>27</v>
      </c>
      <c r="AM84" s="523">
        <v>28</v>
      </c>
      <c r="AN84" s="523">
        <v>29</v>
      </c>
      <c r="AO84" s="523">
        <v>29</v>
      </c>
      <c r="AP84" s="523">
        <v>29</v>
      </c>
      <c r="AQ84" s="523">
        <v>30</v>
      </c>
      <c r="AR84" s="523">
        <v>30</v>
      </c>
      <c r="AS84" s="523">
        <v>30</v>
      </c>
      <c r="AT84" s="523">
        <v>30</v>
      </c>
      <c r="AU84" s="523">
        <v>30</v>
      </c>
      <c r="AV84" s="523">
        <v>30</v>
      </c>
      <c r="AW84" s="523">
        <v>30</v>
      </c>
      <c r="AX84" s="523">
        <v>30</v>
      </c>
      <c r="AY84" s="523">
        <v>31</v>
      </c>
      <c r="AZ84" s="523">
        <v>31</v>
      </c>
      <c r="BA84" s="523">
        <v>31</v>
      </c>
      <c r="BB84" s="523">
        <v>31</v>
      </c>
      <c r="BC84" s="523">
        <v>31</v>
      </c>
      <c r="BD84" s="523">
        <v>32</v>
      </c>
      <c r="BE84" s="523">
        <v>33</v>
      </c>
      <c r="BF84" s="523">
        <v>33</v>
      </c>
      <c r="BG84" s="523">
        <v>34</v>
      </c>
      <c r="BH84" s="523">
        <v>34</v>
      </c>
      <c r="BI84" s="523">
        <v>34</v>
      </c>
      <c r="BJ84" s="523">
        <v>35</v>
      </c>
      <c r="BK84" s="523">
        <v>36</v>
      </c>
      <c r="BL84" s="523">
        <v>36</v>
      </c>
      <c r="BM84" s="523">
        <v>36</v>
      </c>
      <c r="BN84" s="523">
        <v>36</v>
      </c>
      <c r="BO84" s="523">
        <v>37</v>
      </c>
      <c r="BP84" s="523">
        <v>37</v>
      </c>
      <c r="BQ84" s="523">
        <v>37</v>
      </c>
      <c r="BR84" s="523">
        <v>37</v>
      </c>
      <c r="BS84" s="523">
        <v>37</v>
      </c>
      <c r="BT84" s="523">
        <v>38</v>
      </c>
      <c r="BU84" s="523">
        <v>39</v>
      </c>
      <c r="BV84" s="523">
        <v>40</v>
      </c>
      <c r="BW84" s="523">
        <v>41</v>
      </c>
      <c r="BX84" s="523">
        <v>42</v>
      </c>
      <c r="BY84" s="523">
        <v>43</v>
      </c>
      <c r="BZ84" s="523">
        <v>44</v>
      </c>
      <c r="CA84" s="523">
        <v>45</v>
      </c>
      <c r="CB84" s="523">
        <v>46</v>
      </c>
      <c r="CC84" s="523">
        <v>47</v>
      </c>
      <c r="CD84" s="523">
        <v>48</v>
      </c>
      <c r="CE84" s="523">
        <v>49</v>
      </c>
      <c r="CF84" s="523">
        <v>50</v>
      </c>
      <c r="CG84" s="523">
        <v>51</v>
      </c>
      <c r="CH84" s="523">
        <v>52</v>
      </c>
      <c r="CI84" s="523">
        <v>53</v>
      </c>
      <c r="CJ84" s="523">
        <v>54</v>
      </c>
    </row>
    <row r="86" spans="1:88" x14ac:dyDescent="0.2">
      <c r="C86" s="524" t="s">
        <v>698</v>
      </c>
      <c r="I86" s="492" t="s">
        <v>175</v>
      </c>
    </row>
    <row r="87" spans="1:88" x14ac:dyDescent="0.2">
      <c r="C87" s="492" t="s">
        <v>395</v>
      </c>
      <c r="BE87" s="525" t="s">
        <v>0</v>
      </c>
    </row>
    <row r="88" spans="1:88" x14ac:dyDescent="0.2">
      <c r="C88" s="227" t="s">
        <v>1</v>
      </c>
      <c r="D88" s="228"/>
      <c r="E88" s="229" t="s">
        <v>398</v>
      </c>
      <c r="F88" s="229" t="s">
        <v>399</v>
      </c>
      <c r="G88" s="229" t="s">
        <v>400</v>
      </c>
      <c r="H88" s="229" t="s">
        <v>401</v>
      </c>
      <c r="I88" s="229" t="s">
        <v>402</v>
      </c>
      <c r="J88" s="230" t="s">
        <v>403</v>
      </c>
      <c r="K88" s="230" t="s">
        <v>404</v>
      </c>
      <c r="L88" s="230" t="s">
        <v>405</v>
      </c>
      <c r="M88" s="230" t="s">
        <v>406</v>
      </c>
      <c r="N88" s="230" t="s">
        <v>2</v>
      </c>
      <c r="O88" s="230" t="s">
        <v>3</v>
      </c>
      <c r="P88" s="230" t="s">
        <v>4</v>
      </c>
      <c r="Q88" s="230" t="s">
        <v>5</v>
      </c>
      <c r="R88" s="230" t="s">
        <v>6</v>
      </c>
      <c r="S88" s="230" t="s">
        <v>7</v>
      </c>
      <c r="T88" s="230" t="s">
        <v>8</v>
      </c>
      <c r="U88" s="230" t="s">
        <v>9</v>
      </c>
      <c r="V88" s="230" t="s">
        <v>10</v>
      </c>
      <c r="W88" s="230" t="s">
        <v>11</v>
      </c>
      <c r="X88" s="230" t="s">
        <v>12</v>
      </c>
      <c r="Y88" s="230" t="s">
        <v>13</v>
      </c>
      <c r="Z88" s="230" t="s">
        <v>14</v>
      </c>
      <c r="AA88" s="230" t="s">
        <v>15</v>
      </c>
      <c r="AB88" s="230" t="s">
        <v>16</v>
      </c>
      <c r="AC88" s="230" t="s">
        <v>17</v>
      </c>
      <c r="AD88" s="230" t="s">
        <v>18</v>
      </c>
      <c r="AE88" s="230" t="s">
        <v>19</v>
      </c>
      <c r="AF88" s="230" t="s">
        <v>20</v>
      </c>
      <c r="AG88" s="230" t="s">
        <v>21</v>
      </c>
      <c r="AH88" s="230" t="s">
        <v>22</v>
      </c>
      <c r="AI88" s="230" t="s">
        <v>23</v>
      </c>
      <c r="AJ88" s="230" t="s">
        <v>24</v>
      </c>
      <c r="AK88" s="230" t="s">
        <v>25</v>
      </c>
      <c r="AL88" s="230" t="s">
        <v>26</v>
      </c>
      <c r="AM88" s="230">
        <v>35</v>
      </c>
      <c r="AN88" s="229">
        <v>36</v>
      </c>
      <c r="AO88" s="229">
        <v>37</v>
      </c>
      <c r="AP88" s="229">
        <v>38</v>
      </c>
      <c r="AQ88" s="229">
        <v>39</v>
      </c>
      <c r="AR88" s="231">
        <v>40</v>
      </c>
      <c r="AS88" s="232">
        <v>41</v>
      </c>
      <c r="AT88" s="232">
        <v>42</v>
      </c>
      <c r="AU88" s="232">
        <v>43</v>
      </c>
      <c r="AV88" s="232">
        <v>44</v>
      </c>
      <c r="AW88" s="232">
        <v>45</v>
      </c>
      <c r="AX88" s="232">
        <v>46</v>
      </c>
      <c r="AY88" s="231">
        <v>47</v>
      </c>
      <c r="AZ88" s="231">
        <v>48</v>
      </c>
      <c r="BA88" s="526">
        <v>49</v>
      </c>
      <c r="BB88" s="231">
        <v>50</v>
      </c>
      <c r="BC88" s="231">
        <v>51</v>
      </c>
      <c r="BD88" s="526">
        <v>52</v>
      </c>
      <c r="BE88" s="231">
        <v>53</v>
      </c>
      <c r="BF88" s="231">
        <v>54</v>
      </c>
    </row>
    <row r="89" spans="1:88" ht="37.5" x14ac:dyDescent="0.2">
      <c r="C89" s="234"/>
      <c r="D89" s="235" t="s">
        <v>411</v>
      </c>
      <c r="E89" s="236" t="s">
        <v>412</v>
      </c>
      <c r="F89" s="236" t="s">
        <v>413</v>
      </c>
      <c r="G89" s="236" t="s">
        <v>414</v>
      </c>
      <c r="H89" s="236" t="s">
        <v>27</v>
      </c>
      <c r="I89" s="236" t="s">
        <v>415</v>
      </c>
      <c r="J89" s="237" t="s">
        <v>28</v>
      </c>
      <c r="K89" s="237" t="s">
        <v>265</v>
      </c>
      <c r="L89" s="237" t="s">
        <v>29</v>
      </c>
      <c r="M89" s="237" t="s">
        <v>30</v>
      </c>
      <c r="N89" s="237" t="s">
        <v>416</v>
      </c>
      <c r="O89" s="237" t="s">
        <v>31</v>
      </c>
      <c r="P89" s="237" t="s">
        <v>32</v>
      </c>
      <c r="Q89" s="237" t="s">
        <v>33</v>
      </c>
      <c r="R89" s="237" t="s">
        <v>34</v>
      </c>
      <c r="S89" s="237" t="s">
        <v>266</v>
      </c>
      <c r="T89" s="237" t="s">
        <v>267</v>
      </c>
      <c r="U89" s="237" t="s">
        <v>268</v>
      </c>
      <c r="V89" s="237" t="s">
        <v>417</v>
      </c>
      <c r="W89" s="237" t="s">
        <v>35</v>
      </c>
      <c r="X89" s="237" t="s">
        <v>361</v>
      </c>
      <c r="Y89" s="237" t="s">
        <v>418</v>
      </c>
      <c r="Z89" s="237" t="s">
        <v>50</v>
      </c>
      <c r="AA89" s="237" t="s">
        <v>36</v>
      </c>
      <c r="AB89" s="237" t="s">
        <v>419</v>
      </c>
      <c r="AC89" s="237" t="s">
        <v>420</v>
      </c>
      <c r="AD89" s="237" t="s">
        <v>421</v>
      </c>
      <c r="AE89" s="237" t="s">
        <v>422</v>
      </c>
      <c r="AF89" s="237" t="s">
        <v>37</v>
      </c>
      <c r="AG89" s="237" t="s">
        <v>38</v>
      </c>
      <c r="AH89" s="237" t="s">
        <v>423</v>
      </c>
      <c r="AI89" s="237" t="s">
        <v>191</v>
      </c>
      <c r="AJ89" s="237" t="s">
        <v>39</v>
      </c>
      <c r="AK89" s="237" t="s">
        <v>40</v>
      </c>
      <c r="AL89" s="237" t="s">
        <v>424</v>
      </c>
      <c r="AM89" s="237" t="s">
        <v>425</v>
      </c>
      <c r="AN89" s="236" t="s">
        <v>41</v>
      </c>
      <c r="AO89" s="236" t="s">
        <v>42</v>
      </c>
      <c r="AP89" s="236" t="s">
        <v>426</v>
      </c>
      <c r="AQ89" s="236" t="s">
        <v>427</v>
      </c>
      <c r="AR89" s="238" t="s">
        <v>43</v>
      </c>
      <c r="AS89" s="239" t="s">
        <v>52</v>
      </c>
      <c r="AT89" s="239" t="s">
        <v>44</v>
      </c>
      <c r="AU89" s="239" t="s">
        <v>45</v>
      </c>
      <c r="AV89" s="239" t="s">
        <v>428</v>
      </c>
      <c r="AW89" s="239" t="s">
        <v>429</v>
      </c>
      <c r="AX89" s="239" t="s">
        <v>46</v>
      </c>
      <c r="AY89" s="238" t="s">
        <v>430</v>
      </c>
      <c r="AZ89" s="238" t="s">
        <v>431</v>
      </c>
      <c r="BA89" s="527" t="s">
        <v>432</v>
      </c>
      <c r="BB89" s="238" t="s">
        <v>47</v>
      </c>
      <c r="BC89" s="238" t="s">
        <v>48</v>
      </c>
      <c r="BD89" s="527" t="s">
        <v>433</v>
      </c>
      <c r="BE89" s="238" t="s">
        <v>49</v>
      </c>
      <c r="BF89" s="238" t="s">
        <v>434</v>
      </c>
    </row>
    <row r="90" spans="1:88" x14ac:dyDescent="0.2">
      <c r="C90" s="528" t="s">
        <v>437</v>
      </c>
      <c r="D90" s="529" t="s">
        <v>438</v>
      </c>
      <c r="E90" s="530">
        <v>1171</v>
      </c>
      <c r="F90" s="530">
        <v>0</v>
      </c>
      <c r="G90" s="530">
        <v>0</v>
      </c>
      <c r="H90" s="530">
        <v>0</v>
      </c>
      <c r="I90" s="530">
        <v>2321</v>
      </c>
      <c r="J90" s="530">
        <v>1</v>
      </c>
      <c r="K90" s="530">
        <v>0</v>
      </c>
      <c r="L90" s="530">
        <v>5</v>
      </c>
      <c r="M90" s="530">
        <v>0</v>
      </c>
      <c r="N90" s="530">
        <v>3</v>
      </c>
      <c r="O90" s="530">
        <v>0</v>
      </c>
      <c r="P90" s="530">
        <v>0</v>
      </c>
      <c r="Q90" s="530">
        <v>0</v>
      </c>
      <c r="R90" s="530">
        <v>0</v>
      </c>
      <c r="S90" s="530">
        <v>0</v>
      </c>
      <c r="T90" s="530">
        <v>0</v>
      </c>
      <c r="U90" s="530">
        <v>0</v>
      </c>
      <c r="V90" s="530">
        <v>0</v>
      </c>
      <c r="W90" s="530">
        <v>0</v>
      </c>
      <c r="X90" s="530">
        <v>0</v>
      </c>
      <c r="Y90" s="530">
        <v>0</v>
      </c>
      <c r="Z90" s="530">
        <v>43</v>
      </c>
      <c r="AA90" s="530">
        <v>11</v>
      </c>
      <c r="AB90" s="530">
        <v>0</v>
      </c>
      <c r="AC90" s="530">
        <v>0</v>
      </c>
      <c r="AD90" s="530">
        <v>0</v>
      </c>
      <c r="AE90" s="530">
        <v>1</v>
      </c>
      <c r="AF90" s="530">
        <v>0</v>
      </c>
      <c r="AG90" s="530">
        <v>0</v>
      </c>
      <c r="AH90" s="530">
        <v>0</v>
      </c>
      <c r="AI90" s="530">
        <v>0</v>
      </c>
      <c r="AJ90" s="530">
        <v>1</v>
      </c>
      <c r="AK90" s="530">
        <v>27</v>
      </c>
      <c r="AL90" s="530">
        <v>31</v>
      </c>
      <c r="AM90" s="530">
        <v>1</v>
      </c>
      <c r="AN90" s="530">
        <v>0</v>
      </c>
      <c r="AO90" s="530">
        <v>454</v>
      </c>
      <c r="AP90" s="530">
        <v>0</v>
      </c>
      <c r="AQ90" s="530">
        <v>0</v>
      </c>
      <c r="AR90" s="531">
        <v>4070</v>
      </c>
      <c r="AS90" s="530">
        <v>9</v>
      </c>
      <c r="AT90" s="530">
        <v>1218</v>
      </c>
      <c r="AU90" s="530">
        <v>0</v>
      </c>
      <c r="AV90" s="530">
        <v>0</v>
      </c>
      <c r="AW90" s="530">
        <v>30</v>
      </c>
      <c r="AX90" s="530">
        <v>0</v>
      </c>
      <c r="AY90" s="531">
        <v>1257</v>
      </c>
      <c r="AZ90" s="531">
        <v>5327</v>
      </c>
      <c r="BA90" s="532">
        <v>4310</v>
      </c>
      <c r="BB90" s="531">
        <v>5567</v>
      </c>
      <c r="BC90" s="531">
        <v>9637</v>
      </c>
      <c r="BD90" s="532">
        <v>-1326</v>
      </c>
      <c r="BE90" s="531">
        <v>4241</v>
      </c>
      <c r="BF90" s="531">
        <v>8311</v>
      </c>
    </row>
    <row r="91" spans="1:88" x14ac:dyDescent="0.2">
      <c r="C91" s="528" t="s">
        <v>439</v>
      </c>
      <c r="D91" s="529" t="s">
        <v>440</v>
      </c>
      <c r="E91" s="530">
        <v>1</v>
      </c>
      <c r="F91" s="530">
        <v>2</v>
      </c>
      <c r="G91" s="530">
        <v>2</v>
      </c>
      <c r="H91" s="530">
        <v>0</v>
      </c>
      <c r="I91" s="530">
        <v>6</v>
      </c>
      <c r="J91" s="530">
        <v>0</v>
      </c>
      <c r="K91" s="530">
        <v>5</v>
      </c>
      <c r="L91" s="530">
        <v>1</v>
      </c>
      <c r="M91" s="530">
        <v>0</v>
      </c>
      <c r="N91" s="530">
        <v>0</v>
      </c>
      <c r="O91" s="530">
        <v>0</v>
      </c>
      <c r="P91" s="530">
        <v>0</v>
      </c>
      <c r="Q91" s="530">
        <v>0</v>
      </c>
      <c r="R91" s="530">
        <v>0</v>
      </c>
      <c r="S91" s="530">
        <v>0</v>
      </c>
      <c r="T91" s="530">
        <v>0</v>
      </c>
      <c r="U91" s="530">
        <v>0</v>
      </c>
      <c r="V91" s="530">
        <v>0</v>
      </c>
      <c r="W91" s="530">
        <v>0</v>
      </c>
      <c r="X91" s="530">
        <v>0</v>
      </c>
      <c r="Y91" s="530">
        <v>0</v>
      </c>
      <c r="Z91" s="530">
        <v>4</v>
      </c>
      <c r="AA91" s="530">
        <v>0</v>
      </c>
      <c r="AB91" s="530">
        <v>0</v>
      </c>
      <c r="AC91" s="530">
        <v>0</v>
      </c>
      <c r="AD91" s="530">
        <v>0</v>
      </c>
      <c r="AE91" s="530">
        <v>0</v>
      </c>
      <c r="AF91" s="530">
        <v>0</v>
      </c>
      <c r="AG91" s="530">
        <v>0</v>
      </c>
      <c r="AH91" s="530">
        <v>0</v>
      </c>
      <c r="AI91" s="530">
        <v>0</v>
      </c>
      <c r="AJ91" s="530">
        <v>0</v>
      </c>
      <c r="AK91" s="530">
        <v>1</v>
      </c>
      <c r="AL91" s="530">
        <v>0</v>
      </c>
      <c r="AM91" s="530">
        <v>0</v>
      </c>
      <c r="AN91" s="530">
        <v>0</v>
      </c>
      <c r="AO91" s="530">
        <v>30</v>
      </c>
      <c r="AP91" s="530">
        <v>0</v>
      </c>
      <c r="AQ91" s="530">
        <v>0</v>
      </c>
      <c r="AR91" s="531">
        <v>52</v>
      </c>
      <c r="AS91" s="530">
        <v>1</v>
      </c>
      <c r="AT91" s="530">
        <v>63</v>
      </c>
      <c r="AU91" s="530">
        <v>0</v>
      </c>
      <c r="AV91" s="530">
        <v>0</v>
      </c>
      <c r="AW91" s="530">
        <v>0</v>
      </c>
      <c r="AX91" s="530">
        <v>3</v>
      </c>
      <c r="AY91" s="531">
        <v>67</v>
      </c>
      <c r="AZ91" s="531">
        <v>119</v>
      </c>
      <c r="BA91" s="532">
        <v>1</v>
      </c>
      <c r="BB91" s="531">
        <v>68</v>
      </c>
      <c r="BC91" s="531">
        <v>120</v>
      </c>
      <c r="BD91" s="532">
        <v>-113</v>
      </c>
      <c r="BE91" s="531">
        <v>-45</v>
      </c>
      <c r="BF91" s="531">
        <v>7</v>
      </c>
    </row>
    <row r="92" spans="1:88" x14ac:dyDescent="0.2">
      <c r="C92" s="528" t="s">
        <v>441</v>
      </c>
      <c r="D92" s="529" t="s">
        <v>247</v>
      </c>
      <c r="E92" s="530">
        <v>0</v>
      </c>
      <c r="F92" s="530">
        <v>0</v>
      </c>
      <c r="G92" s="530">
        <v>455</v>
      </c>
      <c r="H92" s="530">
        <v>0</v>
      </c>
      <c r="I92" s="530">
        <v>428</v>
      </c>
      <c r="J92" s="530">
        <v>0</v>
      </c>
      <c r="K92" s="530">
        <v>0</v>
      </c>
      <c r="L92" s="530">
        <v>0</v>
      </c>
      <c r="M92" s="530">
        <v>0</v>
      </c>
      <c r="N92" s="530">
        <v>0</v>
      </c>
      <c r="O92" s="530">
        <v>0</v>
      </c>
      <c r="P92" s="530">
        <v>0</v>
      </c>
      <c r="Q92" s="530">
        <v>0</v>
      </c>
      <c r="R92" s="530">
        <v>0</v>
      </c>
      <c r="S92" s="530">
        <v>0</v>
      </c>
      <c r="T92" s="530">
        <v>0</v>
      </c>
      <c r="U92" s="530">
        <v>0</v>
      </c>
      <c r="V92" s="530">
        <v>0</v>
      </c>
      <c r="W92" s="530">
        <v>0</v>
      </c>
      <c r="X92" s="530">
        <v>0</v>
      </c>
      <c r="Y92" s="530">
        <v>0</v>
      </c>
      <c r="Z92" s="530">
        <v>154</v>
      </c>
      <c r="AA92" s="530">
        <v>0</v>
      </c>
      <c r="AB92" s="530">
        <v>0</v>
      </c>
      <c r="AC92" s="530">
        <v>0</v>
      </c>
      <c r="AD92" s="530">
        <v>0</v>
      </c>
      <c r="AE92" s="530">
        <v>0</v>
      </c>
      <c r="AF92" s="530">
        <v>0</v>
      </c>
      <c r="AG92" s="530">
        <v>0</v>
      </c>
      <c r="AH92" s="530">
        <v>0</v>
      </c>
      <c r="AI92" s="530">
        <v>0</v>
      </c>
      <c r="AJ92" s="530">
        <v>0</v>
      </c>
      <c r="AK92" s="530">
        <v>1</v>
      </c>
      <c r="AL92" s="530">
        <v>7</v>
      </c>
      <c r="AM92" s="530">
        <v>0</v>
      </c>
      <c r="AN92" s="530">
        <v>0</v>
      </c>
      <c r="AO92" s="530">
        <v>104</v>
      </c>
      <c r="AP92" s="530">
        <v>0</v>
      </c>
      <c r="AQ92" s="530">
        <v>0</v>
      </c>
      <c r="AR92" s="531">
        <v>1149</v>
      </c>
      <c r="AS92" s="530">
        <v>3</v>
      </c>
      <c r="AT92" s="530">
        <v>123</v>
      </c>
      <c r="AU92" s="530">
        <v>0</v>
      </c>
      <c r="AV92" s="530">
        <v>0</v>
      </c>
      <c r="AW92" s="530">
        <v>0</v>
      </c>
      <c r="AX92" s="530">
        <v>71</v>
      </c>
      <c r="AY92" s="531">
        <v>197</v>
      </c>
      <c r="AZ92" s="531">
        <v>1346</v>
      </c>
      <c r="BA92" s="532">
        <v>9112</v>
      </c>
      <c r="BB92" s="531">
        <v>9309</v>
      </c>
      <c r="BC92" s="531">
        <v>10458</v>
      </c>
      <c r="BD92" s="532">
        <v>0</v>
      </c>
      <c r="BE92" s="531">
        <v>9309</v>
      </c>
      <c r="BF92" s="531">
        <v>10458</v>
      </c>
    </row>
    <row r="93" spans="1:88" x14ac:dyDescent="0.2">
      <c r="C93" s="528" t="s">
        <v>442</v>
      </c>
      <c r="D93" s="529" t="s">
        <v>27</v>
      </c>
      <c r="E93" s="530">
        <v>0</v>
      </c>
      <c r="F93" s="530">
        <v>0</v>
      </c>
      <c r="G93" s="530">
        <v>0</v>
      </c>
      <c r="H93" s="530">
        <v>0</v>
      </c>
      <c r="I93" s="530">
        <v>4</v>
      </c>
      <c r="J93" s="530">
        <v>0</v>
      </c>
      <c r="K93" s="530">
        <v>1</v>
      </c>
      <c r="L93" s="530">
        <v>21</v>
      </c>
      <c r="M93" s="530">
        <v>125</v>
      </c>
      <c r="N93" s="530">
        <v>0</v>
      </c>
      <c r="O93" s="530">
        <v>104</v>
      </c>
      <c r="P93" s="530">
        <v>22</v>
      </c>
      <c r="Q93" s="530">
        <v>12</v>
      </c>
      <c r="R93" s="530">
        <v>0</v>
      </c>
      <c r="S93" s="530">
        <v>0</v>
      </c>
      <c r="T93" s="530">
        <v>0</v>
      </c>
      <c r="U93" s="530">
        <v>0</v>
      </c>
      <c r="V93" s="530">
        <v>0</v>
      </c>
      <c r="W93" s="530">
        <v>0</v>
      </c>
      <c r="X93" s="530">
        <v>0</v>
      </c>
      <c r="Y93" s="530">
        <v>0</v>
      </c>
      <c r="Z93" s="530">
        <v>14</v>
      </c>
      <c r="AA93" s="530">
        <v>73</v>
      </c>
      <c r="AB93" s="530">
        <v>1978</v>
      </c>
      <c r="AC93" s="530">
        <v>0</v>
      </c>
      <c r="AD93" s="530">
        <v>0</v>
      </c>
      <c r="AE93" s="530">
        <v>0</v>
      </c>
      <c r="AF93" s="530">
        <v>0</v>
      </c>
      <c r="AG93" s="530">
        <v>0</v>
      </c>
      <c r="AH93" s="530">
        <v>0</v>
      </c>
      <c r="AI93" s="530">
        <v>0</v>
      </c>
      <c r="AJ93" s="530">
        <v>0</v>
      </c>
      <c r="AK93" s="530">
        <v>1</v>
      </c>
      <c r="AL93" s="530">
        <v>0</v>
      </c>
      <c r="AM93" s="530">
        <v>0</v>
      </c>
      <c r="AN93" s="530">
        <v>0</v>
      </c>
      <c r="AO93" s="530">
        <v>0</v>
      </c>
      <c r="AP93" s="530">
        <v>0</v>
      </c>
      <c r="AQ93" s="530">
        <v>1</v>
      </c>
      <c r="AR93" s="531">
        <v>2356</v>
      </c>
      <c r="AS93" s="530">
        <v>-1</v>
      </c>
      <c r="AT93" s="530">
        <v>-2</v>
      </c>
      <c r="AU93" s="530">
        <v>0</v>
      </c>
      <c r="AV93" s="530">
        <v>0</v>
      </c>
      <c r="AW93" s="530">
        <v>-1</v>
      </c>
      <c r="AX93" s="530">
        <v>0</v>
      </c>
      <c r="AY93" s="531">
        <v>-4</v>
      </c>
      <c r="AZ93" s="531">
        <v>2352</v>
      </c>
      <c r="BA93" s="532">
        <v>4</v>
      </c>
      <c r="BB93" s="531">
        <v>0</v>
      </c>
      <c r="BC93" s="531">
        <v>2356</v>
      </c>
      <c r="BD93" s="532">
        <v>-2349</v>
      </c>
      <c r="BE93" s="531">
        <v>-2349</v>
      </c>
      <c r="BF93" s="531">
        <v>7</v>
      </c>
    </row>
    <row r="94" spans="1:88" x14ac:dyDescent="0.2">
      <c r="C94" s="528" t="s">
        <v>443</v>
      </c>
      <c r="D94" s="529" t="s">
        <v>188</v>
      </c>
      <c r="E94" s="530">
        <v>1096</v>
      </c>
      <c r="F94" s="530">
        <v>0</v>
      </c>
      <c r="G94" s="530">
        <v>1098</v>
      </c>
      <c r="H94" s="530">
        <v>0</v>
      </c>
      <c r="I94" s="530">
        <v>2405</v>
      </c>
      <c r="J94" s="530">
        <v>0</v>
      </c>
      <c r="K94" s="530">
        <v>0</v>
      </c>
      <c r="L94" s="530">
        <v>29</v>
      </c>
      <c r="M94" s="530">
        <v>0</v>
      </c>
      <c r="N94" s="530">
        <v>0</v>
      </c>
      <c r="O94" s="530">
        <v>1</v>
      </c>
      <c r="P94" s="530">
        <v>0</v>
      </c>
      <c r="Q94" s="530">
        <v>0</v>
      </c>
      <c r="R94" s="530">
        <v>0</v>
      </c>
      <c r="S94" s="530">
        <v>0</v>
      </c>
      <c r="T94" s="530">
        <v>0</v>
      </c>
      <c r="U94" s="530">
        <v>0</v>
      </c>
      <c r="V94" s="530">
        <v>0</v>
      </c>
      <c r="W94" s="530">
        <v>0</v>
      </c>
      <c r="X94" s="530">
        <v>0</v>
      </c>
      <c r="Y94" s="530">
        <v>0</v>
      </c>
      <c r="Z94" s="530">
        <v>33</v>
      </c>
      <c r="AA94" s="530">
        <v>0</v>
      </c>
      <c r="AB94" s="530">
        <v>0</v>
      </c>
      <c r="AC94" s="530">
        <v>0</v>
      </c>
      <c r="AD94" s="530">
        <v>0</v>
      </c>
      <c r="AE94" s="530">
        <v>2</v>
      </c>
      <c r="AF94" s="530">
        <v>0</v>
      </c>
      <c r="AG94" s="530">
        <v>0</v>
      </c>
      <c r="AH94" s="530">
        <v>2</v>
      </c>
      <c r="AI94" s="530">
        <v>0</v>
      </c>
      <c r="AJ94" s="530">
        <v>5</v>
      </c>
      <c r="AK94" s="530">
        <v>73</v>
      </c>
      <c r="AL94" s="530">
        <v>115</v>
      </c>
      <c r="AM94" s="530">
        <v>1</v>
      </c>
      <c r="AN94" s="530">
        <v>0</v>
      </c>
      <c r="AO94" s="530">
        <v>3501</v>
      </c>
      <c r="AP94" s="530">
        <v>0</v>
      </c>
      <c r="AQ94" s="530">
        <v>15</v>
      </c>
      <c r="AR94" s="531">
        <v>8376</v>
      </c>
      <c r="AS94" s="530">
        <v>169</v>
      </c>
      <c r="AT94" s="530">
        <v>9357</v>
      </c>
      <c r="AU94" s="530">
        <v>0</v>
      </c>
      <c r="AV94" s="530">
        <v>0</v>
      </c>
      <c r="AW94" s="530">
        <v>0</v>
      </c>
      <c r="AX94" s="530">
        <v>10</v>
      </c>
      <c r="AY94" s="531">
        <v>9536</v>
      </c>
      <c r="AZ94" s="531">
        <v>17912</v>
      </c>
      <c r="BA94" s="532">
        <v>9970</v>
      </c>
      <c r="BB94" s="531">
        <v>19506</v>
      </c>
      <c r="BC94" s="531">
        <v>27882</v>
      </c>
      <c r="BD94" s="532">
        <v>-16273</v>
      </c>
      <c r="BE94" s="531">
        <v>3233</v>
      </c>
      <c r="BF94" s="531">
        <v>11609</v>
      </c>
    </row>
    <row r="95" spans="1:88" x14ac:dyDescent="0.2">
      <c r="C95" s="533" t="s">
        <v>444</v>
      </c>
      <c r="D95" s="492" t="s">
        <v>28</v>
      </c>
      <c r="E95" s="530">
        <v>35</v>
      </c>
      <c r="F95" s="530">
        <v>0</v>
      </c>
      <c r="G95" s="530">
        <v>229</v>
      </c>
      <c r="H95" s="530">
        <v>0</v>
      </c>
      <c r="I95" s="530">
        <v>14</v>
      </c>
      <c r="J95" s="530">
        <v>25</v>
      </c>
      <c r="K95" s="530">
        <v>2</v>
      </c>
      <c r="L95" s="530">
        <v>4</v>
      </c>
      <c r="M95" s="530">
        <v>0</v>
      </c>
      <c r="N95" s="530">
        <v>1</v>
      </c>
      <c r="O95" s="530">
        <v>5</v>
      </c>
      <c r="P95" s="530">
        <v>0</v>
      </c>
      <c r="Q95" s="530">
        <v>0</v>
      </c>
      <c r="R95" s="530">
        <v>0</v>
      </c>
      <c r="S95" s="530">
        <v>0</v>
      </c>
      <c r="T95" s="530">
        <v>5</v>
      </c>
      <c r="U95" s="530">
        <v>0</v>
      </c>
      <c r="V95" s="530">
        <v>1</v>
      </c>
      <c r="W95" s="530">
        <v>28</v>
      </c>
      <c r="X95" s="530">
        <v>0</v>
      </c>
      <c r="Y95" s="530">
        <v>6</v>
      </c>
      <c r="Z95" s="530">
        <v>98</v>
      </c>
      <c r="AA95" s="530">
        <v>37</v>
      </c>
      <c r="AB95" s="530">
        <v>1</v>
      </c>
      <c r="AC95" s="530">
        <v>2</v>
      </c>
      <c r="AD95" s="530">
        <v>2</v>
      </c>
      <c r="AE95" s="530">
        <v>55</v>
      </c>
      <c r="AF95" s="530">
        <v>3</v>
      </c>
      <c r="AG95" s="530">
        <v>0</v>
      </c>
      <c r="AH95" s="530">
        <v>14</v>
      </c>
      <c r="AI95" s="530">
        <v>0</v>
      </c>
      <c r="AJ95" s="530">
        <v>49</v>
      </c>
      <c r="AK95" s="530">
        <v>7</v>
      </c>
      <c r="AL95" s="530">
        <v>49</v>
      </c>
      <c r="AM95" s="530">
        <v>12</v>
      </c>
      <c r="AN95" s="530">
        <v>9</v>
      </c>
      <c r="AO95" s="530">
        <v>88</v>
      </c>
      <c r="AP95" s="530">
        <v>2</v>
      </c>
      <c r="AQ95" s="530">
        <v>32</v>
      </c>
      <c r="AR95" s="531">
        <v>815</v>
      </c>
      <c r="AS95" s="530">
        <v>21</v>
      </c>
      <c r="AT95" s="530">
        <v>1409</v>
      </c>
      <c r="AU95" s="530">
        <v>0</v>
      </c>
      <c r="AV95" s="530">
        <v>1</v>
      </c>
      <c r="AW95" s="530">
        <v>32</v>
      </c>
      <c r="AX95" s="530">
        <v>13</v>
      </c>
      <c r="AY95" s="531">
        <v>1476</v>
      </c>
      <c r="AZ95" s="531">
        <v>2291</v>
      </c>
      <c r="BA95" s="532">
        <v>101</v>
      </c>
      <c r="BB95" s="531">
        <v>1577</v>
      </c>
      <c r="BC95" s="531">
        <v>2392</v>
      </c>
      <c r="BD95" s="532">
        <v>-2291</v>
      </c>
      <c r="BE95" s="531">
        <v>-714</v>
      </c>
      <c r="BF95" s="531">
        <v>101</v>
      </c>
    </row>
    <row r="96" spans="1:88" x14ac:dyDescent="0.2">
      <c r="C96" s="533" t="s">
        <v>445</v>
      </c>
      <c r="D96" s="492" t="s">
        <v>282</v>
      </c>
      <c r="E96" s="530">
        <v>224</v>
      </c>
      <c r="F96" s="530">
        <v>0</v>
      </c>
      <c r="G96" s="530">
        <v>36</v>
      </c>
      <c r="H96" s="530">
        <v>0</v>
      </c>
      <c r="I96" s="530">
        <v>193</v>
      </c>
      <c r="J96" s="530">
        <v>1</v>
      </c>
      <c r="K96" s="530">
        <v>51</v>
      </c>
      <c r="L96" s="530">
        <v>55</v>
      </c>
      <c r="M96" s="530">
        <v>0</v>
      </c>
      <c r="N96" s="530">
        <v>2</v>
      </c>
      <c r="O96" s="530">
        <v>31</v>
      </c>
      <c r="P96" s="530">
        <v>0</v>
      </c>
      <c r="Q96" s="530">
        <v>0</v>
      </c>
      <c r="R96" s="530">
        <v>1</v>
      </c>
      <c r="S96" s="530">
        <v>0</v>
      </c>
      <c r="T96" s="530">
        <v>6</v>
      </c>
      <c r="U96" s="530">
        <v>0</v>
      </c>
      <c r="V96" s="530">
        <v>1</v>
      </c>
      <c r="W96" s="530">
        <v>80</v>
      </c>
      <c r="X96" s="530">
        <v>0</v>
      </c>
      <c r="Y96" s="530">
        <v>6</v>
      </c>
      <c r="Z96" s="530">
        <v>636</v>
      </c>
      <c r="AA96" s="530">
        <v>547</v>
      </c>
      <c r="AB96" s="530">
        <v>2</v>
      </c>
      <c r="AC96" s="530">
        <v>5</v>
      </c>
      <c r="AD96" s="530">
        <v>3</v>
      </c>
      <c r="AE96" s="530">
        <v>105</v>
      </c>
      <c r="AF96" s="530">
        <v>10</v>
      </c>
      <c r="AG96" s="530">
        <v>4</v>
      </c>
      <c r="AH96" s="530">
        <v>32</v>
      </c>
      <c r="AI96" s="530">
        <v>0</v>
      </c>
      <c r="AJ96" s="530">
        <v>19</v>
      </c>
      <c r="AK96" s="530">
        <v>86</v>
      </c>
      <c r="AL96" s="530">
        <v>72</v>
      </c>
      <c r="AM96" s="530">
        <v>9</v>
      </c>
      <c r="AN96" s="530">
        <v>17</v>
      </c>
      <c r="AO96" s="530">
        <v>126</v>
      </c>
      <c r="AP96" s="530">
        <v>9</v>
      </c>
      <c r="AQ96" s="530">
        <v>670</v>
      </c>
      <c r="AR96" s="531">
        <v>3039</v>
      </c>
      <c r="AS96" s="530">
        <v>14</v>
      </c>
      <c r="AT96" s="530">
        <v>118</v>
      </c>
      <c r="AU96" s="530">
        <v>0</v>
      </c>
      <c r="AV96" s="530">
        <v>14</v>
      </c>
      <c r="AW96" s="530">
        <v>52</v>
      </c>
      <c r="AX96" s="530">
        <v>-8</v>
      </c>
      <c r="AY96" s="531">
        <v>190</v>
      </c>
      <c r="AZ96" s="531">
        <v>3229</v>
      </c>
      <c r="BA96" s="532">
        <v>152</v>
      </c>
      <c r="BB96" s="531">
        <v>342</v>
      </c>
      <c r="BC96" s="531">
        <v>3381</v>
      </c>
      <c r="BD96" s="532">
        <v>-3201</v>
      </c>
      <c r="BE96" s="531">
        <v>-2859</v>
      </c>
      <c r="BF96" s="531">
        <v>180</v>
      </c>
    </row>
    <row r="97" spans="3:58" x14ac:dyDescent="0.2">
      <c r="C97" s="533" t="s">
        <v>446</v>
      </c>
      <c r="D97" s="492" t="s">
        <v>29</v>
      </c>
      <c r="E97" s="530">
        <v>564</v>
      </c>
      <c r="F97" s="530">
        <v>0</v>
      </c>
      <c r="G97" s="530">
        <v>120</v>
      </c>
      <c r="H97" s="530">
        <v>0</v>
      </c>
      <c r="I97" s="530">
        <v>122</v>
      </c>
      <c r="J97" s="530">
        <v>12</v>
      </c>
      <c r="K97" s="530">
        <v>6</v>
      </c>
      <c r="L97" s="530">
        <v>1377</v>
      </c>
      <c r="M97" s="530">
        <v>1</v>
      </c>
      <c r="N97" s="530">
        <v>72</v>
      </c>
      <c r="O97" s="530">
        <v>52</v>
      </c>
      <c r="P97" s="530">
        <v>2</v>
      </c>
      <c r="Q97" s="530">
        <v>1</v>
      </c>
      <c r="R97" s="530">
        <v>3</v>
      </c>
      <c r="S97" s="530">
        <v>2</v>
      </c>
      <c r="T97" s="530">
        <v>15</v>
      </c>
      <c r="U97" s="530">
        <v>2</v>
      </c>
      <c r="V97" s="530">
        <v>3</v>
      </c>
      <c r="W97" s="530">
        <v>149</v>
      </c>
      <c r="X97" s="530">
        <v>2</v>
      </c>
      <c r="Y97" s="530">
        <v>37</v>
      </c>
      <c r="Z97" s="530">
        <v>557</v>
      </c>
      <c r="AA97" s="530">
        <v>63</v>
      </c>
      <c r="AB97" s="530">
        <v>13</v>
      </c>
      <c r="AC97" s="530">
        <v>15</v>
      </c>
      <c r="AD97" s="530">
        <v>11</v>
      </c>
      <c r="AE97" s="530">
        <v>0</v>
      </c>
      <c r="AF97" s="530">
        <v>0</v>
      </c>
      <c r="AG97" s="530">
        <v>1</v>
      </c>
      <c r="AH97" s="530">
        <v>2</v>
      </c>
      <c r="AI97" s="530">
        <v>0</v>
      </c>
      <c r="AJ97" s="530">
        <v>14</v>
      </c>
      <c r="AK97" s="530">
        <v>102</v>
      </c>
      <c r="AL97" s="530">
        <v>3071</v>
      </c>
      <c r="AM97" s="530">
        <v>1</v>
      </c>
      <c r="AN97" s="530">
        <v>20</v>
      </c>
      <c r="AO97" s="530">
        <v>103</v>
      </c>
      <c r="AP97" s="530">
        <v>2</v>
      </c>
      <c r="AQ97" s="530">
        <v>50</v>
      </c>
      <c r="AR97" s="531">
        <v>6567</v>
      </c>
      <c r="AS97" s="530">
        <v>32</v>
      </c>
      <c r="AT97" s="530">
        <v>867</v>
      </c>
      <c r="AU97" s="530">
        <v>0</v>
      </c>
      <c r="AV97" s="530">
        <v>0</v>
      </c>
      <c r="AW97" s="530">
        <v>0</v>
      </c>
      <c r="AX97" s="530">
        <v>176</v>
      </c>
      <c r="AY97" s="531">
        <v>1075</v>
      </c>
      <c r="AZ97" s="531">
        <v>7642</v>
      </c>
      <c r="BA97" s="532">
        <v>3819</v>
      </c>
      <c r="BB97" s="531">
        <v>4894</v>
      </c>
      <c r="BC97" s="531">
        <v>11461</v>
      </c>
      <c r="BD97" s="532">
        <v>-7642</v>
      </c>
      <c r="BE97" s="531">
        <v>-2748</v>
      </c>
      <c r="BF97" s="531">
        <v>3819</v>
      </c>
    </row>
    <row r="98" spans="3:58" x14ac:dyDescent="0.2">
      <c r="C98" s="533" t="s">
        <v>447</v>
      </c>
      <c r="D98" s="492" t="s">
        <v>30</v>
      </c>
      <c r="E98" s="530">
        <v>59</v>
      </c>
      <c r="F98" s="530">
        <v>0</v>
      </c>
      <c r="G98" s="530">
        <v>568</v>
      </c>
      <c r="H98" s="530">
        <v>0</v>
      </c>
      <c r="I98" s="530">
        <v>53</v>
      </c>
      <c r="J98" s="530">
        <v>1</v>
      </c>
      <c r="K98" s="530">
        <v>1</v>
      </c>
      <c r="L98" s="530">
        <v>311</v>
      </c>
      <c r="M98" s="530">
        <v>13</v>
      </c>
      <c r="N98" s="530">
        <v>1</v>
      </c>
      <c r="O98" s="530">
        <v>34</v>
      </c>
      <c r="P98" s="530">
        <v>9</v>
      </c>
      <c r="Q98" s="530">
        <v>0</v>
      </c>
      <c r="R98" s="530">
        <v>1</v>
      </c>
      <c r="S98" s="530">
        <v>0</v>
      </c>
      <c r="T98" s="530">
        <v>4</v>
      </c>
      <c r="U98" s="530">
        <v>0</v>
      </c>
      <c r="V98" s="530">
        <v>0</v>
      </c>
      <c r="W98" s="530">
        <v>12</v>
      </c>
      <c r="X98" s="530">
        <v>0</v>
      </c>
      <c r="Y98" s="530">
        <v>7</v>
      </c>
      <c r="Z98" s="530">
        <v>32</v>
      </c>
      <c r="AA98" s="530">
        <v>140</v>
      </c>
      <c r="AB98" s="530">
        <v>148</v>
      </c>
      <c r="AC98" s="530">
        <v>20</v>
      </c>
      <c r="AD98" s="530">
        <v>9</v>
      </c>
      <c r="AE98" s="530">
        <v>20</v>
      </c>
      <c r="AF98" s="530">
        <v>1</v>
      </c>
      <c r="AG98" s="530">
        <v>2</v>
      </c>
      <c r="AH98" s="530">
        <v>305</v>
      </c>
      <c r="AI98" s="530">
        <v>0</v>
      </c>
      <c r="AJ98" s="530">
        <v>158</v>
      </c>
      <c r="AK98" s="530">
        <v>44</v>
      </c>
      <c r="AL98" s="530">
        <v>40</v>
      </c>
      <c r="AM98" s="530">
        <v>2</v>
      </c>
      <c r="AN98" s="530">
        <v>10</v>
      </c>
      <c r="AO98" s="530">
        <v>98</v>
      </c>
      <c r="AP98" s="530">
        <v>0</v>
      </c>
      <c r="AQ98" s="530">
        <v>96</v>
      </c>
      <c r="AR98" s="531">
        <v>2199</v>
      </c>
      <c r="AS98" s="530">
        <v>3</v>
      </c>
      <c r="AT98" s="530">
        <v>1668</v>
      </c>
      <c r="AU98" s="530">
        <v>0</v>
      </c>
      <c r="AV98" s="530">
        <v>0</v>
      </c>
      <c r="AW98" s="530">
        <v>0</v>
      </c>
      <c r="AX98" s="530">
        <v>0</v>
      </c>
      <c r="AY98" s="531">
        <v>1671</v>
      </c>
      <c r="AZ98" s="531">
        <v>3870</v>
      </c>
      <c r="BA98" s="532">
        <v>116</v>
      </c>
      <c r="BB98" s="531">
        <v>1787</v>
      </c>
      <c r="BC98" s="531">
        <v>3986</v>
      </c>
      <c r="BD98" s="532">
        <v>-3772</v>
      </c>
      <c r="BE98" s="531">
        <v>-1985</v>
      </c>
      <c r="BF98" s="531">
        <v>214</v>
      </c>
    </row>
    <row r="99" spans="3:58" x14ac:dyDescent="0.2">
      <c r="C99" s="533" t="s">
        <v>448</v>
      </c>
      <c r="D99" s="492" t="s">
        <v>449</v>
      </c>
      <c r="E99" s="530">
        <v>68</v>
      </c>
      <c r="F99" s="530">
        <v>0</v>
      </c>
      <c r="G99" s="530">
        <v>180</v>
      </c>
      <c r="H99" s="530">
        <v>0</v>
      </c>
      <c r="I99" s="530">
        <v>211</v>
      </c>
      <c r="J99" s="530">
        <v>1</v>
      </c>
      <c r="K99" s="530">
        <v>4</v>
      </c>
      <c r="L99" s="530">
        <v>72</v>
      </c>
      <c r="M99" s="530">
        <v>0</v>
      </c>
      <c r="N99" s="530">
        <v>80</v>
      </c>
      <c r="O99" s="530">
        <v>12</v>
      </c>
      <c r="P99" s="530">
        <v>0</v>
      </c>
      <c r="Q99" s="530">
        <v>0</v>
      </c>
      <c r="R99" s="530">
        <v>2</v>
      </c>
      <c r="S99" s="530">
        <v>5</v>
      </c>
      <c r="T99" s="530">
        <v>77</v>
      </c>
      <c r="U99" s="530">
        <v>4</v>
      </c>
      <c r="V99" s="530">
        <v>3</v>
      </c>
      <c r="W99" s="530">
        <v>437</v>
      </c>
      <c r="X99" s="530">
        <v>3</v>
      </c>
      <c r="Y99" s="530">
        <v>141</v>
      </c>
      <c r="Z99" s="530">
        <v>941</v>
      </c>
      <c r="AA99" s="530">
        <v>157</v>
      </c>
      <c r="AB99" s="530">
        <v>0</v>
      </c>
      <c r="AC99" s="530">
        <v>65</v>
      </c>
      <c r="AD99" s="530">
        <v>10</v>
      </c>
      <c r="AE99" s="530">
        <v>66</v>
      </c>
      <c r="AF99" s="530">
        <v>7</v>
      </c>
      <c r="AG99" s="530">
        <v>8</v>
      </c>
      <c r="AH99" s="530">
        <v>12</v>
      </c>
      <c r="AI99" s="530">
        <v>1</v>
      </c>
      <c r="AJ99" s="530">
        <v>27</v>
      </c>
      <c r="AK99" s="530">
        <v>49</v>
      </c>
      <c r="AL99" s="530">
        <v>41</v>
      </c>
      <c r="AM99" s="530">
        <v>4</v>
      </c>
      <c r="AN99" s="530">
        <v>43</v>
      </c>
      <c r="AO99" s="530">
        <v>55</v>
      </c>
      <c r="AP99" s="530">
        <v>1</v>
      </c>
      <c r="AQ99" s="530">
        <v>92</v>
      </c>
      <c r="AR99" s="531">
        <v>2879</v>
      </c>
      <c r="AS99" s="530">
        <v>4</v>
      </c>
      <c r="AT99" s="530">
        <v>282</v>
      </c>
      <c r="AU99" s="530">
        <v>1</v>
      </c>
      <c r="AV99" s="530">
        <v>0</v>
      </c>
      <c r="AW99" s="530">
        <v>0</v>
      </c>
      <c r="AX99" s="530">
        <v>0</v>
      </c>
      <c r="AY99" s="531">
        <v>287</v>
      </c>
      <c r="AZ99" s="531">
        <v>3166</v>
      </c>
      <c r="BA99" s="532">
        <v>296</v>
      </c>
      <c r="BB99" s="531">
        <v>583</v>
      </c>
      <c r="BC99" s="531">
        <v>3462</v>
      </c>
      <c r="BD99" s="532">
        <v>-3118</v>
      </c>
      <c r="BE99" s="531">
        <v>-2535</v>
      </c>
      <c r="BF99" s="531">
        <v>344</v>
      </c>
    </row>
    <row r="100" spans="3:58" x14ac:dyDescent="0.2">
      <c r="C100" s="533" t="s">
        <v>450</v>
      </c>
      <c r="D100" s="492" t="s">
        <v>31</v>
      </c>
      <c r="E100" s="530">
        <v>22</v>
      </c>
      <c r="F100" s="530">
        <v>0</v>
      </c>
      <c r="G100" s="530">
        <v>1</v>
      </c>
      <c r="H100" s="530">
        <v>0</v>
      </c>
      <c r="I100" s="530">
        <v>19</v>
      </c>
      <c r="J100" s="530">
        <v>0</v>
      </c>
      <c r="K100" s="530">
        <v>1</v>
      </c>
      <c r="L100" s="530">
        <v>26</v>
      </c>
      <c r="M100" s="530">
        <v>0</v>
      </c>
      <c r="N100" s="530">
        <v>1</v>
      </c>
      <c r="O100" s="530">
        <v>132</v>
      </c>
      <c r="P100" s="530">
        <v>2</v>
      </c>
      <c r="Q100" s="530">
        <v>1</v>
      </c>
      <c r="R100" s="530">
        <v>1</v>
      </c>
      <c r="S100" s="530">
        <v>2</v>
      </c>
      <c r="T100" s="530">
        <v>17</v>
      </c>
      <c r="U100" s="530">
        <v>2</v>
      </c>
      <c r="V100" s="530">
        <v>5</v>
      </c>
      <c r="W100" s="530">
        <v>100</v>
      </c>
      <c r="X100" s="530">
        <v>0</v>
      </c>
      <c r="Y100" s="530">
        <v>22</v>
      </c>
      <c r="Z100" s="530">
        <v>145</v>
      </c>
      <c r="AA100" s="530">
        <v>623</v>
      </c>
      <c r="AB100" s="530">
        <v>0</v>
      </c>
      <c r="AC100" s="530">
        <v>8</v>
      </c>
      <c r="AD100" s="530">
        <v>0</v>
      </c>
      <c r="AE100" s="530">
        <v>2</v>
      </c>
      <c r="AF100" s="530">
        <v>0</v>
      </c>
      <c r="AG100" s="530">
        <v>2</v>
      </c>
      <c r="AH100" s="530">
        <v>0</v>
      </c>
      <c r="AI100" s="530">
        <v>0</v>
      </c>
      <c r="AJ100" s="530">
        <v>3</v>
      </c>
      <c r="AK100" s="530">
        <v>24</v>
      </c>
      <c r="AL100" s="530">
        <v>14</v>
      </c>
      <c r="AM100" s="530">
        <v>0</v>
      </c>
      <c r="AN100" s="530">
        <v>3</v>
      </c>
      <c r="AO100" s="530">
        <v>34</v>
      </c>
      <c r="AP100" s="530">
        <v>2</v>
      </c>
      <c r="AQ100" s="530">
        <v>31</v>
      </c>
      <c r="AR100" s="531">
        <v>1245</v>
      </c>
      <c r="AS100" s="530">
        <v>2</v>
      </c>
      <c r="AT100" s="530">
        <v>45</v>
      </c>
      <c r="AU100" s="530">
        <v>0</v>
      </c>
      <c r="AV100" s="530">
        <v>0</v>
      </c>
      <c r="AW100" s="530">
        <v>0</v>
      </c>
      <c r="AX100" s="530">
        <v>-33</v>
      </c>
      <c r="AY100" s="531">
        <v>14</v>
      </c>
      <c r="AZ100" s="531">
        <v>1259</v>
      </c>
      <c r="BA100" s="532">
        <v>1260</v>
      </c>
      <c r="BB100" s="531">
        <v>1274</v>
      </c>
      <c r="BC100" s="531">
        <v>2519</v>
      </c>
      <c r="BD100" s="532">
        <v>-1012</v>
      </c>
      <c r="BE100" s="531">
        <v>262</v>
      </c>
      <c r="BF100" s="531">
        <v>1507</v>
      </c>
    </row>
    <row r="101" spans="3:58" x14ac:dyDescent="0.2">
      <c r="C101" s="533" t="s">
        <v>451</v>
      </c>
      <c r="D101" s="492" t="s">
        <v>32</v>
      </c>
      <c r="E101" s="530">
        <v>0</v>
      </c>
      <c r="F101" s="530">
        <v>0</v>
      </c>
      <c r="G101" s="530">
        <v>3</v>
      </c>
      <c r="H101" s="530">
        <v>0</v>
      </c>
      <c r="I101" s="530">
        <v>0</v>
      </c>
      <c r="J101" s="530">
        <v>0</v>
      </c>
      <c r="K101" s="530">
        <v>4</v>
      </c>
      <c r="L101" s="530">
        <v>0</v>
      </c>
      <c r="M101" s="530">
        <v>0</v>
      </c>
      <c r="N101" s="530">
        <v>0</v>
      </c>
      <c r="O101" s="530">
        <v>12</v>
      </c>
      <c r="P101" s="530">
        <v>225</v>
      </c>
      <c r="Q101" s="530">
        <v>0</v>
      </c>
      <c r="R101" s="530">
        <v>66</v>
      </c>
      <c r="S101" s="530">
        <v>42</v>
      </c>
      <c r="T101" s="530">
        <v>345</v>
      </c>
      <c r="U101" s="530">
        <v>3</v>
      </c>
      <c r="V101" s="530">
        <v>1</v>
      </c>
      <c r="W101" s="530">
        <v>497</v>
      </c>
      <c r="X101" s="530">
        <v>2</v>
      </c>
      <c r="Y101" s="530">
        <v>204</v>
      </c>
      <c r="Z101" s="530">
        <v>105</v>
      </c>
      <c r="AA101" s="530">
        <v>271</v>
      </c>
      <c r="AB101" s="530">
        <v>0</v>
      </c>
      <c r="AC101" s="530">
        <v>0</v>
      </c>
      <c r="AD101" s="530">
        <v>0</v>
      </c>
      <c r="AE101" s="530">
        <v>0</v>
      </c>
      <c r="AF101" s="530">
        <v>0</v>
      </c>
      <c r="AG101" s="530">
        <v>0</v>
      </c>
      <c r="AH101" s="530">
        <v>1</v>
      </c>
      <c r="AI101" s="530">
        <v>0</v>
      </c>
      <c r="AJ101" s="530">
        <v>1</v>
      </c>
      <c r="AK101" s="530">
        <v>0</v>
      </c>
      <c r="AL101" s="530">
        <v>0</v>
      </c>
      <c r="AM101" s="530">
        <v>0</v>
      </c>
      <c r="AN101" s="530">
        <v>0</v>
      </c>
      <c r="AO101" s="530">
        <v>0</v>
      </c>
      <c r="AP101" s="530">
        <v>0</v>
      </c>
      <c r="AQ101" s="530">
        <v>24</v>
      </c>
      <c r="AR101" s="531">
        <v>1806</v>
      </c>
      <c r="AS101" s="530">
        <v>0</v>
      </c>
      <c r="AT101" s="530">
        <v>-12</v>
      </c>
      <c r="AU101" s="530">
        <v>0</v>
      </c>
      <c r="AV101" s="530">
        <v>-30</v>
      </c>
      <c r="AW101" s="530">
        <v>-18</v>
      </c>
      <c r="AX101" s="530">
        <v>-3</v>
      </c>
      <c r="AY101" s="531">
        <v>-63</v>
      </c>
      <c r="AZ101" s="531">
        <v>1743</v>
      </c>
      <c r="BA101" s="532">
        <v>325</v>
      </c>
      <c r="BB101" s="531">
        <v>262</v>
      </c>
      <c r="BC101" s="531">
        <v>2068</v>
      </c>
      <c r="BD101" s="532">
        <v>-1648</v>
      </c>
      <c r="BE101" s="531">
        <v>-1386</v>
      </c>
      <c r="BF101" s="531">
        <v>420</v>
      </c>
    </row>
    <row r="102" spans="3:58" x14ac:dyDescent="0.2">
      <c r="C102" s="533" t="s">
        <v>452</v>
      </c>
      <c r="D102" s="492" t="s">
        <v>33</v>
      </c>
      <c r="E102" s="530">
        <v>0</v>
      </c>
      <c r="F102" s="530">
        <v>0</v>
      </c>
      <c r="G102" s="530">
        <v>0</v>
      </c>
      <c r="H102" s="530">
        <v>0</v>
      </c>
      <c r="I102" s="530">
        <v>19</v>
      </c>
      <c r="J102" s="530">
        <v>0</v>
      </c>
      <c r="K102" s="530">
        <v>1</v>
      </c>
      <c r="L102" s="530">
        <v>20</v>
      </c>
      <c r="M102" s="530">
        <v>0</v>
      </c>
      <c r="N102" s="530">
        <v>1</v>
      </c>
      <c r="O102" s="530">
        <v>15</v>
      </c>
      <c r="P102" s="530">
        <v>4</v>
      </c>
      <c r="Q102" s="530">
        <v>34</v>
      </c>
      <c r="R102" s="530">
        <v>19</v>
      </c>
      <c r="S102" s="530">
        <v>14</v>
      </c>
      <c r="T102" s="530">
        <v>73</v>
      </c>
      <c r="U102" s="530">
        <v>4</v>
      </c>
      <c r="V102" s="530">
        <v>6</v>
      </c>
      <c r="W102" s="530">
        <v>722</v>
      </c>
      <c r="X102" s="530">
        <v>5</v>
      </c>
      <c r="Y102" s="530">
        <v>92</v>
      </c>
      <c r="Z102" s="530">
        <v>367</v>
      </c>
      <c r="AA102" s="530">
        <v>105</v>
      </c>
      <c r="AB102" s="530">
        <v>0</v>
      </c>
      <c r="AC102" s="530">
        <v>0</v>
      </c>
      <c r="AD102" s="530">
        <v>0</v>
      </c>
      <c r="AE102" s="530">
        <v>0</v>
      </c>
      <c r="AF102" s="530">
        <v>0</v>
      </c>
      <c r="AG102" s="530">
        <v>0</v>
      </c>
      <c r="AH102" s="530">
        <v>0</v>
      </c>
      <c r="AI102" s="530">
        <v>0</v>
      </c>
      <c r="AJ102" s="530">
        <v>3</v>
      </c>
      <c r="AK102" s="530">
        <v>1</v>
      </c>
      <c r="AL102" s="530">
        <v>29</v>
      </c>
      <c r="AM102" s="530">
        <v>0</v>
      </c>
      <c r="AN102" s="530">
        <v>2</v>
      </c>
      <c r="AO102" s="530">
        <v>8</v>
      </c>
      <c r="AP102" s="530">
        <v>0</v>
      </c>
      <c r="AQ102" s="530">
        <v>20</v>
      </c>
      <c r="AR102" s="531">
        <v>1564</v>
      </c>
      <c r="AS102" s="530">
        <v>0</v>
      </c>
      <c r="AT102" s="530">
        <v>56</v>
      </c>
      <c r="AU102" s="530">
        <v>0</v>
      </c>
      <c r="AV102" s="530">
        <v>0</v>
      </c>
      <c r="AW102" s="530">
        <v>-22</v>
      </c>
      <c r="AX102" s="530">
        <v>-2</v>
      </c>
      <c r="AY102" s="531">
        <v>32</v>
      </c>
      <c r="AZ102" s="531">
        <v>1596</v>
      </c>
      <c r="BA102" s="532">
        <v>65</v>
      </c>
      <c r="BB102" s="531">
        <v>97</v>
      </c>
      <c r="BC102" s="531">
        <v>1661</v>
      </c>
      <c r="BD102" s="532">
        <v>-1583</v>
      </c>
      <c r="BE102" s="531">
        <v>-1486</v>
      </c>
      <c r="BF102" s="531">
        <v>78</v>
      </c>
    </row>
    <row r="103" spans="3:58" x14ac:dyDescent="0.2">
      <c r="C103" s="533" t="s">
        <v>453</v>
      </c>
      <c r="D103" s="492" t="s">
        <v>34</v>
      </c>
      <c r="E103" s="530">
        <v>11</v>
      </c>
      <c r="F103" s="530">
        <v>0</v>
      </c>
      <c r="G103" s="530">
        <v>17</v>
      </c>
      <c r="H103" s="530">
        <v>0</v>
      </c>
      <c r="I103" s="530">
        <v>82</v>
      </c>
      <c r="J103" s="530">
        <v>0</v>
      </c>
      <c r="K103" s="530">
        <v>4</v>
      </c>
      <c r="L103" s="530">
        <v>35</v>
      </c>
      <c r="M103" s="530">
        <v>0</v>
      </c>
      <c r="N103" s="530">
        <v>2</v>
      </c>
      <c r="O103" s="530">
        <v>16</v>
      </c>
      <c r="P103" s="530">
        <v>0</v>
      </c>
      <c r="Q103" s="530">
        <v>0</v>
      </c>
      <c r="R103" s="530">
        <v>20</v>
      </c>
      <c r="S103" s="530">
        <v>13</v>
      </c>
      <c r="T103" s="530">
        <v>121</v>
      </c>
      <c r="U103" s="530">
        <v>4</v>
      </c>
      <c r="V103" s="530">
        <v>3</v>
      </c>
      <c r="W103" s="530">
        <v>305</v>
      </c>
      <c r="X103" s="530">
        <v>3</v>
      </c>
      <c r="Y103" s="530">
        <v>38</v>
      </c>
      <c r="Z103" s="530">
        <v>339</v>
      </c>
      <c r="AA103" s="530">
        <v>1114</v>
      </c>
      <c r="AB103" s="530">
        <v>6</v>
      </c>
      <c r="AC103" s="530">
        <v>1</v>
      </c>
      <c r="AD103" s="530">
        <v>0</v>
      </c>
      <c r="AE103" s="530">
        <v>38</v>
      </c>
      <c r="AF103" s="530">
        <v>0</v>
      </c>
      <c r="AG103" s="530">
        <v>6</v>
      </c>
      <c r="AH103" s="530">
        <v>10</v>
      </c>
      <c r="AI103" s="530">
        <v>0</v>
      </c>
      <c r="AJ103" s="530">
        <v>65</v>
      </c>
      <c r="AK103" s="530">
        <v>2</v>
      </c>
      <c r="AL103" s="530">
        <v>5</v>
      </c>
      <c r="AM103" s="530">
        <v>1</v>
      </c>
      <c r="AN103" s="530">
        <v>5</v>
      </c>
      <c r="AO103" s="530">
        <v>46</v>
      </c>
      <c r="AP103" s="530">
        <v>0</v>
      </c>
      <c r="AQ103" s="530">
        <v>30</v>
      </c>
      <c r="AR103" s="531">
        <v>2342</v>
      </c>
      <c r="AS103" s="530">
        <v>5</v>
      </c>
      <c r="AT103" s="530">
        <v>93</v>
      </c>
      <c r="AU103" s="530">
        <v>0</v>
      </c>
      <c r="AV103" s="530">
        <v>18</v>
      </c>
      <c r="AW103" s="530">
        <v>58</v>
      </c>
      <c r="AX103" s="530">
        <v>-2</v>
      </c>
      <c r="AY103" s="531">
        <v>172</v>
      </c>
      <c r="AZ103" s="531">
        <v>2514</v>
      </c>
      <c r="BA103" s="532">
        <v>243</v>
      </c>
      <c r="BB103" s="531">
        <v>415</v>
      </c>
      <c r="BC103" s="531">
        <v>2757</v>
      </c>
      <c r="BD103" s="532">
        <v>-2478</v>
      </c>
      <c r="BE103" s="531">
        <v>-2063</v>
      </c>
      <c r="BF103" s="531">
        <v>279</v>
      </c>
    </row>
    <row r="104" spans="3:58" x14ac:dyDescent="0.2">
      <c r="C104" s="533" t="s">
        <v>454</v>
      </c>
      <c r="D104" s="521" t="s">
        <v>266</v>
      </c>
      <c r="E104" s="530">
        <v>0</v>
      </c>
      <c r="F104" s="530">
        <v>0</v>
      </c>
      <c r="G104" s="530">
        <v>0</v>
      </c>
      <c r="H104" s="530">
        <v>0</v>
      </c>
      <c r="I104" s="530">
        <v>0</v>
      </c>
      <c r="J104" s="530">
        <v>0</v>
      </c>
      <c r="K104" s="530">
        <v>1</v>
      </c>
      <c r="L104" s="530">
        <v>0</v>
      </c>
      <c r="M104" s="530">
        <v>0</v>
      </c>
      <c r="N104" s="530">
        <v>0</v>
      </c>
      <c r="O104" s="530">
        <v>4</v>
      </c>
      <c r="P104" s="530">
        <v>0</v>
      </c>
      <c r="Q104" s="530">
        <v>0</v>
      </c>
      <c r="R104" s="530">
        <v>0</v>
      </c>
      <c r="S104" s="530">
        <v>57</v>
      </c>
      <c r="T104" s="530">
        <v>148</v>
      </c>
      <c r="U104" s="530">
        <v>2</v>
      </c>
      <c r="V104" s="530">
        <v>0</v>
      </c>
      <c r="W104" s="530">
        <v>147</v>
      </c>
      <c r="X104" s="530">
        <v>0</v>
      </c>
      <c r="Y104" s="530">
        <v>30</v>
      </c>
      <c r="Z104" s="530">
        <v>17</v>
      </c>
      <c r="AA104" s="530">
        <v>75</v>
      </c>
      <c r="AB104" s="530">
        <v>0</v>
      </c>
      <c r="AC104" s="530">
        <v>18</v>
      </c>
      <c r="AD104" s="530">
        <v>0</v>
      </c>
      <c r="AE104" s="530">
        <v>0</v>
      </c>
      <c r="AF104" s="530">
        <v>0</v>
      </c>
      <c r="AG104" s="530">
        <v>0</v>
      </c>
      <c r="AH104" s="530">
        <v>0</v>
      </c>
      <c r="AI104" s="530">
        <v>0</v>
      </c>
      <c r="AJ104" s="530">
        <v>5</v>
      </c>
      <c r="AK104" s="530">
        <v>0</v>
      </c>
      <c r="AL104" s="530">
        <v>0</v>
      </c>
      <c r="AM104" s="530">
        <v>0</v>
      </c>
      <c r="AN104" s="530">
        <v>35</v>
      </c>
      <c r="AO104" s="530">
        <v>0</v>
      </c>
      <c r="AP104" s="530">
        <v>0</v>
      </c>
      <c r="AQ104" s="530">
        <v>0</v>
      </c>
      <c r="AR104" s="531">
        <v>539</v>
      </c>
      <c r="AS104" s="530">
        <v>0</v>
      </c>
      <c r="AT104" s="530">
        <v>4</v>
      </c>
      <c r="AU104" s="530">
        <v>0</v>
      </c>
      <c r="AV104" s="530">
        <v>161</v>
      </c>
      <c r="AW104" s="530">
        <v>640</v>
      </c>
      <c r="AX104" s="530">
        <v>6</v>
      </c>
      <c r="AY104" s="531">
        <v>811</v>
      </c>
      <c r="AZ104" s="531">
        <v>1350</v>
      </c>
      <c r="BA104" s="532">
        <v>332</v>
      </c>
      <c r="BB104" s="531">
        <v>1143</v>
      </c>
      <c r="BC104" s="531">
        <v>1682</v>
      </c>
      <c r="BD104" s="532">
        <v>-1338</v>
      </c>
      <c r="BE104" s="531">
        <v>-195</v>
      </c>
      <c r="BF104" s="531">
        <v>344</v>
      </c>
    </row>
    <row r="105" spans="3:58" x14ac:dyDescent="0.2">
      <c r="C105" s="533" t="s">
        <v>455</v>
      </c>
      <c r="D105" s="521" t="s">
        <v>267</v>
      </c>
      <c r="E105" s="530">
        <v>0</v>
      </c>
      <c r="F105" s="530">
        <v>0</v>
      </c>
      <c r="G105" s="530">
        <v>0</v>
      </c>
      <c r="H105" s="530">
        <v>0</v>
      </c>
      <c r="I105" s="530">
        <v>0</v>
      </c>
      <c r="J105" s="530">
        <v>0</v>
      </c>
      <c r="K105" s="530">
        <v>0</v>
      </c>
      <c r="L105" s="530">
        <v>0</v>
      </c>
      <c r="M105" s="530">
        <v>0</v>
      </c>
      <c r="N105" s="530">
        <v>1</v>
      </c>
      <c r="O105" s="530">
        <v>2</v>
      </c>
      <c r="P105" s="530">
        <v>0</v>
      </c>
      <c r="Q105" s="530">
        <v>0</v>
      </c>
      <c r="R105" s="530">
        <v>0</v>
      </c>
      <c r="S105" s="530">
        <v>2</v>
      </c>
      <c r="T105" s="530">
        <v>550</v>
      </c>
      <c r="U105" s="530">
        <v>0</v>
      </c>
      <c r="V105" s="530">
        <v>0</v>
      </c>
      <c r="W105" s="530">
        <v>26</v>
      </c>
      <c r="X105" s="530">
        <v>0</v>
      </c>
      <c r="Y105" s="530">
        <v>3</v>
      </c>
      <c r="Z105" s="530">
        <v>4</v>
      </c>
      <c r="AA105" s="530">
        <v>1</v>
      </c>
      <c r="AB105" s="530">
        <v>0</v>
      </c>
      <c r="AC105" s="530">
        <v>0</v>
      </c>
      <c r="AD105" s="530">
        <v>0</v>
      </c>
      <c r="AE105" s="530">
        <v>0</v>
      </c>
      <c r="AF105" s="530">
        <v>0</v>
      </c>
      <c r="AG105" s="530">
        <v>0</v>
      </c>
      <c r="AH105" s="530">
        <v>0</v>
      </c>
      <c r="AI105" s="530">
        <v>0</v>
      </c>
      <c r="AJ105" s="530">
        <v>0</v>
      </c>
      <c r="AK105" s="530">
        <v>0</v>
      </c>
      <c r="AL105" s="530">
        <v>0</v>
      </c>
      <c r="AM105" s="530">
        <v>0</v>
      </c>
      <c r="AN105" s="530">
        <v>50</v>
      </c>
      <c r="AO105" s="530">
        <v>0</v>
      </c>
      <c r="AP105" s="530">
        <v>0</v>
      </c>
      <c r="AQ105" s="530">
        <v>0</v>
      </c>
      <c r="AR105" s="531">
        <v>639</v>
      </c>
      <c r="AS105" s="530">
        <v>0</v>
      </c>
      <c r="AT105" s="530">
        <v>3</v>
      </c>
      <c r="AU105" s="530">
        <v>0</v>
      </c>
      <c r="AV105" s="530">
        <v>95</v>
      </c>
      <c r="AW105" s="530">
        <v>1089</v>
      </c>
      <c r="AX105" s="530">
        <v>6</v>
      </c>
      <c r="AY105" s="531">
        <v>1193</v>
      </c>
      <c r="AZ105" s="531">
        <v>1832</v>
      </c>
      <c r="BA105" s="532">
        <v>3608</v>
      </c>
      <c r="BB105" s="531">
        <v>4801</v>
      </c>
      <c r="BC105" s="531">
        <v>5440</v>
      </c>
      <c r="BD105" s="532">
        <v>-1832</v>
      </c>
      <c r="BE105" s="531">
        <v>2969</v>
      </c>
      <c r="BF105" s="531">
        <v>3608</v>
      </c>
    </row>
    <row r="106" spans="3:58" x14ac:dyDescent="0.2">
      <c r="C106" s="533" t="s">
        <v>456</v>
      </c>
      <c r="D106" s="521" t="s">
        <v>268</v>
      </c>
      <c r="E106" s="530">
        <v>3</v>
      </c>
      <c r="F106" s="530">
        <v>0</v>
      </c>
      <c r="G106" s="530">
        <v>0</v>
      </c>
      <c r="H106" s="530">
        <v>0</v>
      </c>
      <c r="I106" s="530">
        <v>0</v>
      </c>
      <c r="J106" s="530">
        <v>0</v>
      </c>
      <c r="K106" s="530">
        <v>0</v>
      </c>
      <c r="L106" s="530">
        <v>0</v>
      </c>
      <c r="M106" s="530">
        <v>0</v>
      </c>
      <c r="N106" s="530">
        <v>0</v>
      </c>
      <c r="O106" s="530">
        <v>0</v>
      </c>
      <c r="P106" s="530">
        <v>0</v>
      </c>
      <c r="Q106" s="530">
        <v>0</v>
      </c>
      <c r="R106" s="530">
        <v>0</v>
      </c>
      <c r="S106" s="530">
        <v>1</v>
      </c>
      <c r="T106" s="530">
        <v>21</v>
      </c>
      <c r="U106" s="530">
        <v>10</v>
      </c>
      <c r="V106" s="530">
        <v>0</v>
      </c>
      <c r="W106" s="530">
        <v>11</v>
      </c>
      <c r="X106" s="530">
        <v>0</v>
      </c>
      <c r="Y106" s="530">
        <v>1</v>
      </c>
      <c r="Z106" s="530">
        <v>6</v>
      </c>
      <c r="AA106" s="530">
        <v>2</v>
      </c>
      <c r="AB106" s="530">
        <v>0</v>
      </c>
      <c r="AC106" s="530">
        <v>0</v>
      </c>
      <c r="AD106" s="530">
        <v>0</v>
      </c>
      <c r="AE106" s="530">
        <v>15</v>
      </c>
      <c r="AF106" s="530">
        <v>0</v>
      </c>
      <c r="AG106" s="530">
        <v>0</v>
      </c>
      <c r="AH106" s="530">
        <v>0</v>
      </c>
      <c r="AI106" s="530">
        <v>0</v>
      </c>
      <c r="AJ106" s="530">
        <v>47</v>
      </c>
      <c r="AK106" s="530">
        <v>0</v>
      </c>
      <c r="AL106" s="530">
        <v>237</v>
      </c>
      <c r="AM106" s="530">
        <v>0</v>
      </c>
      <c r="AN106" s="530">
        <v>19</v>
      </c>
      <c r="AO106" s="530">
        <v>9</v>
      </c>
      <c r="AP106" s="530">
        <v>1</v>
      </c>
      <c r="AQ106" s="530">
        <v>38</v>
      </c>
      <c r="AR106" s="531">
        <v>421</v>
      </c>
      <c r="AS106" s="530">
        <v>4</v>
      </c>
      <c r="AT106" s="530">
        <v>38</v>
      </c>
      <c r="AU106" s="530">
        <v>0</v>
      </c>
      <c r="AV106" s="530">
        <v>468</v>
      </c>
      <c r="AW106" s="530">
        <v>698</v>
      </c>
      <c r="AX106" s="530">
        <v>4</v>
      </c>
      <c r="AY106" s="531">
        <v>1212</v>
      </c>
      <c r="AZ106" s="531">
        <v>1633</v>
      </c>
      <c r="BA106" s="532">
        <v>42</v>
      </c>
      <c r="BB106" s="531">
        <v>1254</v>
      </c>
      <c r="BC106" s="531">
        <v>1675</v>
      </c>
      <c r="BD106" s="532">
        <v>-1573</v>
      </c>
      <c r="BE106" s="531">
        <v>-319</v>
      </c>
      <c r="BF106" s="531">
        <v>102</v>
      </c>
    </row>
    <row r="107" spans="3:58" x14ac:dyDescent="0.2">
      <c r="C107" s="533" t="s">
        <v>457</v>
      </c>
      <c r="D107" s="521" t="s">
        <v>278</v>
      </c>
      <c r="E107" s="530">
        <v>0</v>
      </c>
      <c r="F107" s="530">
        <v>0</v>
      </c>
      <c r="G107" s="530">
        <v>0</v>
      </c>
      <c r="H107" s="530">
        <v>0</v>
      </c>
      <c r="I107" s="530">
        <v>0</v>
      </c>
      <c r="J107" s="530">
        <v>0</v>
      </c>
      <c r="K107" s="530">
        <v>0</v>
      </c>
      <c r="L107" s="530">
        <v>0</v>
      </c>
      <c r="M107" s="530">
        <v>0</v>
      </c>
      <c r="N107" s="530">
        <v>0</v>
      </c>
      <c r="O107" s="530">
        <v>0</v>
      </c>
      <c r="P107" s="530">
        <v>0</v>
      </c>
      <c r="Q107" s="530">
        <v>0</v>
      </c>
      <c r="R107" s="530">
        <v>1</v>
      </c>
      <c r="S107" s="530">
        <v>3</v>
      </c>
      <c r="T107" s="530">
        <v>36</v>
      </c>
      <c r="U107" s="530">
        <v>14</v>
      </c>
      <c r="V107" s="530">
        <v>40</v>
      </c>
      <c r="W107" s="530">
        <v>1625</v>
      </c>
      <c r="X107" s="530">
        <v>32</v>
      </c>
      <c r="Y107" s="530">
        <v>41</v>
      </c>
      <c r="Z107" s="530">
        <v>212</v>
      </c>
      <c r="AA107" s="530">
        <v>4</v>
      </c>
      <c r="AB107" s="530">
        <v>0</v>
      </c>
      <c r="AC107" s="530">
        <v>0</v>
      </c>
      <c r="AD107" s="530">
        <v>0</v>
      </c>
      <c r="AE107" s="530">
        <v>0</v>
      </c>
      <c r="AF107" s="530">
        <v>0</v>
      </c>
      <c r="AG107" s="530">
        <v>0</v>
      </c>
      <c r="AH107" s="530">
        <v>0</v>
      </c>
      <c r="AI107" s="530">
        <v>0</v>
      </c>
      <c r="AJ107" s="530">
        <v>32</v>
      </c>
      <c r="AK107" s="530">
        <v>19</v>
      </c>
      <c r="AL107" s="530">
        <v>0</v>
      </c>
      <c r="AM107" s="530">
        <v>0</v>
      </c>
      <c r="AN107" s="530">
        <v>50</v>
      </c>
      <c r="AO107" s="530">
        <v>0</v>
      </c>
      <c r="AP107" s="530">
        <v>1</v>
      </c>
      <c r="AQ107" s="530">
        <v>56</v>
      </c>
      <c r="AR107" s="531">
        <v>2166</v>
      </c>
      <c r="AS107" s="530">
        <v>0</v>
      </c>
      <c r="AT107" s="530">
        <v>52</v>
      </c>
      <c r="AU107" s="530">
        <v>0</v>
      </c>
      <c r="AV107" s="530">
        <v>0</v>
      </c>
      <c r="AW107" s="530">
        <v>0</v>
      </c>
      <c r="AX107" s="530">
        <v>-8</v>
      </c>
      <c r="AY107" s="531">
        <v>44</v>
      </c>
      <c r="AZ107" s="531">
        <v>2210</v>
      </c>
      <c r="BA107" s="532">
        <v>128</v>
      </c>
      <c r="BB107" s="531">
        <v>172</v>
      </c>
      <c r="BC107" s="531">
        <v>2338</v>
      </c>
      <c r="BD107" s="532">
        <v>-2198</v>
      </c>
      <c r="BE107" s="531">
        <v>-2026</v>
      </c>
      <c r="BF107" s="531">
        <v>140</v>
      </c>
    </row>
    <row r="108" spans="3:58" x14ac:dyDescent="0.2">
      <c r="C108" s="533" t="s">
        <v>458</v>
      </c>
      <c r="D108" s="492" t="s">
        <v>35</v>
      </c>
      <c r="E108" s="530">
        <v>0</v>
      </c>
      <c r="F108" s="530">
        <v>0</v>
      </c>
      <c r="G108" s="530">
        <v>17</v>
      </c>
      <c r="H108" s="530">
        <v>0</v>
      </c>
      <c r="I108" s="530">
        <v>0</v>
      </c>
      <c r="J108" s="530">
        <v>0</v>
      </c>
      <c r="K108" s="530">
        <v>0</v>
      </c>
      <c r="L108" s="530">
        <v>0</v>
      </c>
      <c r="M108" s="530">
        <v>0</v>
      </c>
      <c r="N108" s="530">
        <v>0</v>
      </c>
      <c r="O108" s="530">
        <v>0</v>
      </c>
      <c r="P108" s="530">
        <v>0</v>
      </c>
      <c r="Q108" s="530">
        <v>0</v>
      </c>
      <c r="R108" s="530">
        <v>0</v>
      </c>
      <c r="S108" s="530">
        <v>8</v>
      </c>
      <c r="T108" s="530">
        <v>85</v>
      </c>
      <c r="U108" s="530">
        <v>2</v>
      </c>
      <c r="V108" s="530">
        <v>3</v>
      </c>
      <c r="W108" s="530">
        <v>1287</v>
      </c>
      <c r="X108" s="530">
        <v>2</v>
      </c>
      <c r="Y108" s="530">
        <v>121</v>
      </c>
      <c r="Z108" s="530">
        <v>41</v>
      </c>
      <c r="AA108" s="530">
        <v>93</v>
      </c>
      <c r="AB108" s="530">
        <v>0</v>
      </c>
      <c r="AC108" s="530">
        <v>0</v>
      </c>
      <c r="AD108" s="530">
        <v>0</v>
      </c>
      <c r="AE108" s="530">
        <v>2</v>
      </c>
      <c r="AF108" s="530">
        <v>0</v>
      </c>
      <c r="AG108" s="530">
        <v>0</v>
      </c>
      <c r="AH108" s="530">
        <v>1</v>
      </c>
      <c r="AI108" s="530">
        <v>0</v>
      </c>
      <c r="AJ108" s="530">
        <v>27</v>
      </c>
      <c r="AK108" s="530">
        <v>6</v>
      </c>
      <c r="AL108" s="530">
        <v>2</v>
      </c>
      <c r="AM108" s="530">
        <v>0</v>
      </c>
      <c r="AN108" s="530">
        <v>28</v>
      </c>
      <c r="AO108" s="530">
        <v>1</v>
      </c>
      <c r="AP108" s="530">
        <v>0</v>
      </c>
      <c r="AQ108" s="530">
        <v>6</v>
      </c>
      <c r="AR108" s="531">
        <v>1732</v>
      </c>
      <c r="AS108" s="530">
        <v>15</v>
      </c>
      <c r="AT108" s="530">
        <v>1120</v>
      </c>
      <c r="AU108" s="530">
        <v>0</v>
      </c>
      <c r="AV108" s="530">
        <v>307</v>
      </c>
      <c r="AW108" s="530">
        <v>712</v>
      </c>
      <c r="AX108" s="530">
        <v>97</v>
      </c>
      <c r="AY108" s="531">
        <v>2251</v>
      </c>
      <c r="AZ108" s="531">
        <v>3983</v>
      </c>
      <c r="BA108" s="532">
        <v>8891</v>
      </c>
      <c r="BB108" s="531">
        <v>11142</v>
      </c>
      <c r="BC108" s="531">
        <v>12874</v>
      </c>
      <c r="BD108" s="532">
        <v>-2058</v>
      </c>
      <c r="BE108" s="531">
        <v>9084</v>
      </c>
      <c r="BF108" s="531">
        <v>10816</v>
      </c>
    </row>
    <row r="109" spans="3:58" x14ac:dyDescent="0.2">
      <c r="C109" s="533" t="s">
        <v>459</v>
      </c>
      <c r="D109" s="492" t="s">
        <v>460</v>
      </c>
      <c r="E109" s="530">
        <v>0</v>
      </c>
      <c r="F109" s="530">
        <v>0</v>
      </c>
      <c r="G109" s="530">
        <v>1</v>
      </c>
      <c r="H109" s="530">
        <v>0</v>
      </c>
      <c r="I109" s="530">
        <v>0</v>
      </c>
      <c r="J109" s="530">
        <v>0</v>
      </c>
      <c r="K109" s="530">
        <v>0</v>
      </c>
      <c r="L109" s="530">
        <v>0</v>
      </c>
      <c r="M109" s="530">
        <v>0</v>
      </c>
      <c r="N109" s="530">
        <v>0</v>
      </c>
      <c r="O109" s="530">
        <v>0</v>
      </c>
      <c r="P109" s="530">
        <v>0</v>
      </c>
      <c r="Q109" s="530">
        <v>0</v>
      </c>
      <c r="R109" s="530">
        <v>0</v>
      </c>
      <c r="S109" s="530">
        <v>0</v>
      </c>
      <c r="T109" s="530">
        <v>1</v>
      </c>
      <c r="U109" s="530">
        <v>0</v>
      </c>
      <c r="V109" s="530">
        <v>0</v>
      </c>
      <c r="W109" s="530">
        <v>0</v>
      </c>
      <c r="X109" s="530">
        <v>3</v>
      </c>
      <c r="Y109" s="530">
        <v>24</v>
      </c>
      <c r="Z109" s="530">
        <v>1</v>
      </c>
      <c r="AA109" s="530">
        <v>19</v>
      </c>
      <c r="AB109" s="530">
        <v>0</v>
      </c>
      <c r="AC109" s="530">
        <v>0</v>
      </c>
      <c r="AD109" s="530">
        <v>0</v>
      </c>
      <c r="AE109" s="530">
        <v>3</v>
      </c>
      <c r="AF109" s="530">
        <v>0</v>
      </c>
      <c r="AG109" s="530">
        <v>0</v>
      </c>
      <c r="AH109" s="530">
        <v>1</v>
      </c>
      <c r="AI109" s="530">
        <v>0</v>
      </c>
      <c r="AJ109" s="530">
        <v>25</v>
      </c>
      <c r="AK109" s="530">
        <v>1</v>
      </c>
      <c r="AL109" s="530">
        <v>0</v>
      </c>
      <c r="AM109" s="530">
        <v>0</v>
      </c>
      <c r="AN109" s="530">
        <v>7</v>
      </c>
      <c r="AO109" s="530">
        <v>3</v>
      </c>
      <c r="AP109" s="530">
        <v>0</v>
      </c>
      <c r="AQ109" s="530">
        <v>0</v>
      </c>
      <c r="AR109" s="531">
        <v>89</v>
      </c>
      <c r="AS109" s="530">
        <v>2</v>
      </c>
      <c r="AT109" s="530">
        <v>1093</v>
      </c>
      <c r="AU109" s="530">
        <v>0</v>
      </c>
      <c r="AV109" s="530">
        <v>903</v>
      </c>
      <c r="AW109" s="530">
        <v>317</v>
      </c>
      <c r="AX109" s="530">
        <v>-1</v>
      </c>
      <c r="AY109" s="531">
        <v>2314</v>
      </c>
      <c r="AZ109" s="531">
        <v>2403</v>
      </c>
      <c r="BA109" s="532">
        <v>60</v>
      </c>
      <c r="BB109" s="531">
        <v>2374</v>
      </c>
      <c r="BC109" s="531">
        <v>2463</v>
      </c>
      <c r="BD109" s="532">
        <v>-2366</v>
      </c>
      <c r="BE109" s="531">
        <v>8</v>
      </c>
      <c r="BF109" s="531">
        <v>97</v>
      </c>
    </row>
    <row r="110" spans="3:58" x14ac:dyDescent="0.2">
      <c r="C110" s="533" t="s">
        <v>461</v>
      </c>
      <c r="D110" s="492" t="s">
        <v>189</v>
      </c>
      <c r="E110" s="530">
        <v>0</v>
      </c>
      <c r="F110" s="530">
        <v>0</v>
      </c>
      <c r="G110" s="530">
        <v>512</v>
      </c>
      <c r="H110" s="530">
        <v>0</v>
      </c>
      <c r="I110" s="530">
        <v>0</v>
      </c>
      <c r="J110" s="530">
        <v>0</v>
      </c>
      <c r="K110" s="530">
        <v>0</v>
      </c>
      <c r="L110" s="530">
        <v>0</v>
      </c>
      <c r="M110" s="530">
        <v>0</v>
      </c>
      <c r="N110" s="530">
        <v>0</v>
      </c>
      <c r="O110" s="530">
        <v>0</v>
      </c>
      <c r="P110" s="530">
        <v>0</v>
      </c>
      <c r="Q110" s="530">
        <v>0</v>
      </c>
      <c r="R110" s="530">
        <v>0</v>
      </c>
      <c r="S110" s="530">
        <v>0</v>
      </c>
      <c r="T110" s="530">
        <v>2</v>
      </c>
      <c r="U110" s="530">
        <v>0</v>
      </c>
      <c r="V110" s="530">
        <v>0</v>
      </c>
      <c r="W110" s="530">
        <v>0</v>
      </c>
      <c r="X110" s="530">
        <v>0</v>
      </c>
      <c r="Y110" s="530">
        <v>1727</v>
      </c>
      <c r="Z110" s="530">
        <v>0</v>
      </c>
      <c r="AA110" s="530">
        <v>0</v>
      </c>
      <c r="AB110" s="530">
        <v>0</v>
      </c>
      <c r="AC110" s="530">
        <v>0</v>
      </c>
      <c r="AD110" s="530">
        <v>0</v>
      </c>
      <c r="AE110" s="530">
        <v>0</v>
      </c>
      <c r="AF110" s="530">
        <v>0</v>
      </c>
      <c r="AG110" s="530">
        <v>0</v>
      </c>
      <c r="AH110" s="530">
        <v>23</v>
      </c>
      <c r="AI110" s="530">
        <v>0</v>
      </c>
      <c r="AJ110" s="530">
        <v>80</v>
      </c>
      <c r="AK110" s="530">
        <v>1</v>
      </c>
      <c r="AL110" s="530">
        <v>0</v>
      </c>
      <c r="AM110" s="530">
        <v>0</v>
      </c>
      <c r="AN110" s="530">
        <v>123</v>
      </c>
      <c r="AO110" s="530">
        <v>0</v>
      </c>
      <c r="AP110" s="530">
        <v>0</v>
      </c>
      <c r="AQ110" s="530">
        <v>0</v>
      </c>
      <c r="AR110" s="531">
        <v>2468</v>
      </c>
      <c r="AS110" s="530">
        <v>0</v>
      </c>
      <c r="AT110" s="530">
        <v>2011</v>
      </c>
      <c r="AU110" s="530">
        <v>0</v>
      </c>
      <c r="AV110" s="530">
        <v>849</v>
      </c>
      <c r="AW110" s="530">
        <v>572</v>
      </c>
      <c r="AX110" s="530">
        <v>26</v>
      </c>
      <c r="AY110" s="531">
        <v>3458</v>
      </c>
      <c r="AZ110" s="531">
        <v>5926</v>
      </c>
      <c r="BA110" s="532">
        <v>3161</v>
      </c>
      <c r="BB110" s="531">
        <v>6619</v>
      </c>
      <c r="BC110" s="531">
        <v>9087</v>
      </c>
      <c r="BD110" s="532">
        <v>-5392</v>
      </c>
      <c r="BE110" s="531">
        <v>1227</v>
      </c>
      <c r="BF110" s="531">
        <v>3695</v>
      </c>
    </row>
    <row r="111" spans="3:58" x14ac:dyDescent="0.2">
      <c r="C111" s="533" t="s">
        <v>462</v>
      </c>
      <c r="D111" s="492" t="s">
        <v>50</v>
      </c>
      <c r="E111" s="530">
        <v>11</v>
      </c>
      <c r="F111" s="530">
        <v>0</v>
      </c>
      <c r="G111" s="530">
        <v>77</v>
      </c>
      <c r="H111" s="530">
        <v>0</v>
      </c>
      <c r="I111" s="530">
        <v>113</v>
      </c>
      <c r="J111" s="530">
        <v>1</v>
      </c>
      <c r="K111" s="530">
        <v>3</v>
      </c>
      <c r="L111" s="530">
        <v>13</v>
      </c>
      <c r="M111" s="530">
        <v>0</v>
      </c>
      <c r="N111" s="530">
        <v>1</v>
      </c>
      <c r="O111" s="530">
        <v>15</v>
      </c>
      <c r="P111" s="530">
        <v>4</v>
      </c>
      <c r="Q111" s="530">
        <v>3</v>
      </c>
      <c r="R111" s="530">
        <v>1</v>
      </c>
      <c r="S111" s="530">
        <v>0</v>
      </c>
      <c r="T111" s="530">
        <v>11</v>
      </c>
      <c r="U111" s="530">
        <v>0</v>
      </c>
      <c r="V111" s="530">
        <v>1</v>
      </c>
      <c r="W111" s="530">
        <v>45</v>
      </c>
      <c r="X111" s="530">
        <v>0</v>
      </c>
      <c r="Y111" s="530">
        <v>5</v>
      </c>
      <c r="Z111" s="530">
        <v>679</v>
      </c>
      <c r="AA111" s="530">
        <v>37</v>
      </c>
      <c r="AB111" s="530">
        <v>58</v>
      </c>
      <c r="AC111" s="530">
        <v>6</v>
      </c>
      <c r="AD111" s="530">
        <v>3</v>
      </c>
      <c r="AE111" s="530">
        <v>78</v>
      </c>
      <c r="AF111" s="530">
        <v>37</v>
      </c>
      <c r="AG111" s="530">
        <v>0</v>
      </c>
      <c r="AH111" s="530">
        <v>16</v>
      </c>
      <c r="AI111" s="530">
        <v>0</v>
      </c>
      <c r="AJ111" s="530">
        <v>129</v>
      </c>
      <c r="AK111" s="530">
        <v>222</v>
      </c>
      <c r="AL111" s="530">
        <v>60</v>
      </c>
      <c r="AM111" s="530">
        <v>24</v>
      </c>
      <c r="AN111" s="530">
        <v>34</v>
      </c>
      <c r="AO111" s="530">
        <v>95</v>
      </c>
      <c r="AP111" s="530">
        <v>132</v>
      </c>
      <c r="AQ111" s="530">
        <v>234</v>
      </c>
      <c r="AR111" s="531">
        <v>2148</v>
      </c>
      <c r="AS111" s="530">
        <v>56</v>
      </c>
      <c r="AT111" s="530">
        <v>973</v>
      </c>
      <c r="AU111" s="530">
        <v>0</v>
      </c>
      <c r="AV111" s="530">
        <v>106</v>
      </c>
      <c r="AW111" s="530">
        <v>122</v>
      </c>
      <c r="AX111" s="530">
        <v>99</v>
      </c>
      <c r="AY111" s="531">
        <v>1356</v>
      </c>
      <c r="AZ111" s="531">
        <v>3504</v>
      </c>
      <c r="BA111" s="532">
        <v>11803</v>
      </c>
      <c r="BB111" s="531">
        <v>13159</v>
      </c>
      <c r="BC111" s="531">
        <v>15307</v>
      </c>
      <c r="BD111" s="532">
        <v>-1181</v>
      </c>
      <c r="BE111" s="531">
        <v>11978</v>
      </c>
      <c r="BF111" s="531">
        <v>14126</v>
      </c>
    </row>
    <row r="112" spans="3:58" x14ac:dyDescent="0.2">
      <c r="C112" s="533" t="s">
        <v>463</v>
      </c>
      <c r="D112" s="492" t="s">
        <v>36</v>
      </c>
      <c r="E112" s="530">
        <v>24</v>
      </c>
      <c r="F112" s="530">
        <v>0</v>
      </c>
      <c r="G112" s="530">
        <v>9</v>
      </c>
      <c r="H112" s="530">
        <v>0</v>
      </c>
      <c r="I112" s="530">
        <v>6</v>
      </c>
      <c r="J112" s="530">
        <v>0</v>
      </c>
      <c r="K112" s="530">
        <v>1</v>
      </c>
      <c r="L112" s="530">
        <v>12</v>
      </c>
      <c r="M112" s="530">
        <v>0</v>
      </c>
      <c r="N112" s="530">
        <v>1</v>
      </c>
      <c r="O112" s="530">
        <v>9</v>
      </c>
      <c r="P112" s="530">
        <v>2</v>
      </c>
      <c r="Q112" s="530">
        <v>0</v>
      </c>
      <c r="R112" s="530">
        <v>1</v>
      </c>
      <c r="S112" s="530">
        <v>1</v>
      </c>
      <c r="T112" s="530">
        <v>6</v>
      </c>
      <c r="U112" s="530">
        <v>0</v>
      </c>
      <c r="V112" s="530">
        <v>1</v>
      </c>
      <c r="W112" s="530">
        <v>18</v>
      </c>
      <c r="X112" s="530">
        <v>0</v>
      </c>
      <c r="Y112" s="530">
        <v>2</v>
      </c>
      <c r="Z112" s="530">
        <v>18</v>
      </c>
      <c r="AA112" s="530">
        <v>7</v>
      </c>
      <c r="AB112" s="530">
        <v>111</v>
      </c>
      <c r="AC112" s="530">
        <v>51</v>
      </c>
      <c r="AD112" s="530">
        <v>2</v>
      </c>
      <c r="AE112" s="530">
        <v>38</v>
      </c>
      <c r="AF112" s="530">
        <v>6</v>
      </c>
      <c r="AG112" s="530">
        <v>162</v>
      </c>
      <c r="AH112" s="530">
        <v>20</v>
      </c>
      <c r="AI112" s="530">
        <v>0</v>
      </c>
      <c r="AJ112" s="530">
        <v>120</v>
      </c>
      <c r="AK112" s="530">
        <v>69</v>
      </c>
      <c r="AL112" s="530">
        <v>40</v>
      </c>
      <c r="AM112" s="530">
        <v>1</v>
      </c>
      <c r="AN112" s="530">
        <v>5</v>
      </c>
      <c r="AO112" s="530">
        <v>40</v>
      </c>
      <c r="AP112" s="530">
        <v>0</v>
      </c>
      <c r="AQ112" s="530">
        <v>0</v>
      </c>
      <c r="AR112" s="531">
        <v>783</v>
      </c>
      <c r="AS112" s="530">
        <v>0</v>
      </c>
      <c r="AT112" s="530">
        <v>0</v>
      </c>
      <c r="AU112" s="530">
        <v>0</v>
      </c>
      <c r="AV112" s="530">
        <v>8397</v>
      </c>
      <c r="AW112" s="530">
        <v>1751</v>
      </c>
      <c r="AX112" s="530">
        <v>0</v>
      </c>
      <c r="AY112" s="531">
        <v>10148</v>
      </c>
      <c r="AZ112" s="531">
        <v>10931</v>
      </c>
      <c r="BA112" s="532">
        <v>0</v>
      </c>
      <c r="BB112" s="531">
        <v>10148</v>
      </c>
      <c r="BC112" s="531">
        <v>10931</v>
      </c>
      <c r="BD112" s="532">
        <v>0</v>
      </c>
      <c r="BE112" s="531">
        <v>10148</v>
      </c>
      <c r="BF112" s="531">
        <v>10931</v>
      </c>
    </row>
    <row r="113" spans="3:58" x14ac:dyDescent="0.2">
      <c r="C113" s="533" t="s">
        <v>464</v>
      </c>
      <c r="D113" s="492" t="s">
        <v>190</v>
      </c>
      <c r="E113" s="530">
        <v>81</v>
      </c>
      <c r="F113" s="530">
        <v>0</v>
      </c>
      <c r="G113" s="530">
        <v>74</v>
      </c>
      <c r="H113" s="530">
        <v>0</v>
      </c>
      <c r="I113" s="530">
        <v>168</v>
      </c>
      <c r="J113" s="530">
        <v>4</v>
      </c>
      <c r="K113" s="530">
        <v>8</v>
      </c>
      <c r="L113" s="530">
        <v>114</v>
      </c>
      <c r="M113" s="530">
        <v>2</v>
      </c>
      <c r="N113" s="530">
        <v>12</v>
      </c>
      <c r="O113" s="530">
        <v>87</v>
      </c>
      <c r="P113" s="530">
        <v>19</v>
      </c>
      <c r="Q113" s="530">
        <v>3</v>
      </c>
      <c r="R113" s="530">
        <v>7</v>
      </c>
      <c r="S113" s="530">
        <v>5</v>
      </c>
      <c r="T113" s="530">
        <v>39</v>
      </c>
      <c r="U113" s="530">
        <v>1</v>
      </c>
      <c r="V113" s="530">
        <v>4</v>
      </c>
      <c r="W113" s="530">
        <v>100</v>
      </c>
      <c r="X113" s="530">
        <v>0</v>
      </c>
      <c r="Y113" s="530">
        <v>46</v>
      </c>
      <c r="Z113" s="530">
        <v>187</v>
      </c>
      <c r="AA113" s="530">
        <v>34</v>
      </c>
      <c r="AB113" s="530">
        <v>163</v>
      </c>
      <c r="AC113" s="530">
        <v>73</v>
      </c>
      <c r="AD113" s="530">
        <v>58</v>
      </c>
      <c r="AE113" s="530">
        <v>292</v>
      </c>
      <c r="AF113" s="530">
        <v>10</v>
      </c>
      <c r="AG113" s="530">
        <v>18</v>
      </c>
      <c r="AH113" s="530">
        <v>31</v>
      </c>
      <c r="AI113" s="530">
        <v>0</v>
      </c>
      <c r="AJ113" s="530">
        <v>176</v>
      </c>
      <c r="AK113" s="530">
        <v>241</v>
      </c>
      <c r="AL113" s="530">
        <v>193</v>
      </c>
      <c r="AM113" s="530">
        <v>2</v>
      </c>
      <c r="AN113" s="530">
        <v>25</v>
      </c>
      <c r="AO113" s="530">
        <v>896</v>
      </c>
      <c r="AP113" s="530">
        <v>0</v>
      </c>
      <c r="AQ113" s="530">
        <v>22</v>
      </c>
      <c r="AR113" s="531">
        <v>3195</v>
      </c>
      <c r="AS113" s="530">
        <v>0</v>
      </c>
      <c r="AT113" s="530">
        <v>2364</v>
      </c>
      <c r="AU113" s="530">
        <v>0</v>
      </c>
      <c r="AV113" s="530">
        <v>0</v>
      </c>
      <c r="AW113" s="530">
        <v>0</v>
      </c>
      <c r="AX113" s="530">
        <v>0</v>
      </c>
      <c r="AY113" s="531">
        <v>2364</v>
      </c>
      <c r="AZ113" s="531">
        <v>5559</v>
      </c>
      <c r="BA113" s="532">
        <v>2628</v>
      </c>
      <c r="BB113" s="531">
        <v>4992</v>
      </c>
      <c r="BC113" s="531">
        <v>8187</v>
      </c>
      <c r="BD113" s="532">
        <v>-3951</v>
      </c>
      <c r="BE113" s="531">
        <v>1041</v>
      </c>
      <c r="BF113" s="531">
        <v>4236</v>
      </c>
    </row>
    <row r="114" spans="3:58" x14ac:dyDescent="0.2">
      <c r="C114" s="533" t="s">
        <v>465</v>
      </c>
      <c r="D114" s="492" t="s">
        <v>283</v>
      </c>
      <c r="E114" s="530">
        <v>5</v>
      </c>
      <c r="F114" s="530">
        <v>0</v>
      </c>
      <c r="G114" s="530">
        <v>1</v>
      </c>
      <c r="H114" s="530">
        <v>0</v>
      </c>
      <c r="I114" s="530">
        <v>23</v>
      </c>
      <c r="J114" s="530">
        <v>0</v>
      </c>
      <c r="K114" s="530">
        <v>0</v>
      </c>
      <c r="L114" s="530">
        <v>10</v>
      </c>
      <c r="M114" s="530">
        <v>0</v>
      </c>
      <c r="N114" s="530">
        <v>0</v>
      </c>
      <c r="O114" s="530">
        <v>2</v>
      </c>
      <c r="P114" s="530">
        <v>0</v>
      </c>
      <c r="Q114" s="530">
        <v>0</v>
      </c>
      <c r="R114" s="530">
        <v>0</v>
      </c>
      <c r="S114" s="530">
        <v>0</v>
      </c>
      <c r="T114" s="530">
        <v>2</v>
      </c>
      <c r="U114" s="530">
        <v>0</v>
      </c>
      <c r="V114" s="530">
        <v>0</v>
      </c>
      <c r="W114" s="530">
        <v>7</v>
      </c>
      <c r="X114" s="530">
        <v>0</v>
      </c>
      <c r="Y114" s="530">
        <v>1</v>
      </c>
      <c r="Z114" s="530">
        <v>17</v>
      </c>
      <c r="AA114" s="530">
        <v>8</v>
      </c>
      <c r="AB114" s="530">
        <v>10</v>
      </c>
      <c r="AC114" s="530">
        <v>156</v>
      </c>
      <c r="AD114" s="530">
        <v>7</v>
      </c>
      <c r="AE114" s="530">
        <v>29</v>
      </c>
      <c r="AF114" s="530">
        <v>3</v>
      </c>
      <c r="AG114" s="530">
        <v>1</v>
      </c>
      <c r="AH114" s="530">
        <v>8</v>
      </c>
      <c r="AI114" s="530">
        <v>0</v>
      </c>
      <c r="AJ114" s="530">
        <v>59</v>
      </c>
      <c r="AK114" s="530">
        <v>115</v>
      </c>
      <c r="AL114" s="530">
        <v>81</v>
      </c>
      <c r="AM114" s="530">
        <v>1</v>
      </c>
      <c r="AN114" s="530">
        <v>3</v>
      </c>
      <c r="AO114" s="530">
        <v>208</v>
      </c>
      <c r="AP114" s="530">
        <v>0</v>
      </c>
      <c r="AQ114" s="530">
        <v>7</v>
      </c>
      <c r="AR114" s="531">
        <v>764</v>
      </c>
      <c r="AS114" s="530">
        <v>1</v>
      </c>
      <c r="AT114" s="530">
        <v>659</v>
      </c>
      <c r="AU114" s="530">
        <v>-11</v>
      </c>
      <c r="AV114" s="530">
        <v>0</v>
      </c>
      <c r="AW114" s="530">
        <v>0</v>
      </c>
      <c r="AX114" s="530">
        <v>0</v>
      </c>
      <c r="AY114" s="531">
        <v>649</v>
      </c>
      <c r="AZ114" s="531">
        <v>1413</v>
      </c>
      <c r="BA114" s="532">
        <v>271</v>
      </c>
      <c r="BB114" s="531">
        <v>920</v>
      </c>
      <c r="BC114" s="531">
        <v>1684</v>
      </c>
      <c r="BD114" s="532">
        <v>0</v>
      </c>
      <c r="BE114" s="531">
        <v>920</v>
      </c>
      <c r="BF114" s="531">
        <v>1684</v>
      </c>
    </row>
    <row r="115" spans="3:58" x14ac:dyDescent="0.2">
      <c r="C115" s="533" t="s">
        <v>466</v>
      </c>
      <c r="D115" s="492" t="s">
        <v>279</v>
      </c>
      <c r="E115" s="530">
        <v>4</v>
      </c>
      <c r="F115" s="530">
        <v>0</v>
      </c>
      <c r="G115" s="530">
        <v>0</v>
      </c>
      <c r="H115" s="530">
        <v>0</v>
      </c>
      <c r="I115" s="530">
        <v>10</v>
      </c>
      <c r="J115" s="530">
        <v>0</v>
      </c>
      <c r="K115" s="530">
        <v>0</v>
      </c>
      <c r="L115" s="530">
        <v>9</v>
      </c>
      <c r="M115" s="530">
        <v>0</v>
      </c>
      <c r="N115" s="530">
        <v>0</v>
      </c>
      <c r="O115" s="530">
        <v>3</v>
      </c>
      <c r="P115" s="530">
        <v>0</v>
      </c>
      <c r="Q115" s="530">
        <v>0</v>
      </c>
      <c r="R115" s="530">
        <v>0</v>
      </c>
      <c r="S115" s="530">
        <v>0</v>
      </c>
      <c r="T115" s="530">
        <v>0</v>
      </c>
      <c r="U115" s="530">
        <v>0</v>
      </c>
      <c r="V115" s="530">
        <v>0</v>
      </c>
      <c r="W115" s="530">
        <v>2</v>
      </c>
      <c r="X115" s="530">
        <v>0</v>
      </c>
      <c r="Y115" s="530">
        <v>1</v>
      </c>
      <c r="Z115" s="530">
        <v>1</v>
      </c>
      <c r="AA115" s="530">
        <v>21</v>
      </c>
      <c r="AB115" s="530">
        <v>10</v>
      </c>
      <c r="AC115" s="530">
        <v>4</v>
      </c>
      <c r="AD115" s="530">
        <v>0</v>
      </c>
      <c r="AE115" s="530">
        <v>17</v>
      </c>
      <c r="AF115" s="530">
        <v>7</v>
      </c>
      <c r="AG115" s="530">
        <v>0</v>
      </c>
      <c r="AH115" s="530">
        <v>18</v>
      </c>
      <c r="AI115" s="530">
        <v>0</v>
      </c>
      <c r="AJ115" s="530">
        <v>401</v>
      </c>
      <c r="AK115" s="530">
        <v>59</v>
      </c>
      <c r="AL115" s="530">
        <v>65</v>
      </c>
      <c r="AM115" s="530">
        <v>0</v>
      </c>
      <c r="AN115" s="530">
        <v>0</v>
      </c>
      <c r="AO115" s="530">
        <v>504</v>
      </c>
      <c r="AP115" s="530">
        <v>0</v>
      </c>
      <c r="AQ115" s="530">
        <v>71</v>
      </c>
      <c r="AR115" s="531">
        <v>1207</v>
      </c>
      <c r="AS115" s="530">
        <v>0</v>
      </c>
      <c r="AT115" s="530">
        <v>97</v>
      </c>
      <c r="AU115" s="530">
        <v>246</v>
      </c>
      <c r="AV115" s="530">
        <v>0</v>
      </c>
      <c r="AW115" s="530">
        <v>0</v>
      </c>
      <c r="AX115" s="530">
        <v>0</v>
      </c>
      <c r="AY115" s="531">
        <v>343</v>
      </c>
      <c r="AZ115" s="531">
        <v>1550</v>
      </c>
      <c r="BA115" s="532">
        <v>1</v>
      </c>
      <c r="BB115" s="531">
        <v>344</v>
      </c>
      <c r="BC115" s="531">
        <v>1551</v>
      </c>
      <c r="BD115" s="532">
        <v>-788</v>
      </c>
      <c r="BE115" s="531">
        <v>-444</v>
      </c>
      <c r="BF115" s="531">
        <v>763</v>
      </c>
    </row>
    <row r="116" spans="3:58" x14ac:dyDescent="0.2">
      <c r="C116" s="533" t="s">
        <v>467</v>
      </c>
      <c r="D116" s="492" t="s">
        <v>380</v>
      </c>
      <c r="E116" s="530">
        <v>602</v>
      </c>
      <c r="F116" s="530">
        <v>0</v>
      </c>
      <c r="G116" s="530">
        <v>661</v>
      </c>
      <c r="H116" s="530">
        <v>0</v>
      </c>
      <c r="I116" s="530">
        <v>938</v>
      </c>
      <c r="J116" s="530">
        <v>8</v>
      </c>
      <c r="K116" s="530">
        <v>14</v>
      </c>
      <c r="L116" s="530">
        <v>154</v>
      </c>
      <c r="M116" s="530">
        <v>2</v>
      </c>
      <c r="N116" s="530">
        <v>20</v>
      </c>
      <c r="O116" s="530">
        <v>58</v>
      </c>
      <c r="P116" s="530">
        <v>9</v>
      </c>
      <c r="Q116" s="530">
        <v>3</v>
      </c>
      <c r="R116" s="530">
        <v>13</v>
      </c>
      <c r="S116" s="530">
        <v>16</v>
      </c>
      <c r="T116" s="530">
        <v>150</v>
      </c>
      <c r="U116" s="530">
        <v>5</v>
      </c>
      <c r="V116" s="530">
        <v>6</v>
      </c>
      <c r="W116" s="530">
        <v>563</v>
      </c>
      <c r="X116" s="530">
        <v>5</v>
      </c>
      <c r="Y116" s="530">
        <v>148</v>
      </c>
      <c r="Z116" s="530">
        <v>1044</v>
      </c>
      <c r="AA116" s="530">
        <v>646</v>
      </c>
      <c r="AB116" s="530">
        <v>112</v>
      </c>
      <c r="AC116" s="530">
        <v>31</v>
      </c>
      <c r="AD116" s="530">
        <v>12</v>
      </c>
      <c r="AE116" s="530">
        <v>142</v>
      </c>
      <c r="AF116" s="530">
        <v>13</v>
      </c>
      <c r="AG116" s="530">
        <v>16</v>
      </c>
      <c r="AH116" s="530">
        <v>72</v>
      </c>
      <c r="AI116" s="530">
        <v>1</v>
      </c>
      <c r="AJ116" s="530">
        <v>145</v>
      </c>
      <c r="AK116" s="530">
        <v>246</v>
      </c>
      <c r="AL116" s="530">
        <v>1074</v>
      </c>
      <c r="AM116" s="530">
        <v>18</v>
      </c>
      <c r="AN116" s="530">
        <v>95</v>
      </c>
      <c r="AO116" s="530">
        <v>1947</v>
      </c>
      <c r="AP116" s="530">
        <v>51</v>
      </c>
      <c r="AQ116" s="530">
        <v>399</v>
      </c>
      <c r="AR116" s="531">
        <v>9439</v>
      </c>
      <c r="AS116" s="530">
        <v>274</v>
      </c>
      <c r="AT116" s="530">
        <v>16368</v>
      </c>
      <c r="AU116" s="530">
        <v>2</v>
      </c>
      <c r="AV116" s="530">
        <v>569</v>
      </c>
      <c r="AW116" s="530">
        <v>1271</v>
      </c>
      <c r="AX116" s="530">
        <v>13</v>
      </c>
      <c r="AY116" s="531">
        <v>18497</v>
      </c>
      <c r="AZ116" s="531">
        <v>27936</v>
      </c>
      <c r="BA116" s="532">
        <v>4861</v>
      </c>
      <c r="BB116" s="531">
        <v>23358</v>
      </c>
      <c r="BC116" s="531">
        <v>32797</v>
      </c>
      <c r="BD116" s="532">
        <v>-20378</v>
      </c>
      <c r="BE116" s="531">
        <v>2980</v>
      </c>
      <c r="BF116" s="531">
        <v>12419</v>
      </c>
    </row>
    <row r="117" spans="3:58" x14ac:dyDescent="0.2">
      <c r="C117" s="533" t="s">
        <v>468</v>
      </c>
      <c r="D117" s="492" t="s">
        <v>37</v>
      </c>
      <c r="E117" s="530">
        <v>42</v>
      </c>
      <c r="F117" s="530">
        <v>0</v>
      </c>
      <c r="G117" s="530">
        <v>94</v>
      </c>
      <c r="H117" s="530">
        <v>0</v>
      </c>
      <c r="I117" s="530">
        <v>53</v>
      </c>
      <c r="J117" s="530">
        <v>2</v>
      </c>
      <c r="K117" s="530">
        <v>2</v>
      </c>
      <c r="L117" s="530">
        <v>23</v>
      </c>
      <c r="M117" s="530">
        <v>1</v>
      </c>
      <c r="N117" s="530">
        <v>1</v>
      </c>
      <c r="O117" s="530">
        <v>16</v>
      </c>
      <c r="P117" s="530">
        <v>2</v>
      </c>
      <c r="Q117" s="530">
        <v>1</v>
      </c>
      <c r="R117" s="530">
        <v>3</v>
      </c>
      <c r="S117" s="530">
        <v>2</v>
      </c>
      <c r="T117" s="530">
        <v>23</v>
      </c>
      <c r="U117" s="530">
        <v>1</v>
      </c>
      <c r="V117" s="530">
        <v>1</v>
      </c>
      <c r="W117" s="530">
        <v>63</v>
      </c>
      <c r="X117" s="530">
        <v>0</v>
      </c>
      <c r="Y117" s="530">
        <v>15</v>
      </c>
      <c r="Z117" s="530">
        <v>309</v>
      </c>
      <c r="AA117" s="530">
        <v>137</v>
      </c>
      <c r="AB117" s="530">
        <v>28</v>
      </c>
      <c r="AC117" s="530">
        <v>40</v>
      </c>
      <c r="AD117" s="530">
        <v>20</v>
      </c>
      <c r="AE117" s="530">
        <v>219</v>
      </c>
      <c r="AF117" s="530">
        <v>106</v>
      </c>
      <c r="AG117" s="530">
        <v>1243</v>
      </c>
      <c r="AH117" s="530">
        <v>86</v>
      </c>
      <c r="AI117" s="530">
        <v>0</v>
      </c>
      <c r="AJ117" s="530">
        <v>309</v>
      </c>
      <c r="AK117" s="530">
        <v>89</v>
      </c>
      <c r="AL117" s="530">
        <v>128</v>
      </c>
      <c r="AM117" s="530">
        <v>12</v>
      </c>
      <c r="AN117" s="530">
        <v>51</v>
      </c>
      <c r="AO117" s="530">
        <v>182</v>
      </c>
      <c r="AP117" s="530">
        <v>0</v>
      </c>
      <c r="AQ117" s="530">
        <v>14</v>
      </c>
      <c r="AR117" s="531">
        <v>3318</v>
      </c>
      <c r="AS117" s="530">
        <v>0</v>
      </c>
      <c r="AT117" s="530">
        <v>6121</v>
      </c>
      <c r="AU117" s="530">
        <v>0</v>
      </c>
      <c r="AV117" s="530">
        <v>0</v>
      </c>
      <c r="AW117" s="530">
        <v>0</v>
      </c>
      <c r="AX117" s="530">
        <v>0</v>
      </c>
      <c r="AY117" s="531">
        <v>6121</v>
      </c>
      <c r="AZ117" s="531">
        <v>9439</v>
      </c>
      <c r="BA117" s="532">
        <v>138</v>
      </c>
      <c r="BB117" s="531">
        <v>6259</v>
      </c>
      <c r="BC117" s="531">
        <v>9577</v>
      </c>
      <c r="BD117" s="532">
        <v>-7365</v>
      </c>
      <c r="BE117" s="531">
        <v>-1106</v>
      </c>
      <c r="BF117" s="531">
        <v>2212</v>
      </c>
    </row>
    <row r="118" spans="3:58" x14ac:dyDescent="0.2">
      <c r="C118" s="533" t="s">
        <v>469</v>
      </c>
      <c r="D118" s="492" t="s">
        <v>38</v>
      </c>
      <c r="E118" s="530">
        <v>18</v>
      </c>
      <c r="F118" s="530">
        <v>0</v>
      </c>
      <c r="G118" s="530">
        <v>8</v>
      </c>
      <c r="H118" s="530">
        <v>0</v>
      </c>
      <c r="I118" s="530">
        <v>19</v>
      </c>
      <c r="J118" s="530">
        <v>0</v>
      </c>
      <c r="K118" s="530">
        <v>0</v>
      </c>
      <c r="L118" s="530">
        <v>7</v>
      </c>
      <c r="M118" s="530">
        <v>0</v>
      </c>
      <c r="N118" s="530">
        <v>0</v>
      </c>
      <c r="O118" s="530">
        <v>4</v>
      </c>
      <c r="P118" s="530">
        <v>0</v>
      </c>
      <c r="Q118" s="530">
        <v>0</v>
      </c>
      <c r="R118" s="530">
        <v>1</v>
      </c>
      <c r="S118" s="530">
        <v>1</v>
      </c>
      <c r="T118" s="530">
        <v>6</v>
      </c>
      <c r="U118" s="530">
        <v>0</v>
      </c>
      <c r="V118" s="530">
        <v>0</v>
      </c>
      <c r="W118" s="530">
        <v>21</v>
      </c>
      <c r="X118" s="530">
        <v>0</v>
      </c>
      <c r="Y118" s="530">
        <v>1</v>
      </c>
      <c r="Z118" s="530">
        <v>12</v>
      </c>
      <c r="AA118" s="530">
        <v>38</v>
      </c>
      <c r="AB118" s="530">
        <v>29</v>
      </c>
      <c r="AC118" s="530">
        <v>0</v>
      </c>
      <c r="AD118" s="530">
        <v>1</v>
      </c>
      <c r="AE118" s="530">
        <v>339</v>
      </c>
      <c r="AF118" s="530">
        <v>32</v>
      </c>
      <c r="AG118" s="530">
        <v>294</v>
      </c>
      <c r="AH118" s="530">
        <v>141</v>
      </c>
      <c r="AI118" s="530">
        <v>4</v>
      </c>
      <c r="AJ118" s="530">
        <v>24</v>
      </c>
      <c r="AK118" s="530">
        <v>78</v>
      </c>
      <c r="AL118" s="530">
        <v>332</v>
      </c>
      <c r="AM118" s="530">
        <v>7</v>
      </c>
      <c r="AN118" s="530">
        <v>30</v>
      </c>
      <c r="AO118" s="530">
        <v>179</v>
      </c>
      <c r="AP118" s="530">
        <v>0</v>
      </c>
      <c r="AQ118" s="530">
        <v>155</v>
      </c>
      <c r="AR118" s="531">
        <v>1781</v>
      </c>
      <c r="AS118" s="530">
        <v>0</v>
      </c>
      <c r="AT118" s="530">
        <v>18208</v>
      </c>
      <c r="AU118" s="530">
        <v>5</v>
      </c>
      <c r="AV118" s="530">
        <v>0</v>
      </c>
      <c r="AW118" s="530">
        <v>470</v>
      </c>
      <c r="AX118" s="530">
        <v>0</v>
      </c>
      <c r="AY118" s="531">
        <v>18683</v>
      </c>
      <c r="AZ118" s="531">
        <v>20464</v>
      </c>
      <c r="BA118" s="532">
        <v>31</v>
      </c>
      <c r="BB118" s="531">
        <v>18714</v>
      </c>
      <c r="BC118" s="531">
        <v>20495</v>
      </c>
      <c r="BD118" s="532">
        <v>-3980</v>
      </c>
      <c r="BE118" s="531">
        <v>14734</v>
      </c>
      <c r="BF118" s="531">
        <v>16515</v>
      </c>
    </row>
    <row r="119" spans="3:58" x14ac:dyDescent="0.2">
      <c r="C119" s="533" t="s">
        <v>470</v>
      </c>
      <c r="D119" s="492" t="s">
        <v>471</v>
      </c>
      <c r="E119" s="530">
        <v>249</v>
      </c>
      <c r="F119" s="530">
        <v>0</v>
      </c>
      <c r="G119" s="530">
        <v>216</v>
      </c>
      <c r="H119" s="530">
        <v>0</v>
      </c>
      <c r="I119" s="530">
        <v>317</v>
      </c>
      <c r="J119" s="530">
        <v>1</v>
      </c>
      <c r="K119" s="530">
        <v>5</v>
      </c>
      <c r="L119" s="530">
        <v>83</v>
      </c>
      <c r="M119" s="530">
        <v>5</v>
      </c>
      <c r="N119" s="530">
        <v>6</v>
      </c>
      <c r="O119" s="530">
        <v>70</v>
      </c>
      <c r="P119" s="530">
        <v>8</v>
      </c>
      <c r="Q119" s="530">
        <v>2</v>
      </c>
      <c r="R119" s="530">
        <v>7</v>
      </c>
      <c r="S119" s="530">
        <v>3</v>
      </c>
      <c r="T119" s="530">
        <v>49</v>
      </c>
      <c r="U119" s="530">
        <v>1</v>
      </c>
      <c r="V119" s="530">
        <v>3</v>
      </c>
      <c r="W119" s="530">
        <v>199</v>
      </c>
      <c r="X119" s="530">
        <v>2</v>
      </c>
      <c r="Y119" s="530">
        <v>54</v>
      </c>
      <c r="Z119" s="530">
        <v>1946</v>
      </c>
      <c r="AA119" s="530">
        <v>288</v>
      </c>
      <c r="AB119" s="530">
        <v>237</v>
      </c>
      <c r="AC119" s="530">
        <v>22</v>
      </c>
      <c r="AD119" s="530">
        <v>33</v>
      </c>
      <c r="AE119" s="530">
        <v>261</v>
      </c>
      <c r="AF119" s="530">
        <v>63</v>
      </c>
      <c r="AG119" s="530">
        <v>3</v>
      </c>
      <c r="AH119" s="530">
        <v>929</v>
      </c>
      <c r="AI119" s="530">
        <v>0</v>
      </c>
      <c r="AJ119" s="530">
        <v>342</v>
      </c>
      <c r="AK119" s="530">
        <v>226</v>
      </c>
      <c r="AL119" s="530">
        <v>212</v>
      </c>
      <c r="AM119" s="530">
        <v>12</v>
      </c>
      <c r="AN119" s="530">
        <v>35</v>
      </c>
      <c r="AO119" s="530">
        <v>760</v>
      </c>
      <c r="AP119" s="530">
        <v>19</v>
      </c>
      <c r="AQ119" s="530">
        <v>488</v>
      </c>
      <c r="AR119" s="531">
        <v>7156</v>
      </c>
      <c r="AS119" s="530">
        <v>75</v>
      </c>
      <c r="AT119" s="530">
        <v>4866</v>
      </c>
      <c r="AU119" s="530">
        <v>26</v>
      </c>
      <c r="AV119" s="530">
        <v>56</v>
      </c>
      <c r="AW119" s="530">
        <v>79</v>
      </c>
      <c r="AX119" s="530">
        <v>4</v>
      </c>
      <c r="AY119" s="531">
        <v>5106</v>
      </c>
      <c r="AZ119" s="531">
        <v>12262</v>
      </c>
      <c r="BA119" s="532">
        <v>3109</v>
      </c>
      <c r="BB119" s="531">
        <v>8215</v>
      </c>
      <c r="BC119" s="531">
        <v>15371</v>
      </c>
      <c r="BD119" s="532">
        <v>-9281</v>
      </c>
      <c r="BE119" s="531">
        <v>-1066</v>
      </c>
      <c r="BF119" s="531">
        <v>6090</v>
      </c>
    </row>
    <row r="120" spans="3:58" x14ac:dyDescent="0.2">
      <c r="C120" s="533" t="s">
        <v>472</v>
      </c>
      <c r="D120" s="492" t="s">
        <v>191</v>
      </c>
      <c r="E120" s="530">
        <v>28</v>
      </c>
      <c r="F120" s="530">
        <v>0</v>
      </c>
      <c r="G120" s="530">
        <v>48</v>
      </c>
      <c r="H120" s="530">
        <v>0</v>
      </c>
      <c r="I120" s="530">
        <v>42</v>
      </c>
      <c r="J120" s="530">
        <v>0</v>
      </c>
      <c r="K120" s="530">
        <v>0</v>
      </c>
      <c r="L120" s="530">
        <v>43</v>
      </c>
      <c r="M120" s="530">
        <v>0</v>
      </c>
      <c r="N120" s="530">
        <v>1</v>
      </c>
      <c r="O120" s="530">
        <v>8</v>
      </c>
      <c r="P120" s="530">
        <v>0</v>
      </c>
      <c r="Q120" s="530">
        <v>0</v>
      </c>
      <c r="R120" s="530">
        <v>1</v>
      </c>
      <c r="S120" s="530">
        <v>2</v>
      </c>
      <c r="T120" s="530">
        <v>35</v>
      </c>
      <c r="U120" s="530">
        <v>0</v>
      </c>
      <c r="V120" s="530">
        <v>1</v>
      </c>
      <c r="W120" s="530">
        <v>131</v>
      </c>
      <c r="X120" s="530">
        <v>2</v>
      </c>
      <c r="Y120" s="530">
        <v>8</v>
      </c>
      <c r="Z120" s="530">
        <v>71</v>
      </c>
      <c r="AA120" s="530">
        <v>93</v>
      </c>
      <c r="AB120" s="530">
        <v>29</v>
      </c>
      <c r="AC120" s="530">
        <v>68</v>
      </c>
      <c r="AD120" s="530">
        <v>8</v>
      </c>
      <c r="AE120" s="530">
        <v>481</v>
      </c>
      <c r="AF120" s="530">
        <v>129</v>
      </c>
      <c r="AG120" s="530">
        <v>14</v>
      </c>
      <c r="AH120" s="530">
        <v>76</v>
      </c>
      <c r="AI120" s="530">
        <v>19</v>
      </c>
      <c r="AJ120" s="530">
        <v>446</v>
      </c>
      <c r="AK120" s="530">
        <v>356</v>
      </c>
      <c r="AL120" s="530">
        <v>199</v>
      </c>
      <c r="AM120" s="530">
        <v>32</v>
      </c>
      <c r="AN120" s="530">
        <v>126</v>
      </c>
      <c r="AO120" s="530">
        <v>442</v>
      </c>
      <c r="AP120" s="530">
        <v>0</v>
      </c>
      <c r="AQ120" s="530">
        <v>373</v>
      </c>
      <c r="AR120" s="531">
        <v>3312</v>
      </c>
      <c r="AS120" s="530">
        <v>32</v>
      </c>
      <c r="AT120" s="530">
        <v>4274</v>
      </c>
      <c r="AU120" s="530">
        <v>2</v>
      </c>
      <c r="AV120" s="530">
        <v>1003</v>
      </c>
      <c r="AW120" s="530">
        <v>877</v>
      </c>
      <c r="AX120" s="530">
        <v>0</v>
      </c>
      <c r="AY120" s="531">
        <v>6188</v>
      </c>
      <c r="AZ120" s="531">
        <v>9500</v>
      </c>
      <c r="BA120" s="532">
        <v>28</v>
      </c>
      <c r="BB120" s="531">
        <v>6216</v>
      </c>
      <c r="BC120" s="531">
        <v>9528</v>
      </c>
      <c r="BD120" s="532">
        <v>-9394</v>
      </c>
      <c r="BE120" s="531">
        <v>-3178</v>
      </c>
      <c r="BF120" s="531">
        <v>134</v>
      </c>
    </row>
    <row r="121" spans="3:58" x14ac:dyDescent="0.2">
      <c r="C121" s="533" t="s">
        <v>473</v>
      </c>
      <c r="D121" s="492" t="s">
        <v>39</v>
      </c>
      <c r="E121" s="530">
        <v>0</v>
      </c>
      <c r="F121" s="530">
        <v>0</v>
      </c>
      <c r="G121" s="530">
        <v>0</v>
      </c>
      <c r="H121" s="530">
        <v>0</v>
      </c>
      <c r="I121" s="530">
        <v>0</v>
      </c>
      <c r="J121" s="530">
        <v>0</v>
      </c>
      <c r="K121" s="530">
        <v>0</v>
      </c>
      <c r="L121" s="530">
        <v>0</v>
      </c>
      <c r="M121" s="530">
        <v>0</v>
      </c>
      <c r="N121" s="530">
        <v>0</v>
      </c>
      <c r="O121" s="530">
        <v>0</v>
      </c>
      <c r="P121" s="530">
        <v>0</v>
      </c>
      <c r="Q121" s="530">
        <v>0</v>
      </c>
      <c r="R121" s="530">
        <v>0</v>
      </c>
      <c r="S121" s="530">
        <v>0</v>
      </c>
      <c r="T121" s="530">
        <v>0</v>
      </c>
      <c r="U121" s="530">
        <v>0</v>
      </c>
      <c r="V121" s="530">
        <v>0</v>
      </c>
      <c r="W121" s="530">
        <v>0</v>
      </c>
      <c r="X121" s="530">
        <v>0</v>
      </c>
      <c r="Y121" s="530">
        <v>0</v>
      </c>
      <c r="Z121" s="530">
        <v>0</v>
      </c>
      <c r="AA121" s="530">
        <v>0</v>
      </c>
      <c r="AB121" s="530">
        <v>0</v>
      </c>
      <c r="AC121" s="530">
        <v>0</v>
      </c>
      <c r="AD121" s="530">
        <v>0</v>
      </c>
      <c r="AE121" s="530">
        <v>0</v>
      </c>
      <c r="AF121" s="530">
        <v>0</v>
      </c>
      <c r="AG121" s="530">
        <v>0</v>
      </c>
      <c r="AH121" s="530">
        <v>0</v>
      </c>
      <c r="AI121" s="530">
        <v>0</v>
      </c>
      <c r="AJ121" s="530">
        <v>0</v>
      </c>
      <c r="AK121" s="530">
        <v>0</v>
      </c>
      <c r="AL121" s="530">
        <v>0</v>
      </c>
      <c r="AM121" s="530">
        <v>0</v>
      </c>
      <c r="AN121" s="530">
        <v>0</v>
      </c>
      <c r="AO121" s="530">
        <v>0</v>
      </c>
      <c r="AP121" s="530">
        <v>0</v>
      </c>
      <c r="AQ121" s="530">
        <v>1218</v>
      </c>
      <c r="AR121" s="531">
        <v>1218</v>
      </c>
      <c r="AS121" s="530">
        <v>0</v>
      </c>
      <c r="AT121" s="530">
        <v>388</v>
      </c>
      <c r="AU121" s="530">
        <v>12954</v>
      </c>
      <c r="AV121" s="530">
        <v>0</v>
      </c>
      <c r="AW121" s="530">
        <v>0</v>
      </c>
      <c r="AX121" s="530">
        <v>0</v>
      </c>
      <c r="AY121" s="531">
        <v>13342</v>
      </c>
      <c r="AZ121" s="531">
        <v>14560</v>
      </c>
      <c r="BA121" s="532">
        <v>0</v>
      </c>
      <c r="BB121" s="531">
        <v>13342</v>
      </c>
      <c r="BC121" s="531">
        <v>14560</v>
      </c>
      <c r="BD121" s="532">
        <v>0</v>
      </c>
      <c r="BE121" s="531">
        <v>13342</v>
      </c>
      <c r="BF121" s="531">
        <v>14560</v>
      </c>
    </row>
    <row r="122" spans="3:58" x14ac:dyDescent="0.2">
      <c r="C122" s="533" t="s">
        <v>474</v>
      </c>
      <c r="D122" s="492" t="s">
        <v>40</v>
      </c>
      <c r="E122" s="530">
        <v>0</v>
      </c>
      <c r="F122" s="530">
        <v>0</v>
      </c>
      <c r="G122" s="530">
        <v>0</v>
      </c>
      <c r="H122" s="530">
        <v>0</v>
      </c>
      <c r="I122" s="530">
        <v>1</v>
      </c>
      <c r="J122" s="530">
        <v>0</v>
      </c>
      <c r="K122" s="530">
        <v>0</v>
      </c>
      <c r="L122" s="530">
        <v>1</v>
      </c>
      <c r="M122" s="530">
        <v>0</v>
      </c>
      <c r="N122" s="530">
        <v>0</v>
      </c>
      <c r="O122" s="530">
        <v>1</v>
      </c>
      <c r="P122" s="530">
        <v>0</v>
      </c>
      <c r="Q122" s="530">
        <v>0</v>
      </c>
      <c r="R122" s="530">
        <v>0</v>
      </c>
      <c r="S122" s="530">
        <v>0</v>
      </c>
      <c r="T122" s="530">
        <v>0</v>
      </c>
      <c r="U122" s="530">
        <v>0</v>
      </c>
      <c r="V122" s="530">
        <v>0</v>
      </c>
      <c r="W122" s="530">
        <v>9</v>
      </c>
      <c r="X122" s="530">
        <v>0</v>
      </c>
      <c r="Y122" s="530">
        <v>0</v>
      </c>
      <c r="Z122" s="530">
        <v>1</v>
      </c>
      <c r="AA122" s="530">
        <v>2</v>
      </c>
      <c r="AB122" s="530">
        <v>1</v>
      </c>
      <c r="AC122" s="530">
        <v>0</v>
      </c>
      <c r="AD122" s="530">
        <v>0</v>
      </c>
      <c r="AE122" s="530">
        <v>0</v>
      </c>
      <c r="AF122" s="530">
        <v>0</v>
      </c>
      <c r="AG122" s="530">
        <v>0</v>
      </c>
      <c r="AH122" s="530">
        <v>1</v>
      </c>
      <c r="AI122" s="530">
        <v>0</v>
      </c>
      <c r="AJ122" s="530">
        <v>2</v>
      </c>
      <c r="AK122" s="530">
        <v>0</v>
      </c>
      <c r="AL122" s="530">
        <v>2</v>
      </c>
      <c r="AM122" s="530">
        <v>0</v>
      </c>
      <c r="AN122" s="530">
        <v>1</v>
      </c>
      <c r="AO122" s="530">
        <v>2</v>
      </c>
      <c r="AP122" s="530">
        <v>0</v>
      </c>
      <c r="AQ122" s="530">
        <v>1</v>
      </c>
      <c r="AR122" s="531">
        <v>25</v>
      </c>
      <c r="AS122" s="530">
        <v>0</v>
      </c>
      <c r="AT122" s="530">
        <v>2716</v>
      </c>
      <c r="AU122" s="530">
        <v>5308</v>
      </c>
      <c r="AV122" s="530">
        <v>2744</v>
      </c>
      <c r="AW122" s="530">
        <v>2578</v>
      </c>
      <c r="AX122" s="530">
        <v>0</v>
      </c>
      <c r="AY122" s="531">
        <v>13346</v>
      </c>
      <c r="AZ122" s="531">
        <v>13371</v>
      </c>
      <c r="BA122" s="532">
        <v>860</v>
      </c>
      <c r="BB122" s="531">
        <v>14206</v>
      </c>
      <c r="BC122" s="531">
        <v>14231</v>
      </c>
      <c r="BD122" s="532">
        <v>-2173</v>
      </c>
      <c r="BE122" s="531">
        <v>12033</v>
      </c>
      <c r="BF122" s="531">
        <v>12058</v>
      </c>
    </row>
    <row r="123" spans="3:58" x14ac:dyDescent="0.2">
      <c r="C123" s="533" t="s">
        <v>475</v>
      </c>
      <c r="D123" s="492" t="s">
        <v>476</v>
      </c>
      <c r="E123" s="530">
        <v>4</v>
      </c>
      <c r="F123" s="530">
        <v>0</v>
      </c>
      <c r="G123" s="530">
        <v>0</v>
      </c>
      <c r="H123" s="530">
        <v>0</v>
      </c>
      <c r="I123" s="530">
        <v>0</v>
      </c>
      <c r="J123" s="530">
        <v>0</v>
      </c>
      <c r="K123" s="530">
        <v>0</v>
      </c>
      <c r="L123" s="530">
        <v>0</v>
      </c>
      <c r="M123" s="530">
        <v>0</v>
      </c>
      <c r="N123" s="530">
        <v>0</v>
      </c>
      <c r="O123" s="530">
        <v>0</v>
      </c>
      <c r="P123" s="530">
        <v>0</v>
      </c>
      <c r="Q123" s="530">
        <v>0</v>
      </c>
      <c r="R123" s="530">
        <v>0</v>
      </c>
      <c r="S123" s="530">
        <v>0</v>
      </c>
      <c r="T123" s="530">
        <v>0</v>
      </c>
      <c r="U123" s="530">
        <v>0</v>
      </c>
      <c r="V123" s="530">
        <v>0</v>
      </c>
      <c r="W123" s="530">
        <v>0</v>
      </c>
      <c r="X123" s="530">
        <v>0</v>
      </c>
      <c r="Y123" s="530">
        <v>0</v>
      </c>
      <c r="Z123" s="530">
        <v>0</v>
      </c>
      <c r="AA123" s="530">
        <v>0</v>
      </c>
      <c r="AB123" s="530">
        <v>0</v>
      </c>
      <c r="AC123" s="530">
        <v>1</v>
      </c>
      <c r="AD123" s="530">
        <v>0</v>
      </c>
      <c r="AE123" s="530">
        <v>0</v>
      </c>
      <c r="AF123" s="530">
        <v>0</v>
      </c>
      <c r="AG123" s="530">
        <v>0</v>
      </c>
      <c r="AH123" s="530">
        <v>3</v>
      </c>
      <c r="AI123" s="530">
        <v>0</v>
      </c>
      <c r="AJ123" s="530">
        <v>0</v>
      </c>
      <c r="AK123" s="530">
        <v>0</v>
      </c>
      <c r="AL123" s="530">
        <v>357</v>
      </c>
      <c r="AM123" s="530">
        <v>0</v>
      </c>
      <c r="AN123" s="530">
        <v>0</v>
      </c>
      <c r="AO123" s="530">
        <v>1</v>
      </c>
      <c r="AP123" s="530">
        <v>0</v>
      </c>
      <c r="AQ123" s="530">
        <v>12</v>
      </c>
      <c r="AR123" s="531">
        <v>378</v>
      </c>
      <c r="AS123" s="530">
        <v>100</v>
      </c>
      <c r="AT123" s="530">
        <v>5166</v>
      </c>
      <c r="AU123" s="530">
        <v>15805</v>
      </c>
      <c r="AV123" s="530">
        <v>0</v>
      </c>
      <c r="AW123" s="530">
        <v>0</v>
      </c>
      <c r="AX123" s="530">
        <v>0</v>
      </c>
      <c r="AY123" s="531">
        <v>21071</v>
      </c>
      <c r="AZ123" s="531">
        <v>21449</v>
      </c>
      <c r="BA123" s="532">
        <v>28</v>
      </c>
      <c r="BB123" s="531">
        <v>21099</v>
      </c>
      <c r="BC123" s="531">
        <v>21477</v>
      </c>
      <c r="BD123" s="532">
        <v>-3997</v>
      </c>
      <c r="BE123" s="531">
        <v>17102</v>
      </c>
      <c r="BF123" s="531">
        <v>17480</v>
      </c>
    </row>
    <row r="124" spans="3:58" x14ac:dyDescent="0.2">
      <c r="C124" s="533" t="s">
        <v>477</v>
      </c>
      <c r="D124" s="492" t="s">
        <v>478</v>
      </c>
      <c r="E124" s="530">
        <v>1</v>
      </c>
      <c r="F124" s="530">
        <v>0</v>
      </c>
      <c r="G124" s="530">
        <v>80</v>
      </c>
      <c r="H124" s="530">
        <v>0</v>
      </c>
      <c r="I124" s="530">
        <v>6</v>
      </c>
      <c r="J124" s="530">
        <v>0</v>
      </c>
      <c r="K124" s="530">
        <v>0</v>
      </c>
      <c r="L124" s="530">
        <v>6</v>
      </c>
      <c r="M124" s="530">
        <v>0</v>
      </c>
      <c r="N124" s="530">
        <v>0</v>
      </c>
      <c r="O124" s="530">
        <v>0</v>
      </c>
      <c r="P124" s="530">
        <v>0</v>
      </c>
      <c r="Q124" s="530">
        <v>0</v>
      </c>
      <c r="R124" s="530">
        <v>0</v>
      </c>
      <c r="S124" s="530">
        <v>1</v>
      </c>
      <c r="T124" s="530">
        <v>6</v>
      </c>
      <c r="U124" s="530">
        <v>0</v>
      </c>
      <c r="V124" s="530">
        <v>0</v>
      </c>
      <c r="W124" s="530">
        <v>5</v>
      </c>
      <c r="X124" s="530">
        <v>0</v>
      </c>
      <c r="Y124" s="530">
        <v>1</v>
      </c>
      <c r="Z124" s="530">
        <v>10</v>
      </c>
      <c r="AA124" s="530">
        <v>7</v>
      </c>
      <c r="AB124" s="530">
        <v>15</v>
      </c>
      <c r="AC124" s="530">
        <v>15</v>
      </c>
      <c r="AD124" s="530">
        <v>1</v>
      </c>
      <c r="AE124" s="530">
        <v>5</v>
      </c>
      <c r="AF124" s="530">
        <v>6</v>
      </c>
      <c r="AG124" s="530">
        <v>1</v>
      </c>
      <c r="AH124" s="530">
        <v>8</v>
      </c>
      <c r="AI124" s="530">
        <v>0</v>
      </c>
      <c r="AJ124" s="530">
        <v>0</v>
      </c>
      <c r="AK124" s="530">
        <v>24</v>
      </c>
      <c r="AL124" s="530">
        <v>17</v>
      </c>
      <c r="AM124" s="530">
        <v>0</v>
      </c>
      <c r="AN124" s="530">
        <v>8</v>
      </c>
      <c r="AO124" s="530">
        <v>48</v>
      </c>
      <c r="AP124" s="530">
        <v>0</v>
      </c>
      <c r="AQ124" s="530">
        <v>24</v>
      </c>
      <c r="AR124" s="531">
        <v>295</v>
      </c>
      <c r="AS124" s="530">
        <v>0</v>
      </c>
      <c r="AT124" s="530">
        <v>1460</v>
      </c>
      <c r="AU124" s="530">
        <v>0</v>
      </c>
      <c r="AV124" s="530">
        <v>0</v>
      </c>
      <c r="AW124" s="530">
        <v>0</v>
      </c>
      <c r="AX124" s="530">
        <v>0</v>
      </c>
      <c r="AY124" s="531">
        <v>1460</v>
      </c>
      <c r="AZ124" s="531">
        <v>1755</v>
      </c>
      <c r="BA124" s="532">
        <v>3</v>
      </c>
      <c r="BB124" s="531">
        <v>1463</v>
      </c>
      <c r="BC124" s="531">
        <v>1758</v>
      </c>
      <c r="BD124" s="532">
        <v>-1303</v>
      </c>
      <c r="BE124" s="531">
        <v>160</v>
      </c>
      <c r="BF124" s="531">
        <v>455</v>
      </c>
    </row>
    <row r="125" spans="3:58" x14ac:dyDescent="0.2">
      <c r="C125" s="533" t="s">
        <v>479</v>
      </c>
      <c r="D125" s="492" t="s">
        <v>41</v>
      </c>
      <c r="E125" s="530">
        <v>164</v>
      </c>
      <c r="F125" s="530">
        <v>0</v>
      </c>
      <c r="G125" s="530">
        <v>105</v>
      </c>
      <c r="H125" s="530">
        <v>0</v>
      </c>
      <c r="I125" s="530">
        <v>296</v>
      </c>
      <c r="J125" s="530">
        <v>3</v>
      </c>
      <c r="K125" s="530">
        <v>2</v>
      </c>
      <c r="L125" s="530">
        <v>170</v>
      </c>
      <c r="M125" s="530">
        <v>2</v>
      </c>
      <c r="N125" s="530">
        <v>12</v>
      </c>
      <c r="O125" s="530">
        <v>79</v>
      </c>
      <c r="P125" s="530">
        <v>5</v>
      </c>
      <c r="Q125" s="530">
        <v>0</v>
      </c>
      <c r="R125" s="530">
        <v>7</v>
      </c>
      <c r="S125" s="530">
        <v>12</v>
      </c>
      <c r="T125" s="530">
        <v>113</v>
      </c>
      <c r="U125" s="530">
        <v>3</v>
      </c>
      <c r="V125" s="530">
        <v>6</v>
      </c>
      <c r="W125" s="530">
        <v>395</v>
      </c>
      <c r="X125" s="530">
        <v>2</v>
      </c>
      <c r="Y125" s="530">
        <v>86</v>
      </c>
      <c r="Z125" s="530">
        <v>441</v>
      </c>
      <c r="AA125" s="530">
        <v>1045</v>
      </c>
      <c r="AB125" s="530">
        <v>180</v>
      </c>
      <c r="AC125" s="530">
        <v>227</v>
      </c>
      <c r="AD125" s="530">
        <v>48</v>
      </c>
      <c r="AE125" s="530">
        <v>1070</v>
      </c>
      <c r="AF125" s="530">
        <v>256</v>
      </c>
      <c r="AG125" s="530">
        <v>156</v>
      </c>
      <c r="AH125" s="530">
        <v>370</v>
      </c>
      <c r="AI125" s="530">
        <v>26</v>
      </c>
      <c r="AJ125" s="530">
        <v>1342</v>
      </c>
      <c r="AK125" s="530">
        <v>856</v>
      </c>
      <c r="AL125" s="530">
        <v>812</v>
      </c>
      <c r="AM125" s="530">
        <v>37</v>
      </c>
      <c r="AN125" s="530">
        <v>724</v>
      </c>
      <c r="AO125" s="530">
        <v>633</v>
      </c>
      <c r="AP125" s="530">
        <v>0</v>
      </c>
      <c r="AQ125" s="530">
        <v>197</v>
      </c>
      <c r="AR125" s="531">
        <v>9882</v>
      </c>
      <c r="AS125" s="530">
        <v>107</v>
      </c>
      <c r="AT125" s="530">
        <v>3882</v>
      </c>
      <c r="AU125" s="530">
        <v>0</v>
      </c>
      <c r="AV125" s="530">
        <v>167</v>
      </c>
      <c r="AW125" s="530">
        <v>246</v>
      </c>
      <c r="AX125" s="530">
        <v>0</v>
      </c>
      <c r="AY125" s="531">
        <v>4402</v>
      </c>
      <c r="AZ125" s="531">
        <v>14284</v>
      </c>
      <c r="BA125" s="532">
        <v>492</v>
      </c>
      <c r="BB125" s="531">
        <v>4894</v>
      </c>
      <c r="BC125" s="531">
        <v>14776</v>
      </c>
      <c r="BD125" s="532">
        <v>-10037</v>
      </c>
      <c r="BE125" s="531">
        <v>-5143</v>
      </c>
      <c r="BF125" s="531">
        <v>4739</v>
      </c>
    </row>
    <row r="126" spans="3:58" x14ac:dyDescent="0.2">
      <c r="C126" s="534">
        <v>37</v>
      </c>
      <c r="D126" s="492" t="s">
        <v>42</v>
      </c>
      <c r="E126" s="530">
        <v>1</v>
      </c>
      <c r="F126" s="530">
        <v>0</v>
      </c>
      <c r="G126" s="530">
        <v>10</v>
      </c>
      <c r="H126" s="530">
        <v>0</v>
      </c>
      <c r="I126" s="530">
        <v>2</v>
      </c>
      <c r="J126" s="530">
        <v>0</v>
      </c>
      <c r="K126" s="530">
        <v>0</v>
      </c>
      <c r="L126" s="530">
        <v>0</v>
      </c>
      <c r="M126" s="530">
        <v>0</v>
      </c>
      <c r="N126" s="530">
        <v>0</v>
      </c>
      <c r="O126" s="530">
        <v>0</v>
      </c>
      <c r="P126" s="530">
        <v>0</v>
      </c>
      <c r="Q126" s="530">
        <v>0</v>
      </c>
      <c r="R126" s="530">
        <v>0</v>
      </c>
      <c r="S126" s="530">
        <v>0</v>
      </c>
      <c r="T126" s="530">
        <v>0</v>
      </c>
      <c r="U126" s="530">
        <v>0</v>
      </c>
      <c r="V126" s="530">
        <v>0</v>
      </c>
      <c r="W126" s="530">
        <v>1</v>
      </c>
      <c r="X126" s="530">
        <v>0</v>
      </c>
      <c r="Y126" s="530">
        <v>0</v>
      </c>
      <c r="Z126" s="530">
        <v>11</v>
      </c>
      <c r="AA126" s="530">
        <v>3</v>
      </c>
      <c r="AB126" s="530">
        <v>0</v>
      </c>
      <c r="AC126" s="530">
        <v>0</v>
      </c>
      <c r="AD126" s="530">
        <v>0</v>
      </c>
      <c r="AE126" s="530">
        <v>11</v>
      </c>
      <c r="AF126" s="530">
        <v>0</v>
      </c>
      <c r="AG126" s="530">
        <v>7</v>
      </c>
      <c r="AH126" s="530">
        <v>1</v>
      </c>
      <c r="AI126" s="530">
        <v>0</v>
      </c>
      <c r="AJ126" s="530">
        <v>8</v>
      </c>
      <c r="AK126" s="530">
        <v>40</v>
      </c>
      <c r="AL126" s="530">
        <v>224</v>
      </c>
      <c r="AM126" s="530">
        <v>1</v>
      </c>
      <c r="AN126" s="530">
        <v>4</v>
      </c>
      <c r="AO126" s="530">
        <v>391</v>
      </c>
      <c r="AP126" s="530">
        <v>0</v>
      </c>
      <c r="AQ126" s="530">
        <v>8</v>
      </c>
      <c r="AR126" s="531">
        <v>723</v>
      </c>
      <c r="AS126" s="530">
        <v>1897</v>
      </c>
      <c r="AT126" s="530">
        <v>11321</v>
      </c>
      <c r="AU126" s="530">
        <v>0</v>
      </c>
      <c r="AV126" s="530">
        <v>0</v>
      </c>
      <c r="AW126" s="530">
        <v>0</v>
      </c>
      <c r="AX126" s="530">
        <v>0</v>
      </c>
      <c r="AY126" s="531">
        <v>13218</v>
      </c>
      <c r="AZ126" s="531">
        <v>13941</v>
      </c>
      <c r="BA126" s="532">
        <v>15189</v>
      </c>
      <c r="BB126" s="531">
        <v>28407</v>
      </c>
      <c r="BC126" s="531">
        <v>29130</v>
      </c>
      <c r="BD126" s="532">
        <v>-7811</v>
      </c>
      <c r="BE126" s="531">
        <v>20596</v>
      </c>
      <c r="BF126" s="531">
        <v>21319</v>
      </c>
    </row>
    <row r="127" spans="3:58" x14ac:dyDescent="0.2">
      <c r="C127" s="535">
        <v>38</v>
      </c>
      <c r="D127" s="529" t="s">
        <v>280</v>
      </c>
      <c r="E127" s="530">
        <v>5</v>
      </c>
      <c r="F127" s="530">
        <v>0</v>
      </c>
      <c r="G127" s="530">
        <v>10</v>
      </c>
      <c r="H127" s="530">
        <v>0</v>
      </c>
      <c r="I127" s="530">
        <v>7</v>
      </c>
      <c r="J127" s="530">
        <v>0</v>
      </c>
      <c r="K127" s="530">
        <v>0</v>
      </c>
      <c r="L127" s="530">
        <v>1</v>
      </c>
      <c r="M127" s="530">
        <v>0</v>
      </c>
      <c r="N127" s="530">
        <v>0</v>
      </c>
      <c r="O127" s="530">
        <v>1</v>
      </c>
      <c r="P127" s="530">
        <v>0</v>
      </c>
      <c r="Q127" s="530">
        <v>0</v>
      </c>
      <c r="R127" s="530">
        <v>0</v>
      </c>
      <c r="S127" s="530">
        <v>0</v>
      </c>
      <c r="T127" s="530">
        <v>2</v>
      </c>
      <c r="U127" s="530">
        <v>0</v>
      </c>
      <c r="V127" s="530">
        <v>0</v>
      </c>
      <c r="W127" s="530">
        <v>8</v>
      </c>
      <c r="X127" s="530">
        <v>0</v>
      </c>
      <c r="Y127" s="530">
        <v>2</v>
      </c>
      <c r="Z127" s="530">
        <v>14</v>
      </c>
      <c r="AA127" s="530">
        <v>7</v>
      </c>
      <c r="AB127" s="530">
        <v>0</v>
      </c>
      <c r="AC127" s="530">
        <v>1</v>
      </c>
      <c r="AD127" s="530">
        <v>2</v>
      </c>
      <c r="AE127" s="530">
        <v>20</v>
      </c>
      <c r="AF127" s="530">
        <v>6</v>
      </c>
      <c r="AG127" s="530">
        <v>2</v>
      </c>
      <c r="AH127" s="530">
        <v>10</v>
      </c>
      <c r="AI127" s="530">
        <v>0</v>
      </c>
      <c r="AJ127" s="530">
        <v>31</v>
      </c>
      <c r="AK127" s="530">
        <v>35</v>
      </c>
      <c r="AL127" s="530">
        <v>23</v>
      </c>
      <c r="AM127" s="530">
        <v>2</v>
      </c>
      <c r="AN127" s="530">
        <v>5</v>
      </c>
      <c r="AO127" s="530">
        <v>26</v>
      </c>
      <c r="AP127" s="530">
        <v>0</v>
      </c>
      <c r="AQ127" s="530">
        <v>1</v>
      </c>
      <c r="AR127" s="531">
        <v>221</v>
      </c>
      <c r="AS127" s="530">
        <v>0</v>
      </c>
      <c r="AT127" s="530">
        <v>0</v>
      </c>
      <c r="AU127" s="530">
        <v>0</v>
      </c>
      <c r="AV127" s="530">
        <v>0</v>
      </c>
      <c r="AW127" s="530">
        <v>0</v>
      </c>
      <c r="AX127" s="530">
        <v>0</v>
      </c>
      <c r="AY127" s="531">
        <v>0</v>
      </c>
      <c r="AZ127" s="531">
        <v>221</v>
      </c>
      <c r="BA127" s="532">
        <v>0</v>
      </c>
      <c r="BB127" s="531">
        <v>0</v>
      </c>
      <c r="BC127" s="531">
        <v>221</v>
      </c>
      <c r="BD127" s="532">
        <v>0</v>
      </c>
      <c r="BE127" s="531">
        <v>0</v>
      </c>
      <c r="BF127" s="531">
        <v>221</v>
      </c>
    </row>
    <row r="128" spans="3:58" x14ac:dyDescent="0.2">
      <c r="C128" s="535">
        <v>39</v>
      </c>
      <c r="D128" s="529" t="s">
        <v>281</v>
      </c>
      <c r="E128" s="530">
        <v>33</v>
      </c>
      <c r="F128" s="530">
        <v>0</v>
      </c>
      <c r="G128" s="530">
        <v>105</v>
      </c>
      <c r="H128" s="530">
        <v>0</v>
      </c>
      <c r="I128" s="530">
        <v>74</v>
      </c>
      <c r="J128" s="530">
        <v>1</v>
      </c>
      <c r="K128" s="530">
        <v>0</v>
      </c>
      <c r="L128" s="530">
        <v>7</v>
      </c>
      <c r="M128" s="530">
        <v>0</v>
      </c>
      <c r="N128" s="530">
        <v>1</v>
      </c>
      <c r="O128" s="530">
        <v>14</v>
      </c>
      <c r="P128" s="530">
        <v>2</v>
      </c>
      <c r="Q128" s="530">
        <v>0</v>
      </c>
      <c r="R128" s="530">
        <v>1</v>
      </c>
      <c r="S128" s="530">
        <v>3</v>
      </c>
      <c r="T128" s="530">
        <v>25</v>
      </c>
      <c r="U128" s="530">
        <v>0</v>
      </c>
      <c r="V128" s="530">
        <v>0</v>
      </c>
      <c r="W128" s="530">
        <v>36</v>
      </c>
      <c r="X128" s="530">
        <v>0</v>
      </c>
      <c r="Y128" s="530">
        <v>7</v>
      </c>
      <c r="Z128" s="530">
        <v>46</v>
      </c>
      <c r="AA128" s="530">
        <v>170</v>
      </c>
      <c r="AB128" s="530">
        <v>9</v>
      </c>
      <c r="AC128" s="530">
        <v>17</v>
      </c>
      <c r="AD128" s="530">
        <v>19</v>
      </c>
      <c r="AE128" s="530">
        <v>115</v>
      </c>
      <c r="AF128" s="530">
        <v>19</v>
      </c>
      <c r="AG128" s="530">
        <v>8</v>
      </c>
      <c r="AH128" s="530">
        <v>86</v>
      </c>
      <c r="AI128" s="530">
        <v>0</v>
      </c>
      <c r="AJ128" s="530">
        <v>56</v>
      </c>
      <c r="AK128" s="530">
        <v>174</v>
      </c>
      <c r="AL128" s="530">
        <v>83</v>
      </c>
      <c r="AM128" s="530">
        <v>4</v>
      </c>
      <c r="AN128" s="530">
        <v>25</v>
      </c>
      <c r="AO128" s="530">
        <v>77</v>
      </c>
      <c r="AP128" s="530">
        <v>1</v>
      </c>
      <c r="AQ128" s="530">
        <v>2</v>
      </c>
      <c r="AR128" s="531">
        <v>1220</v>
      </c>
      <c r="AS128" s="530">
        <v>0</v>
      </c>
      <c r="AT128" s="530">
        <v>5186</v>
      </c>
      <c r="AU128" s="530">
        <v>0</v>
      </c>
      <c r="AV128" s="530">
        <v>0</v>
      </c>
      <c r="AW128" s="530">
        <v>0</v>
      </c>
      <c r="AX128" s="530">
        <v>0</v>
      </c>
      <c r="AY128" s="531">
        <v>5186</v>
      </c>
      <c r="AZ128" s="531">
        <v>6406</v>
      </c>
      <c r="BA128" s="532">
        <v>14</v>
      </c>
      <c r="BB128" s="531">
        <v>5200</v>
      </c>
      <c r="BC128" s="531">
        <v>6420</v>
      </c>
      <c r="BD128" s="532">
        <v>0</v>
      </c>
      <c r="BE128" s="531">
        <v>5200</v>
      </c>
      <c r="BF128" s="531">
        <v>6420</v>
      </c>
    </row>
    <row r="129" spans="3:63" x14ac:dyDescent="0.2">
      <c r="C129" s="536">
        <v>40</v>
      </c>
      <c r="D129" s="537" t="s">
        <v>43</v>
      </c>
      <c r="E129" s="538">
        <v>4526</v>
      </c>
      <c r="F129" s="538">
        <v>2</v>
      </c>
      <c r="G129" s="538">
        <v>4737</v>
      </c>
      <c r="H129" s="538">
        <v>0</v>
      </c>
      <c r="I129" s="538">
        <v>7952</v>
      </c>
      <c r="J129" s="538">
        <v>61</v>
      </c>
      <c r="K129" s="538">
        <v>116</v>
      </c>
      <c r="L129" s="538">
        <v>2609</v>
      </c>
      <c r="M129" s="538">
        <v>151</v>
      </c>
      <c r="N129" s="538">
        <v>219</v>
      </c>
      <c r="O129" s="538">
        <v>787</v>
      </c>
      <c r="P129" s="538">
        <v>315</v>
      </c>
      <c r="Q129" s="538">
        <v>60</v>
      </c>
      <c r="R129" s="538">
        <v>156</v>
      </c>
      <c r="S129" s="538">
        <v>195</v>
      </c>
      <c r="T129" s="538">
        <v>1973</v>
      </c>
      <c r="U129" s="538">
        <v>58</v>
      </c>
      <c r="V129" s="538">
        <v>89</v>
      </c>
      <c r="W129" s="538">
        <v>7029</v>
      </c>
      <c r="X129" s="538">
        <v>63</v>
      </c>
      <c r="Y129" s="538">
        <v>2877</v>
      </c>
      <c r="Z129" s="538">
        <v>8556</v>
      </c>
      <c r="AA129" s="538">
        <v>5878</v>
      </c>
      <c r="AB129" s="538">
        <v>3140</v>
      </c>
      <c r="AC129" s="538">
        <v>846</v>
      </c>
      <c r="AD129" s="538">
        <v>249</v>
      </c>
      <c r="AE129" s="538">
        <v>3426</v>
      </c>
      <c r="AF129" s="538">
        <v>714</v>
      </c>
      <c r="AG129" s="538">
        <v>1948</v>
      </c>
      <c r="AH129" s="538">
        <v>2279</v>
      </c>
      <c r="AI129" s="538">
        <v>51</v>
      </c>
      <c r="AJ129" s="538">
        <v>4151</v>
      </c>
      <c r="AK129" s="538">
        <v>3275</v>
      </c>
      <c r="AL129" s="538">
        <v>7615</v>
      </c>
      <c r="AM129" s="538">
        <v>184</v>
      </c>
      <c r="AN129" s="538">
        <v>1592</v>
      </c>
      <c r="AO129" s="538">
        <v>11091</v>
      </c>
      <c r="AP129" s="538">
        <v>221</v>
      </c>
      <c r="AQ129" s="538">
        <v>4387</v>
      </c>
      <c r="AR129" s="539">
        <v>93578</v>
      </c>
      <c r="AS129" s="538">
        <v>2825</v>
      </c>
      <c r="AT129" s="538">
        <v>103655</v>
      </c>
      <c r="AU129" s="538">
        <v>34338</v>
      </c>
      <c r="AV129" s="538">
        <v>15828</v>
      </c>
      <c r="AW129" s="538">
        <v>11553</v>
      </c>
      <c r="AX129" s="538">
        <v>471</v>
      </c>
      <c r="AY129" s="539">
        <v>168670</v>
      </c>
      <c r="AZ129" s="539">
        <v>262248</v>
      </c>
      <c r="BA129" s="540">
        <v>85452</v>
      </c>
      <c r="BB129" s="539">
        <v>254122</v>
      </c>
      <c r="BC129" s="539">
        <v>347700</v>
      </c>
      <c r="BD129" s="540">
        <v>-145202</v>
      </c>
      <c r="BE129" s="539">
        <v>108920</v>
      </c>
      <c r="BF129" s="539">
        <v>202498</v>
      </c>
    </row>
    <row r="130" spans="3:63" x14ac:dyDescent="0.2">
      <c r="C130" s="534">
        <v>41</v>
      </c>
      <c r="D130" s="492" t="s">
        <v>52</v>
      </c>
      <c r="E130" s="530">
        <v>29</v>
      </c>
      <c r="F130" s="530">
        <v>0</v>
      </c>
      <c r="G130" s="530">
        <v>292</v>
      </c>
      <c r="H130" s="530">
        <v>1</v>
      </c>
      <c r="I130" s="530">
        <v>107</v>
      </c>
      <c r="J130" s="530">
        <v>1</v>
      </c>
      <c r="K130" s="530">
        <v>3</v>
      </c>
      <c r="L130" s="530">
        <v>48</v>
      </c>
      <c r="M130" s="530">
        <v>2</v>
      </c>
      <c r="N130" s="530">
        <v>6</v>
      </c>
      <c r="O130" s="530">
        <v>26</v>
      </c>
      <c r="P130" s="530">
        <v>4</v>
      </c>
      <c r="Q130" s="530">
        <v>0</v>
      </c>
      <c r="R130" s="530">
        <v>4</v>
      </c>
      <c r="S130" s="530">
        <v>5</v>
      </c>
      <c r="T130" s="530">
        <v>44</v>
      </c>
      <c r="U130" s="530">
        <v>2</v>
      </c>
      <c r="V130" s="530">
        <v>2</v>
      </c>
      <c r="W130" s="530">
        <v>162</v>
      </c>
      <c r="X130" s="530">
        <v>2</v>
      </c>
      <c r="Y130" s="530">
        <v>26</v>
      </c>
      <c r="Z130" s="530">
        <v>275</v>
      </c>
      <c r="AA130" s="530">
        <v>234</v>
      </c>
      <c r="AB130" s="530">
        <v>40</v>
      </c>
      <c r="AC130" s="530">
        <v>24</v>
      </c>
      <c r="AD130" s="530">
        <v>20</v>
      </c>
      <c r="AE130" s="530">
        <v>292</v>
      </c>
      <c r="AF130" s="530">
        <v>68</v>
      </c>
      <c r="AG130" s="530">
        <v>22</v>
      </c>
      <c r="AH130" s="530">
        <v>132</v>
      </c>
      <c r="AI130" s="530">
        <v>1</v>
      </c>
      <c r="AJ130" s="530">
        <v>154</v>
      </c>
      <c r="AK130" s="530">
        <v>116</v>
      </c>
      <c r="AL130" s="530">
        <v>151</v>
      </c>
      <c r="AM130" s="530">
        <v>17</v>
      </c>
      <c r="AN130" s="530">
        <v>70</v>
      </c>
      <c r="AO130" s="530">
        <v>423</v>
      </c>
      <c r="AP130" s="530">
        <v>0</v>
      </c>
      <c r="AQ130" s="530">
        <v>20</v>
      </c>
      <c r="AR130" s="531">
        <v>2825</v>
      </c>
      <c r="AS130" s="530">
        <v>0</v>
      </c>
      <c r="AT130" s="530">
        <v>0</v>
      </c>
      <c r="AU130" s="530">
        <v>0</v>
      </c>
      <c r="AV130" s="530">
        <v>0</v>
      </c>
      <c r="AW130" s="530">
        <v>0</v>
      </c>
      <c r="AX130" s="530">
        <v>0</v>
      </c>
      <c r="AY130" s="530">
        <v>0</v>
      </c>
      <c r="AZ130" s="530">
        <v>0</v>
      </c>
      <c r="BA130" s="530">
        <v>0</v>
      </c>
      <c r="BB130" s="530">
        <v>0</v>
      </c>
      <c r="BC130" s="530">
        <v>0</v>
      </c>
      <c r="BD130" s="530">
        <v>0</v>
      </c>
      <c r="BE130" s="530">
        <v>0</v>
      </c>
      <c r="BF130" s="530">
        <v>0</v>
      </c>
      <c r="BJ130" s="541"/>
    </row>
    <row r="131" spans="3:63" x14ac:dyDescent="0.2">
      <c r="C131" s="534">
        <v>42</v>
      </c>
      <c r="D131" s="492" t="s">
        <v>53</v>
      </c>
      <c r="E131" s="530">
        <v>995</v>
      </c>
      <c r="F131" s="530">
        <v>2</v>
      </c>
      <c r="G131" s="530">
        <v>1875</v>
      </c>
      <c r="H131" s="530">
        <v>4</v>
      </c>
      <c r="I131" s="530">
        <v>1644</v>
      </c>
      <c r="J131" s="530">
        <v>25</v>
      </c>
      <c r="K131" s="530">
        <v>36</v>
      </c>
      <c r="L131" s="530">
        <v>365</v>
      </c>
      <c r="M131" s="530">
        <v>7</v>
      </c>
      <c r="N131" s="530">
        <v>76</v>
      </c>
      <c r="O131" s="530">
        <v>325</v>
      </c>
      <c r="P131" s="530">
        <v>24</v>
      </c>
      <c r="Q131" s="530">
        <v>8</v>
      </c>
      <c r="R131" s="530">
        <v>79</v>
      </c>
      <c r="S131" s="530">
        <v>68</v>
      </c>
      <c r="T131" s="530">
        <v>778</v>
      </c>
      <c r="U131" s="530">
        <v>22</v>
      </c>
      <c r="V131" s="530">
        <v>27</v>
      </c>
      <c r="W131" s="530">
        <v>2124</v>
      </c>
      <c r="X131" s="530">
        <v>17</v>
      </c>
      <c r="Y131" s="530">
        <v>462</v>
      </c>
      <c r="Z131" s="530">
        <v>3659</v>
      </c>
      <c r="AA131" s="530">
        <v>3767</v>
      </c>
      <c r="AB131" s="530">
        <v>297</v>
      </c>
      <c r="AC131" s="530">
        <v>236</v>
      </c>
      <c r="AD131" s="530">
        <v>388</v>
      </c>
      <c r="AE131" s="530">
        <v>5278</v>
      </c>
      <c r="AF131" s="530">
        <v>696</v>
      </c>
      <c r="AG131" s="530">
        <v>348</v>
      </c>
      <c r="AH131" s="530">
        <v>2326</v>
      </c>
      <c r="AI131" s="530">
        <v>37</v>
      </c>
      <c r="AJ131" s="530">
        <v>5150</v>
      </c>
      <c r="AK131" s="530">
        <v>6282</v>
      </c>
      <c r="AL131" s="530">
        <v>7888</v>
      </c>
      <c r="AM131" s="530">
        <v>220</v>
      </c>
      <c r="AN131" s="530">
        <v>1688</v>
      </c>
      <c r="AO131" s="530">
        <v>5614</v>
      </c>
      <c r="AP131" s="530">
        <v>0</v>
      </c>
      <c r="AQ131" s="530">
        <v>60</v>
      </c>
      <c r="AR131" s="531">
        <v>52897</v>
      </c>
      <c r="AS131" s="530">
        <v>0</v>
      </c>
      <c r="AT131" s="530">
        <v>0</v>
      </c>
      <c r="AU131" s="530">
        <v>0</v>
      </c>
      <c r="AV131" s="530">
        <v>0</v>
      </c>
      <c r="AW131" s="530">
        <v>0</v>
      </c>
      <c r="AX131" s="530">
        <v>0</v>
      </c>
      <c r="AY131" s="530">
        <v>0</v>
      </c>
      <c r="AZ131" s="530">
        <v>0</v>
      </c>
      <c r="BA131" s="530">
        <v>0</v>
      </c>
      <c r="BB131" s="530">
        <v>0</v>
      </c>
      <c r="BC131" s="530">
        <v>0</v>
      </c>
      <c r="BD131" s="530">
        <v>0</v>
      </c>
      <c r="BE131" s="530">
        <v>0</v>
      </c>
      <c r="BF131" s="530">
        <v>0</v>
      </c>
      <c r="BJ131" s="541"/>
    </row>
    <row r="132" spans="3:63" x14ac:dyDescent="0.2">
      <c r="C132" s="534">
        <v>43</v>
      </c>
      <c r="D132" s="492" t="s">
        <v>54</v>
      </c>
      <c r="E132" s="530">
        <v>1679</v>
      </c>
      <c r="F132" s="530">
        <v>3</v>
      </c>
      <c r="G132" s="530">
        <v>1554</v>
      </c>
      <c r="H132" s="530">
        <v>0</v>
      </c>
      <c r="I132" s="530">
        <v>884</v>
      </c>
      <c r="J132" s="530">
        <v>-2</v>
      </c>
      <c r="K132" s="530">
        <v>12</v>
      </c>
      <c r="L132" s="530">
        <v>233</v>
      </c>
      <c r="M132" s="530">
        <v>6</v>
      </c>
      <c r="N132" s="530">
        <v>0</v>
      </c>
      <c r="O132" s="530">
        <v>147</v>
      </c>
      <c r="P132" s="530">
        <v>46</v>
      </c>
      <c r="Q132" s="530">
        <v>7</v>
      </c>
      <c r="R132" s="530">
        <v>9</v>
      </c>
      <c r="S132" s="530">
        <v>37</v>
      </c>
      <c r="T132" s="530">
        <v>406</v>
      </c>
      <c r="U132" s="530">
        <v>3</v>
      </c>
      <c r="V132" s="530">
        <v>-5</v>
      </c>
      <c r="W132" s="530">
        <v>-230</v>
      </c>
      <c r="X132" s="530">
        <v>-5</v>
      </c>
      <c r="Y132" s="530">
        <v>48</v>
      </c>
      <c r="Z132" s="530">
        <v>-22</v>
      </c>
      <c r="AA132" s="530">
        <v>295</v>
      </c>
      <c r="AB132" s="530">
        <v>130</v>
      </c>
      <c r="AC132" s="530">
        <v>220</v>
      </c>
      <c r="AD132" s="530">
        <v>29</v>
      </c>
      <c r="AE132" s="530">
        <v>1709</v>
      </c>
      <c r="AF132" s="530">
        <v>559</v>
      </c>
      <c r="AG132" s="530">
        <v>7600</v>
      </c>
      <c r="AH132" s="530">
        <v>441</v>
      </c>
      <c r="AI132" s="530">
        <v>24</v>
      </c>
      <c r="AJ132" s="530">
        <v>0</v>
      </c>
      <c r="AK132" s="530">
        <v>253</v>
      </c>
      <c r="AL132" s="530">
        <v>665</v>
      </c>
      <c r="AM132" s="530">
        <v>-2</v>
      </c>
      <c r="AN132" s="530">
        <v>469</v>
      </c>
      <c r="AO132" s="530">
        <v>1463</v>
      </c>
      <c r="AP132" s="530">
        <v>0</v>
      </c>
      <c r="AQ132" s="530">
        <v>1664</v>
      </c>
      <c r="AR132" s="531">
        <v>20329</v>
      </c>
      <c r="AS132" s="530">
        <v>0</v>
      </c>
      <c r="AT132" s="530">
        <v>0</v>
      </c>
      <c r="AU132" s="530">
        <v>0</v>
      </c>
      <c r="AV132" s="530">
        <v>0</v>
      </c>
      <c r="AW132" s="530">
        <v>0</v>
      </c>
      <c r="AX132" s="530">
        <v>0</v>
      </c>
      <c r="AY132" s="530">
        <v>0</v>
      </c>
      <c r="AZ132" s="530">
        <v>0</v>
      </c>
      <c r="BA132" s="530">
        <v>0</v>
      </c>
      <c r="BB132" s="530">
        <v>0</v>
      </c>
      <c r="BC132" s="530">
        <v>0</v>
      </c>
      <c r="BD132" s="530">
        <v>0</v>
      </c>
      <c r="BE132" s="530">
        <v>0</v>
      </c>
      <c r="BF132" s="530">
        <v>0</v>
      </c>
      <c r="BJ132" s="541"/>
    </row>
    <row r="133" spans="3:63" x14ac:dyDescent="0.2">
      <c r="C133" s="534">
        <v>44</v>
      </c>
      <c r="D133" s="492" t="s">
        <v>55</v>
      </c>
      <c r="E133" s="530">
        <v>1329</v>
      </c>
      <c r="F133" s="530">
        <v>0</v>
      </c>
      <c r="G133" s="530">
        <v>1467</v>
      </c>
      <c r="H133" s="530">
        <v>1</v>
      </c>
      <c r="I133" s="530">
        <v>591</v>
      </c>
      <c r="J133" s="530">
        <v>12</v>
      </c>
      <c r="K133" s="530">
        <v>9</v>
      </c>
      <c r="L133" s="530">
        <v>489</v>
      </c>
      <c r="M133" s="530">
        <v>20</v>
      </c>
      <c r="N133" s="530">
        <v>31</v>
      </c>
      <c r="O133" s="530">
        <v>175</v>
      </c>
      <c r="P133" s="530">
        <v>23</v>
      </c>
      <c r="Q133" s="530">
        <v>2</v>
      </c>
      <c r="R133" s="530">
        <v>23</v>
      </c>
      <c r="S133" s="530">
        <v>37</v>
      </c>
      <c r="T133" s="530">
        <v>372</v>
      </c>
      <c r="U133" s="530">
        <v>15</v>
      </c>
      <c r="V133" s="530">
        <v>26</v>
      </c>
      <c r="W133" s="530">
        <v>1688</v>
      </c>
      <c r="X133" s="530">
        <v>18</v>
      </c>
      <c r="Y133" s="530">
        <v>253</v>
      </c>
      <c r="Z133" s="530">
        <v>1352</v>
      </c>
      <c r="AA133" s="530">
        <v>401</v>
      </c>
      <c r="AB133" s="530">
        <v>558</v>
      </c>
      <c r="AC133" s="530">
        <v>363</v>
      </c>
      <c r="AD133" s="530">
        <v>62</v>
      </c>
      <c r="AE133" s="530">
        <v>1180</v>
      </c>
      <c r="AF133" s="530">
        <v>163</v>
      </c>
      <c r="AG133" s="530">
        <v>5871</v>
      </c>
      <c r="AH133" s="530">
        <v>538</v>
      </c>
      <c r="AI133" s="530">
        <v>18</v>
      </c>
      <c r="AJ133" s="530">
        <v>5082</v>
      </c>
      <c r="AK133" s="530">
        <v>2017</v>
      </c>
      <c r="AL133" s="530">
        <v>1131</v>
      </c>
      <c r="AM133" s="530">
        <v>28</v>
      </c>
      <c r="AN133" s="530">
        <v>688</v>
      </c>
      <c r="AO133" s="530">
        <v>1834</v>
      </c>
      <c r="AP133" s="530">
        <v>0</v>
      </c>
      <c r="AQ133" s="530">
        <v>230</v>
      </c>
      <c r="AR133" s="531">
        <v>28097</v>
      </c>
      <c r="AS133" s="530">
        <v>0</v>
      </c>
      <c r="AT133" s="530">
        <v>0</v>
      </c>
      <c r="AU133" s="530">
        <v>0</v>
      </c>
      <c r="AV133" s="530">
        <v>0</v>
      </c>
      <c r="AW133" s="530">
        <v>0</v>
      </c>
      <c r="AX133" s="530">
        <v>0</v>
      </c>
      <c r="AY133" s="530">
        <v>0</v>
      </c>
      <c r="AZ133" s="530">
        <v>0</v>
      </c>
      <c r="BA133" s="530">
        <v>0</v>
      </c>
      <c r="BB133" s="530">
        <v>0</v>
      </c>
      <c r="BC133" s="530">
        <v>0</v>
      </c>
      <c r="BD133" s="530">
        <v>0</v>
      </c>
      <c r="BE133" s="530">
        <v>0</v>
      </c>
      <c r="BF133" s="530">
        <v>0</v>
      </c>
      <c r="BJ133" s="541"/>
    </row>
    <row r="134" spans="3:63" x14ac:dyDescent="0.2">
      <c r="C134" s="534">
        <v>45</v>
      </c>
      <c r="D134" s="492" t="s">
        <v>56</v>
      </c>
      <c r="E134" s="530">
        <v>330</v>
      </c>
      <c r="F134" s="530">
        <v>0</v>
      </c>
      <c r="G134" s="530">
        <v>542</v>
      </c>
      <c r="H134" s="530">
        <v>1</v>
      </c>
      <c r="I134" s="530">
        <v>480</v>
      </c>
      <c r="J134" s="530">
        <v>4</v>
      </c>
      <c r="K134" s="530">
        <v>4</v>
      </c>
      <c r="L134" s="530">
        <v>75</v>
      </c>
      <c r="M134" s="530">
        <v>29</v>
      </c>
      <c r="N134" s="530">
        <v>12</v>
      </c>
      <c r="O134" s="530">
        <v>47</v>
      </c>
      <c r="P134" s="530">
        <v>8</v>
      </c>
      <c r="Q134" s="530">
        <v>1</v>
      </c>
      <c r="R134" s="530">
        <v>8</v>
      </c>
      <c r="S134" s="530">
        <v>2</v>
      </c>
      <c r="T134" s="530">
        <v>35</v>
      </c>
      <c r="U134" s="530">
        <v>2</v>
      </c>
      <c r="V134" s="530">
        <v>1</v>
      </c>
      <c r="W134" s="530">
        <v>43</v>
      </c>
      <c r="X134" s="530">
        <v>2</v>
      </c>
      <c r="Y134" s="530">
        <v>29</v>
      </c>
      <c r="Z134" s="530">
        <v>306</v>
      </c>
      <c r="AA134" s="530">
        <v>403</v>
      </c>
      <c r="AB134" s="530">
        <v>77</v>
      </c>
      <c r="AC134" s="530">
        <v>77</v>
      </c>
      <c r="AD134" s="530">
        <v>15</v>
      </c>
      <c r="AE134" s="530">
        <v>541</v>
      </c>
      <c r="AF134" s="530">
        <v>46</v>
      </c>
      <c r="AG134" s="530">
        <v>728</v>
      </c>
      <c r="AH134" s="530">
        <v>392</v>
      </c>
      <c r="AI134" s="530">
        <v>3</v>
      </c>
      <c r="AJ134" s="530">
        <v>23</v>
      </c>
      <c r="AK134" s="530">
        <v>149</v>
      </c>
      <c r="AL134" s="530">
        <v>259</v>
      </c>
      <c r="AM134" s="530">
        <v>16</v>
      </c>
      <c r="AN134" s="530">
        <v>232</v>
      </c>
      <c r="AO134" s="530">
        <v>894</v>
      </c>
      <c r="AP134" s="530">
        <v>0</v>
      </c>
      <c r="AQ134" s="530">
        <v>83</v>
      </c>
      <c r="AR134" s="531">
        <v>5899</v>
      </c>
      <c r="AS134" s="530">
        <v>0</v>
      </c>
      <c r="AT134" s="530">
        <v>0</v>
      </c>
      <c r="AU134" s="530">
        <v>0</v>
      </c>
      <c r="AV134" s="530">
        <v>0</v>
      </c>
      <c r="AW134" s="530">
        <v>0</v>
      </c>
      <c r="AX134" s="530">
        <v>0</v>
      </c>
      <c r="AY134" s="530">
        <v>0</v>
      </c>
      <c r="AZ134" s="530">
        <v>0</v>
      </c>
      <c r="BA134" s="530">
        <v>0</v>
      </c>
      <c r="BB134" s="530">
        <v>0</v>
      </c>
      <c r="BC134" s="530">
        <v>0</v>
      </c>
      <c r="BD134" s="530">
        <v>0</v>
      </c>
      <c r="BE134" s="530">
        <v>0</v>
      </c>
      <c r="BF134" s="530">
        <v>0</v>
      </c>
      <c r="BJ134" s="541"/>
    </row>
    <row r="135" spans="3:63" x14ac:dyDescent="0.2">
      <c r="C135" s="534">
        <v>46</v>
      </c>
      <c r="D135" s="492" t="s">
        <v>202</v>
      </c>
      <c r="E135" s="530">
        <v>-577</v>
      </c>
      <c r="F135" s="530">
        <v>0</v>
      </c>
      <c r="G135" s="530">
        <v>-9</v>
      </c>
      <c r="H135" s="530">
        <v>0</v>
      </c>
      <c r="I135" s="530">
        <v>-49</v>
      </c>
      <c r="J135" s="530">
        <v>0</v>
      </c>
      <c r="K135" s="530">
        <v>0</v>
      </c>
      <c r="L135" s="530">
        <v>0</v>
      </c>
      <c r="M135" s="530">
        <v>-1</v>
      </c>
      <c r="N135" s="530">
        <v>0</v>
      </c>
      <c r="O135" s="530">
        <v>0</v>
      </c>
      <c r="P135" s="530">
        <v>0</v>
      </c>
      <c r="Q135" s="530">
        <v>0</v>
      </c>
      <c r="R135" s="530">
        <v>0</v>
      </c>
      <c r="S135" s="530">
        <v>0</v>
      </c>
      <c r="T135" s="530">
        <v>0</v>
      </c>
      <c r="U135" s="530">
        <v>0</v>
      </c>
      <c r="V135" s="530">
        <v>0</v>
      </c>
      <c r="W135" s="530">
        <v>0</v>
      </c>
      <c r="X135" s="530">
        <v>0</v>
      </c>
      <c r="Y135" s="530">
        <v>0</v>
      </c>
      <c r="Z135" s="530">
        <v>0</v>
      </c>
      <c r="AA135" s="530">
        <v>-47</v>
      </c>
      <c r="AB135" s="530">
        <v>-6</v>
      </c>
      <c r="AC135" s="530">
        <v>-82</v>
      </c>
      <c r="AD135" s="530">
        <v>0</v>
      </c>
      <c r="AE135" s="530">
        <v>-7</v>
      </c>
      <c r="AF135" s="530">
        <v>-34</v>
      </c>
      <c r="AG135" s="530">
        <v>-2</v>
      </c>
      <c r="AH135" s="530">
        <v>-18</v>
      </c>
      <c r="AI135" s="530">
        <v>0</v>
      </c>
      <c r="AJ135" s="530">
        <v>0</v>
      </c>
      <c r="AK135" s="530">
        <v>-34</v>
      </c>
      <c r="AL135" s="530">
        <v>-229</v>
      </c>
      <c r="AM135" s="530">
        <v>-8</v>
      </c>
      <c r="AN135" s="530">
        <v>0</v>
      </c>
      <c r="AO135" s="530">
        <v>0</v>
      </c>
      <c r="AP135" s="530">
        <v>0</v>
      </c>
      <c r="AQ135" s="530">
        <v>-24</v>
      </c>
      <c r="AR135" s="531">
        <v>-1127</v>
      </c>
      <c r="AS135" s="530">
        <v>0</v>
      </c>
      <c r="AT135" s="530">
        <v>0</v>
      </c>
      <c r="AU135" s="530">
        <v>0</v>
      </c>
      <c r="AV135" s="530">
        <v>0</v>
      </c>
      <c r="AW135" s="530">
        <v>0</v>
      </c>
      <c r="AX135" s="530">
        <v>0</v>
      </c>
      <c r="AY135" s="530">
        <v>0</v>
      </c>
      <c r="AZ135" s="530">
        <v>0</v>
      </c>
      <c r="BA135" s="530">
        <v>0</v>
      </c>
      <c r="BB135" s="530">
        <v>0</v>
      </c>
      <c r="BC135" s="530">
        <v>0</v>
      </c>
      <c r="BD135" s="530">
        <v>0</v>
      </c>
      <c r="BE135" s="530">
        <v>0</v>
      </c>
      <c r="BF135" s="530">
        <v>0</v>
      </c>
      <c r="BJ135" s="541"/>
    </row>
    <row r="136" spans="3:63" x14ac:dyDescent="0.2">
      <c r="C136" s="536">
        <v>47</v>
      </c>
      <c r="D136" s="537" t="s">
        <v>58</v>
      </c>
      <c r="E136" s="538">
        <v>3785</v>
      </c>
      <c r="F136" s="538">
        <v>5</v>
      </c>
      <c r="G136" s="538">
        <v>5721</v>
      </c>
      <c r="H136" s="538">
        <v>7</v>
      </c>
      <c r="I136" s="538">
        <v>3657</v>
      </c>
      <c r="J136" s="538">
        <v>40</v>
      </c>
      <c r="K136" s="538">
        <v>64</v>
      </c>
      <c r="L136" s="538">
        <v>1210</v>
      </c>
      <c r="M136" s="538">
        <v>63</v>
      </c>
      <c r="N136" s="538">
        <v>125</v>
      </c>
      <c r="O136" s="538">
        <v>720</v>
      </c>
      <c r="P136" s="538">
        <v>105</v>
      </c>
      <c r="Q136" s="538">
        <v>18</v>
      </c>
      <c r="R136" s="538">
        <v>123</v>
      </c>
      <c r="S136" s="538">
        <v>149</v>
      </c>
      <c r="T136" s="538">
        <v>1635</v>
      </c>
      <c r="U136" s="538">
        <v>44</v>
      </c>
      <c r="V136" s="538">
        <v>51</v>
      </c>
      <c r="W136" s="538">
        <v>3787</v>
      </c>
      <c r="X136" s="538">
        <v>34</v>
      </c>
      <c r="Y136" s="538">
        <v>818</v>
      </c>
      <c r="Z136" s="538">
        <v>5570</v>
      </c>
      <c r="AA136" s="538">
        <v>5053</v>
      </c>
      <c r="AB136" s="538">
        <v>1096</v>
      </c>
      <c r="AC136" s="538">
        <v>838</v>
      </c>
      <c r="AD136" s="538">
        <v>514</v>
      </c>
      <c r="AE136" s="538">
        <v>8993</v>
      </c>
      <c r="AF136" s="538">
        <v>1498</v>
      </c>
      <c r="AG136" s="538">
        <v>14567</v>
      </c>
      <c r="AH136" s="538">
        <v>3811</v>
      </c>
      <c r="AI136" s="538">
        <v>83</v>
      </c>
      <c r="AJ136" s="538">
        <v>10409</v>
      </c>
      <c r="AK136" s="538">
        <v>8783</v>
      </c>
      <c r="AL136" s="538">
        <v>9865</v>
      </c>
      <c r="AM136" s="538">
        <v>271</v>
      </c>
      <c r="AN136" s="538">
        <v>3147</v>
      </c>
      <c r="AO136" s="538">
        <v>10228</v>
      </c>
      <c r="AP136" s="538">
        <v>0</v>
      </c>
      <c r="AQ136" s="538">
        <v>2033</v>
      </c>
      <c r="AR136" s="539">
        <v>108920</v>
      </c>
      <c r="AS136" s="530">
        <v>0</v>
      </c>
      <c r="AT136" s="530">
        <v>0</v>
      </c>
      <c r="AU136" s="530">
        <v>0</v>
      </c>
      <c r="AV136" s="530">
        <v>0</v>
      </c>
      <c r="AW136" s="530">
        <v>0</v>
      </c>
      <c r="AX136" s="530">
        <v>0</v>
      </c>
      <c r="AY136" s="530">
        <v>0</v>
      </c>
      <c r="AZ136" s="530">
        <v>0</v>
      </c>
      <c r="BA136" s="530">
        <v>0</v>
      </c>
      <c r="BB136" s="530">
        <v>0</v>
      </c>
      <c r="BC136" s="530">
        <v>0</v>
      </c>
      <c r="BD136" s="530">
        <v>0</v>
      </c>
      <c r="BE136" s="530">
        <v>0</v>
      </c>
      <c r="BF136" s="530">
        <v>0</v>
      </c>
      <c r="BG136" s="530"/>
      <c r="BK136" s="541"/>
    </row>
    <row r="137" spans="3:63" x14ac:dyDescent="0.2">
      <c r="C137" s="536">
        <v>48</v>
      </c>
      <c r="D137" s="537" t="s">
        <v>434</v>
      </c>
      <c r="E137" s="538">
        <v>8311</v>
      </c>
      <c r="F137" s="538">
        <v>7</v>
      </c>
      <c r="G137" s="538">
        <v>10458</v>
      </c>
      <c r="H137" s="538">
        <v>7</v>
      </c>
      <c r="I137" s="538">
        <v>11609</v>
      </c>
      <c r="J137" s="538">
        <v>101</v>
      </c>
      <c r="K137" s="538">
        <v>180</v>
      </c>
      <c r="L137" s="538">
        <v>3819</v>
      </c>
      <c r="M137" s="538">
        <v>214</v>
      </c>
      <c r="N137" s="538">
        <v>344</v>
      </c>
      <c r="O137" s="538">
        <v>1507</v>
      </c>
      <c r="P137" s="538">
        <v>420</v>
      </c>
      <c r="Q137" s="538">
        <v>78</v>
      </c>
      <c r="R137" s="538">
        <v>279</v>
      </c>
      <c r="S137" s="538">
        <v>344</v>
      </c>
      <c r="T137" s="538">
        <v>3608</v>
      </c>
      <c r="U137" s="538">
        <v>102</v>
      </c>
      <c r="V137" s="538">
        <v>140</v>
      </c>
      <c r="W137" s="538">
        <v>10816</v>
      </c>
      <c r="X137" s="538">
        <v>97</v>
      </c>
      <c r="Y137" s="538">
        <v>3695</v>
      </c>
      <c r="Z137" s="538">
        <v>14126</v>
      </c>
      <c r="AA137" s="538">
        <v>10931</v>
      </c>
      <c r="AB137" s="538">
        <v>4236</v>
      </c>
      <c r="AC137" s="538">
        <v>1684</v>
      </c>
      <c r="AD137" s="538">
        <v>763</v>
      </c>
      <c r="AE137" s="538">
        <v>12419</v>
      </c>
      <c r="AF137" s="538">
        <v>2212</v>
      </c>
      <c r="AG137" s="538">
        <v>16515</v>
      </c>
      <c r="AH137" s="538">
        <v>6090</v>
      </c>
      <c r="AI137" s="538">
        <v>134</v>
      </c>
      <c r="AJ137" s="538">
        <v>14560</v>
      </c>
      <c r="AK137" s="538">
        <v>12058</v>
      </c>
      <c r="AL137" s="538">
        <v>17480</v>
      </c>
      <c r="AM137" s="538">
        <v>455</v>
      </c>
      <c r="AN137" s="538">
        <v>4739</v>
      </c>
      <c r="AO137" s="538">
        <v>21319</v>
      </c>
      <c r="AP137" s="538">
        <v>221</v>
      </c>
      <c r="AQ137" s="538">
        <v>6420</v>
      </c>
      <c r="AR137" s="539">
        <v>202498</v>
      </c>
      <c r="AS137" s="530">
        <v>0</v>
      </c>
      <c r="AT137" s="530">
        <v>0</v>
      </c>
      <c r="AU137" s="530">
        <v>0</v>
      </c>
      <c r="AV137" s="530">
        <v>0</v>
      </c>
      <c r="AW137" s="530">
        <v>0</v>
      </c>
      <c r="AX137" s="530">
        <v>0</v>
      </c>
      <c r="AY137" s="530">
        <v>0</v>
      </c>
      <c r="AZ137" s="530">
        <v>0</v>
      </c>
      <c r="BA137" s="530">
        <v>0</v>
      </c>
      <c r="BB137" s="530">
        <v>0</v>
      </c>
      <c r="BC137" s="530">
        <v>0</v>
      </c>
      <c r="BD137" s="530">
        <v>0</v>
      </c>
      <c r="BE137" s="530">
        <v>0</v>
      </c>
      <c r="BF137" s="530">
        <v>0</v>
      </c>
      <c r="BG137" s="530"/>
      <c r="BH137" s="530"/>
      <c r="BI137" s="530"/>
      <c r="BJ137" s="530"/>
      <c r="BK137" s="541"/>
    </row>
  </sheetData>
  <phoneticPr fontId="5"/>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48EBE-4CB7-41D8-990F-50AFB442DAC5}">
  <dimension ref="A1:BS53"/>
  <sheetViews>
    <sheetView workbookViewId="0">
      <pane xSplit="2" ySplit="4" topLeftCell="C5" activePane="bottomRight" state="frozen"/>
      <selection pane="topRight" activeCell="C1" sqref="C1"/>
      <selection pane="bottomLeft" activeCell="A5" sqref="A5"/>
      <selection pane="bottomRight" activeCell="G11" sqref="G11"/>
    </sheetView>
  </sheetViews>
  <sheetFormatPr defaultColWidth="9" defaultRowHeight="13" x14ac:dyDescent="0.2"/>
  <cols>
    <col min="1" max="1" width="3.90625" style="47" customWidth="1"/>
    <col min="2" max="2" width="21" style="47" customWidth="1"/>
    <col min="3" max="41" width="9.1796875" style="47" bestFit="1" customWidth="1"/>
    <col min="42" max="42" width="10" style="47" bestFit="1" customWidth="1"/>
    <col min="43" max="43" width="9.1796875" style="47" bestFit="1" customWidth="1"/>
    <col min="44" max="44" width="10" style="47" bestFit="1" customWidth="1"/>
    <col min="45" max="48" width="9.1796875" style="47" bestFit="1" customWidth="1"/>
    <col min="49" max="50" width="10" style="47" bestFit="1" customWidth="1"/>
    <col min="51" max="51" width="9.1796875" style="47" bestFit="1" customWidth="1"/>
    <col min="52" max="53" width="10" style="47" bestFit="1" customWidth="1"/>
    <col min="54" max="54" width="10.6328125" style="47" bestFit="1" customWidth="1"/>
    <col min="55" max="55" width="9.6328125" style="47" bestFit="1" customWidth="1"/>
    <col min="56" max="56" width="11.08984375" style="47" bestFit="1" customWidth="1"/>
    <col min="57" max="57" width="5.81640625" style="47" customWidth="1"/>
    <col min="58" max="58" width="7" style="47" customWidth="1"/>
    <col min="59" max="59" width="3.6328125" style="47" customWidth="1"/>
    <col min="60" max="60" width="19.453125" style="47" customWidth="1"/>
    <col min="61" max="62" width="9.90625" style="47" bestFit="1" customWidth="1"/>
    <col min="63" max="63" width="9.08984375" style="47" bestFit="1" customWidth="1"/>
    <col min="64" max="64" width="10" style="47" customWidth="1"/>
    <col min="65" max="65" width="3.90625" style="47" customWidth="1"/>
    <col min="66" max="66" width="3.81640625" style="47" customWidth="1"/>
    <col min="67" max="67" width="20.08984375" style="47" customWidth="1"/>
    <col min="68" max="68" width="9.36328125" style="47" bestFit="1" customWidth="1"/>
    <col min="69" max="69" width="9.90625" style="47" bestFit="1" customWidth="1"/>
    <col min="70" max="70" width="10.453125" style="47" bestFit="1" customWidth="1"/>
    <col min="71" max="71" width="3.90625" style="47" customWidth="1"/>
    <col min="72" max="256" width="9" style="47"/>
    <col min="257" max="257" width="3.90625" style="47" customWidth="1"/>
    <col min="258" max="258" width="21" style="47" customWidth="1"/>
    <col min="259" max="297" width="9.1796875" style="47" bestFit="1" customWidth="1"/>
    <col min="298" max="298" width="10" style="47" bestFit="1" customWidth="1"/>
    <col min="299" max="299" width="9.1796875" style="47" bestFit="1" customWidth="1"/>
    <col min="300" max="300" width="10" style="47" bestFit="1" customWidth="1"/>
    <col min="301" max="304" width="9.1796875" style="47" bestFit="1" customWidth="1"/>
    <col min="305" max="306" width="10" style="47" bestFit="1" customWidth="1"/>
    <col min="307" max="307" width="9.1796875" style="47" bestFit="1" customWidth="1"/>
    <col min="308" max="309" width="10" style="47" bestFit="1" customWidth="1"/>
    <col min="310" max="310" width="10.6328125" style="47" bestFit="1" customWidth="1"/>
    <col min="311" max="311" width="9.6328125" style="47" bestFit="1" customWidth="1"/>
    <col min="312" max="312" width="11.08984375" style="47" bestFit="1" customWidth="1"/>
    <col min="313" max="313" width="5.81640625" style="47" customWidth="1"/>
    <col min="314" max="314" width="7" style="47" customWidth="1"/>
    <col min="315" max="315" width="3.6328125" style="47" customWidth="1"/>
    <col min="316" max="316" width="19.453125" style="47" customWidth="1"/>
    <col min="317" max="318" width="9.90625" style="47" bestFit="1" customWidth="1"/>
    <col min="319" max="319" width="9.08984375" style="47" bestFit="1" customWidth="1"/>
    <col min="320" max="320" width="10" style="47" customWidth="1"/>
    <col min="321" max="321" width="3.90625" style="47" customWidth="1"/>
    <col min="322" max="322" width="3.81640625" style="47" customWidth="1"/>
    <col min="323" max="323" width="20.08984375" style="47" customWidth="1"/>
    <col min="324" max="324" width="9.36328125" style="47" bestFit="1" customWidth="1"/>
    <col min="325" max="325" width="9.90625" style="47" bestFit="1" customWidth="1"/>
    <col min="326" max="326" width="10.453125" style="47" bestFit="1" customWidth="1"/>
    <col min="327" max="327" width="3.90625" style="47" customWidth="1"/>
    <col min="328" max="512" width="9" style="47"/>
    <col min="513" max="513" width="3.90625" style="47" customWidth="1"/>
    <col min="514" max="514" width="21" style="47" customWidth="1"/>
    <col min="515" max="553" width="9.1796875" style="47" bestFit="1" customWidth="1"/>
    <col min="554" max="554" width="10" style="47" bestFit="1" customWidth="1"/>
    <col min="555" max="555" width="9.1796875" style="47" bestFit="1" customWidth="1"/>
    <col min="556" max="556" width="10" style="47" bestFit="1" customWidth="1"/>
    <col min="557" max="560" width="9.1796875" style="47" bestFit="1" customWidth="1"/>
    <col min="561" max="562" width="10" style="47" bestFit="1" customWidth="1"/>
    <col min="563" max="563" width="9.1796875" style="47" bestFit="1" customWidth="1"/>
    <col min="564" max="565" width="10" style="47" bestFit="1" customWidth="1"/>
    <col min="566" max="566" width="10.6328125" style="47" bestFit="1" customWidth="1"/>
    <col min="567" max="567" width="9.6328125" style="47" bestFit="1" customWidth="1"/>
    <col min="568" max="568" width="11.08984375" style="47" bestFit="1" customWidth="1"/>
    <col min="569" max="569" width="5.81640625" style="47" customWidth="1"/>
    <col min="570" max="570" width="7" style="47" customWidth="1"/>
    <col min="571" max="571" width="3.6328125" style="47" customWidth="1"/>
    <col min="572" max="572" width="19.453125" style="47" customWidth="1"/>
    <col min="573" max="574" width="9.90625" style="47" bestFit="1" customWidth="1"/>
    <col min="575" max="575" width="9.08984375" style="47" bestFit="1" customWidth="1"/>
    <col min="576" max="576" width="10" style="47" customWidth="1"/>
    <col min="577" max="577" width="3.90625" style="47" customWidth="1"/>
    <col min="578" max="578" width="3.81640625" style="47" customWidth="1"/>
    <col min="579" max="579" width="20.08984375" style="47" customWidth="1"/>
    <col min="580" max="580" width="9.36328125" style="47" bestFit="1" customWidth="1"/>
    <col min="581" max="581" width="9.90625" style="47" bestFit="1" customWidth="1"/>
    <col min="582" max="582" width="10.453125" style="47" bestFit="1" customWidth="1"/>
    <col min="583" max="583" width="3.90625" style="47" customWidth="1"/>
    <col min="584" max="768" width="9" style="47"/>
    <col min="769" max="769" width="3.90625" style="47" customWidth="1"/>
    <col min="770" max="770" width="21" style="47" customWidth="1"/>
    <col min="771" max="809" width="9.1796875" style="47" bestFit="1" customWidth="1"/>
    <col min="810" max="810" width="10" style="47" bestFit="1" customWidth="1"/>
    <col min="811" max="811" width="9.1796875" style="47" bestFit="1" customWidth="1"/>
    <col min="812" max="812" width="10" style="47" bestFit="1" customWidth="1"/>
    <col min="813" max="816" width="9.1796875" style="47" bestFit="1" customWidth="1"/>
    <col min="817" max="818" width="10" style="47" bestFit="1" customWidth="1"/>
    <col min="819" max="819" width="9.1796875" style="47" bestFit="1" customWidth="1"/>
    <col min="820" max="821" width="10" style="47" bestFit="1" customWidth="1"/>
    <col min="822" max="822" width="10.6328125" style="47" bestFit="1" customWidth="1"/>
    <col min="823" max="823" width="9.6328125" style="47" bestFit="1" customWidth="1"/>
    <col min="824" max="824" width="11.08984375" style="47" bestFit="1" customWidth="1"/>
    <col min="825" max="825" width="5.81640625" style="47" customWidth="1"/>
    <col min="826" max="826" width="7" style="47" customWidth="1"/>
    <col min="827" max="827" width="3.6328125" style="47" customWidth="1"/>
    <col min="828" max="828" width="19.453125" style="47" customWidth="1"/>
    <col min="829" max="830" width="9.90625" style="47" bestFit="1" customWidth="1"/>
    <col min="831" max="831" width="9.08984375" style="47" bestFit="1" customWidth="1"/>
    <col min="832" max="832" width="10" style="47" customWidth="1"/>
    <col min="833" max="833" width="3.90625" style="47" customWidth="1"/>
    <col min="834" max="834" width="3.81640625" style="47" customWidth="1"/>
    <col min="835" max="835" width="20.08984375" style="47" customWidth="1"/>
    <col min="836" max="836" width="9.36328125" style="47" bestFit="1" customWidth="1"/>
    <col min="837" max="837" width="9.90625" style="47" bestFit="1" customWidth="1"/>
    <col min="838" max="838" width="10.453125" style="47" bestFit="1" customWidth="1"/>
    <col min="839" max="839" width="3.90625" style="47" customWidth="1"/>
    <col min="840" max="1024" width="9" style="47"/>
    <col min="1025" max="1025" width="3.90625" style="47" customWidth="1"/>
    <col min="1026" max="1026" width="21" style="47" customWidth="1"/>
    <col min="1027" max="1065" width="9.1796875" style="47" bestFit="1" customWidth="1"/>
    <col min="1066" max="1066" width="10" style="47" bestFit="1" customWidth="1"/>
    <col min="1067" max="1067" width="9.1796875" style="47" bestFit="1" customWidth="1"/>
    <col min="1068" max="1068" width="10" style="47" bestFit="1" customWidth="1"/>
    <col min="1069" max="1072" width="9.1796875" style="47" bestFit="1" customWidth="1"/>
    <col min="1073" max="1074" width="10" style="47" bestFit="1" customWidth="1"/>
    <col min="1075" max="1075" width="9.1796875" style="47" bestFit="1" customWidth="1"/>
    <col min="1076" max="1077" width="10" style="47" bestFit="1" customWidth="1"/>
    <col min="1078" max="1078" width="10.6328125" style="47" bestFit="1" customWidth="1"/>
    <col min="1079" max="1079" width="9.6328125" style="47" bestFit="1" customWidth="1"/>
    <col min="1080" max="1080" width="11.08984375" style="47" bestFit="1" customWidth="1"/>
    <col min="1081" max="1081" width="5.81640625" style="47" customWidth="1"/>
    <col min="1082" max="1082" width="7" style="47" customWidth="1"/>
    <col min="1083" max="1083" width="3.6328125" style="47" customWidth="1"/>
    <col min="1084" max="1084" width="19.453125" style="47" customWidth="1"/>
    <col min="1085" max="1086" width="9.90625" style="47" bestFit="1" customWidth="1"/>
    <col min="1087" max="1087" width="9.08984375" style="47" bestFit="1" customWidth="1"/>
    <col min="1088" max="1088" width="10" style="47" customWidth="1"/>
    <col min="1089" max="1089" width="3.90625" style="47" customWidth="1"/>
    <col min="1090" max="1090" width="3.81640625" style="47" customWidth="1"/>
    <col min="1091" max="1091" width="20.08984375" style="47" customWidth="1"/>
    <col min="1092" max="1092" width="9.36328125" style="47" bestFit="1" customWidth="1"/>
    <col min="1093" max="1093" width="9.90625" style="47" bestFit="1" customWidth="1"/>
    <col min="1094" max="1094" width="10.453125" style="47" bestFit="1" customWidth="1"/>
    <col min="1095" max="1095" width="3.90625" style="47" customWidth="1"/>
    <col min="1096" max="1280" width="9" style="47"/>
    <col min="1281" max="1281" width="3.90625" style="47" customWidth="1"/>
    <col min="1282" max="1282" width="21" style="47" customWidth="1"/>
    <col min="1283" max="1321" width="9.1796875" style="47" bestFit="1" customWidth="1"/>
    <col min="1322" max="1322" width="10" style="47" bestFit="1" customWidth="1"/>
    <col min="1323" max="1323" width="9.1796875" style="47" bestFit="1" customWidth="1"/>
    <col min="1324" max="1324" width="10" style="47" bestFit="1" customWidth="1"/>
    <col min="1325" max="1328" width="9.1796875" style="47" bestFit="1" customWidth="1"/>
    <col min="1329" max="1330" width="10" style="47" bestFit="1" customWidth="1"/>
    <col min="1331" max="1331" width="9.1796875" style="47" bestFit="1" customWidth="1"/>
    <col min="1332" max="1333" width="10" style="47" bestFit="1" customWidth="1"/>
    <col min="1334" max="1334" width="10.6328125" style="47" bestFit="1" customWidth="1"/>
    <col min="1335" max="1335" width="9.6328125" style="47" bestFit="1" customWidth="1"/>
    <col min="1336" max="1336" width="11.08984375" style="47" bestFit="1" customWidth="1"/>
    <col min="1337" max="1337" width="5.81640625" style="47" customWidth="1"/>
    <col min="1338" max="1338" width="7" style="47" customWidth="1"/>
    <col min="1339" max="1339" width="3.6328125" style="47" customWidth="1"/>
    <col min="1340" max="1340" width="19.453125" style="47" customWidth="1"/>
    <col min="1341" max="1342" width="9.90625" style="47" bestFit="1" customWidth="1"/>
    <col min="1343" max="1343" width="9.08984375" style="47" bestFit="1" customWidth="1"/>
    <col min="1344" max="1344" width="10" style="47" customWidth="1"/>
    <col min="1345" max="1345" width="3.90625" style="47" customWidth="1"/>
    <col min="1346" max="1346" width="3.81640625" style="47" customWidth="1"/>
    <col min="1347" max="1347" width="20.08984375" style="47" customWidth="1"/>
    <col min="1348" max="1348" width="9.36328125" style="47" bestFit="1" customWidth="1"/>
    <col min="1349" max="1349" width="9.90625" style="47" bestFit="1" customWidth="1"/>
    <col min="1350" max="1350" width="10.453125" style="47" bestFit="1" customWidth="1"/>
    <col min="1351" max="1351" width="3.90625" style="47" customWidth="1"/>
    <col min="1352" max="1536" width="9" style="47"/>
    <col min="1537" max="1537" width="3.90625" style="47" customWidth="1"/>
    <col min="1538" max="1538" width="21" style="47" customWidth="1"/>
    <col min="1539" max="1577" width="9.1796875" style="47" bestFit="1" customWidth="1"/>
    <col min="1578" max="1578" width="10" style="47" bestFit="1" customWidth="1"/>
    <col min="1579" max="1579" width="9.1796875" style="47" bestFit="1" customWidth="1"/>
    <col min="1580" max="1580" width="10" style="47" bestFit="1" customWidth="1"/>
    <col min="1581" max="1584" width="9.1796875" style="47" bestFit="1" customWidth="1"/>
    <col min="1585" max="1586" width="10" style="47" bestFit="1" customWidth="1"/>
    <col min="1587" max="1587" width="9.1796875" style="47" bestFit="1" customWidth="1"/>
    <col min="1588" max="1589" width="10" style="47" bestFit="1" customWidth="1"/>
    <col min="1590" max="1590" width="10.6328125" style="47" bestFit="1" customWidth="1"/>
    <col min="1591" max="1591" width="9.6328125" style="47" bestFit="1" customWidth="1"/>
    <col min="1592" max="1592" width="11.08984375" style="47" bestFit="1" customWidth="1"/>
    <col min="1593" max="1593" width="5.81640625" style="47" customWidth="1"/>
    <col min="1594" max="1594" width="7" style="47" customWidth="1"/>
    <col min="1595" max="1595" width="3.6328125" style="47" customWidth="1"/>
    <col min="1596" max="1596" width="19.453125" style="47" customWidth="1"/>
    <col min="1597" max="1598" width="9.90625" style="47" bestFit="1" customWidth="1"/>
    <col min="1599" max="1599" width="9.08984375" style="47" bestFit="1" customWidth="1"/>
    <col min="1600" max="1600" width="10" style="47" customWidth="1"/>
    <col min="1601" max="1601" width="3.90625" style="47" customWidth="1"/>
    <col min="1602" max="1602" width="3.81640625" style="47" customWidth="1"/>
    <col min="1603" max="1603" width="20.08984375" style="47" customWidth="1"/>
    <col min="1604" max="1604" width="9.36328125" style="47" bestFit="1" customWidth="1"/>
    <col min="1605" max="1605" width="9.90625" style="47" bestFit="1" customWidth="1"/>
    <col min="1606" max="1606" width="10.453125" style="47" bestFit="1" customWidth="1"/>
    <col min="1607" max="1607" width="3.90625" style="47" customWidth="1"/>
    <col min="1608" max="1792" width="9" style="47"/>
    <col min="1793" max="1793" width="3.90625" style="47" customWidth="1"/>
    <col min="1794" max="1794" width="21" style="47" customWidth="1"/>
    <col min="1795" max="1833" width="9.1796875" style="47" bestFit="1" customWidth="1"/>
    <col min="1834" max="1834" width="10" style="47" bestFit="1" customWidth="1"/>
    <col min="1835" max="1835" width="9.1796875" style="47" bestFit="1" customWidth="1"/>
    <col min="1836" max="1836" width="10" style="47" bestFit="1" customWidth="1"/>
    <col min="1837" max="1840" width="9.1796875" style="47" bestFit="1" customWidth="1"/>
    <col min="1841" max="1842" width="10" style="47" bestFit="1" customWidth="1"/>
    <col min="1843" max="1843" width="9.1796875" style="47" bestFit="1" customWidth="1"/>
    <col min="1844" max="1845" width="10" style="47" bestFit="1" customWidth="1"/>
    <col min="1846" max="1846" width="10.6328125" style="47" bestFit="1" customWidth="1"/>
    <col min="1847" max="1847" width="9.6328125" style="47" bestFit="1" customWidth="1"/>
    <col min="1848" max="1848" width="11.08984375" style="47" bestFit="1" customWidth="1"/>
    <col min="1849" max="1849" width="5.81640625" style="47" customWidth="1"/>
    <col min="1850" max="1850" width="7" style="47" customWidth="1"/>
    <col min="1851" max="1851" width="3.6328125" style="47" customWidth="1"/>
    <col min="1852" max="1852" width="19.453125" style="47" customWidth="1"/>
    <col min="1853" max="1854" width="9.90625" style="47" bestFit="1" customWidth="1"/>
    <col min="1855" max="1855" width="9.08984375" style="47" bestFit="1" customWidth="1"/>
    <col min="1856" max="1856" width="10" style="47" customWidth="1"/>
    <col min="1857" max="1857" width="3.90625" style="47" customWidth="1"/>
    <col min="1858" max="1858" width="3.81640625" style="47" customWidth="1"/>
    <col min="1859" max="1859" width="20.08984375" style="47" customWidth="1"/>
    <col min="1860" max="1860" width="9.36328125" style="47" bestFit="1" customWidth="1"/>
    <col min="1861" max="1861" width="9.90625" style="47" bestFit="1" customWidth="1"/>
    <col min="1862" max="1862" width="10.453125" style="47" bestFit="1" customWidth="1"/>
    <col min="1863" max="1863" width="3.90625" style="47" customWidth="1"/>
    <col min="1864" max="2048" width="9" style="47"/>
    <col min="2049" max="2049" width="3.90625" style="47" customWidth="1"/>
    <col min="2050" max="2050" width="21" style="47" customWidth="1"/>
    <col min="2051" max="2089" width="9.1796875" style="47" bestFit="1" customWidth="1"/>
    <col min="2090" max="2090" width="10" style="47" bestFit="1" customWidth="1"/>
    <col min="2091" max="2091" width="9.1796875" style="47" bestFit="1" customWidth="1"/>
    <col min="2092" max="2092" width="10" style="47" bestFit="1" customWidth="1"/>
    <col min="2093" max="2096" width="9.1796875" style="47" bestFit="1" customWidth="1"/>
    <col min="2097" max="2098" width="10" style="47" bestFit="1" customWidth="1"/>
    <col min="2099" max="2099" width="9.1796875" style="47" bestFit="1" customWidth="1"/>
    <col min="2100" max="2101" width="10" style="47" bestFit="1" customWidth="1"/>
    <col min="2102" max="2102" width="10.6328125" style="47" bestFit="1" customWidth="1"/>
    <col min="2103" max="2103" width="9.6328125" style="47" bestFit="1" customWidth="1"/>
    <col min="2104" max="2104" width="11.08984375" style="47" bestFit="1" customWidth="1"/>
    <col min="2105" max="2105" width="5.81640625" style="47" customWidth="1"/>
    <col min="2106" max="2106" width="7" style="47" customWidth="1"/>
    <col min="2107" max="2107" width="3.6328125" style="47" customWidth="1"/>
    <col min="2108" max="2108" width="19.453125" style="47" customWidth="1"/>
    <col min="2109" max="2110" width="9.90625" style="47" bestFit="1" customWidth="1"/>
    <col min="2111" max="2111" width="9.08984375" style="47" bestFit="1" customWidth="1"/>
    <col min="2112" max="2112" width="10" style="47" customWidth="1"/>
    <col min="2113" max="2113" width="3.90625" style="47" customWidth="1"/>
    <col min="2114" max="2114" width="3.81640625" style="47" customWidth="1"/>
    <col min="2115" max="2115" width="20.08984375" style="47" customWidth="1"/>
    <col min="2116" max="2116" width="9.36328125" style="47" bestFit="1" customWidth="1"/>
    <col min="2117" max="2117" width="9.90625" style="47" bestFit="1" customWidth="1"/>
    <col min="2118" max="2118" width="10.453125" style="47" bestFit="1" customWidth="1"/>
    <col min="2119" max="2119" width="3.90625" style="47" customWidth="1"/>
    <col min="2120" max="2304" width="9" style="47"/>
    <col min="2305" max="2305" width="3.90625" style="47" customWidth="1"/>
    <col min="2306" max="2306" width="21" style="47" customWidth="1"/>
    <col min="2307" max="2345" width="9.1796875" style="47" bestFit="1" customWidth="1"/>
    <col min="2346" max="2346" width="10" style="47" bestFit="1" customWidth="1"/>
    <col min="2347" max="2347" width="9.1796875" style="47" bestFit="1" customWidth="1"/>
    <col min="2348" max="2348" width="10" style="47" bestFit="1" customWidth="1"/>
    <col min="2349" max="2352" width="9.1796875" style="47" bestFit="1" customWidth="1"/>
    <col min="2353" max="2354" width="10" style="47" bestFit="1" customWidth="1"/>
    <col min="2355" max="2355" width="9.1796875" style="47" bestFit="1" customWidth="1"/>
    <col min="2356" max="2357" width="10" style="47" bestFit="1" customWidth="1"/>
    <col min="2358" max="2358" width="10.6328125" style="47" bestFit="1" customWidth="1"/>
    <col min="2359" max="2359" width="9.6328125" style="47" bestFit="1" customWidth="1"/>
    <col min="2360" max="2360" width="11.08984375" style="47" bestFit="1" customWidth="1"/>
    <col min="2361" max="2361" width="5.81640625" style="47" customWidth="1"/>
    <col min="2362" max="2362" width="7" style="47" customWidth="1"/>
    <col min="2363" max="2363" width="3.6328125" style="47" customWidth="1"/>
    <col min="2364" max="2364" width="19.453125" style="47" customWidth="1"/>
    <col min="2365" max="2366" width="9.90625" style="47" bestFit="1" customWidth="1"/>
    <col min="2367" max="2367" width="9.08984375" style="47" bestFit="1" customWidth="1"/>
    <col min="2368" max="2368" width="10" style="47" customWidth="1"/>
    <col min="2369" max="2369" width="3.90625" style="47" customWidth="1"/>
    <col min="2370" max="2370" width="3.81640625" style="47" customWidth="1"/>
    <col min="2371" max="2371" width="20.08984375" style="47" customWidth="1"/>
    <col min="2372" max="2372" width="9.36328125" style="47" bestFit="1" customWidth="1"/>
    <col min="2373" max="2373" width="9.90625" style="47" bestFit="1" customWidth="1"/>
    <col min="2374" max="2374" width="10.453125" style="47" bestFit="1" customWidth="1"/>
    <col min="2375" max="2375" width="3.90625" style="47" customWidth="1"/>
    <col min="2376" max="2560" width="9" style="47"/>
    <col min="2561" max="2561" width="3.90625" style="47" customWidth="1"/>
    <col min="2562" max="2562" width="21" style="47" customWidth="1"/>
    <col min="2563" max="2601" width="9.1796875" style="47" bestFit="1" customWidth="1"/>
    <col min="2602" max="2602" width="10" style="47" bestFit="1" customWidth="1"/>
    <col min="2603" max="2603" width="9.1796875" style="47" bestFit="1" customWidth="1"/>
    <col min="2604" max="2604" width="10" style="47" bestFit="1" customWidth="1"/>
    <col min="2605" max="2608" width="9.1796875" style="47" bestFit="1" customWidth="1"/>
    <col min="2609" max="2610" width="10" style="47" bestFit="1" customWidth="1"/>
    <col min="2611" max="2611" width="9.1796875" style="47" bestFit="1" customWidth="1"/>
    <col min="2612" max="2613" width="10" style="47" bestFit="1" customWidth="1"/>
    <col min="2614" max="2614" width="10.6328125" style="47" bestFit="1" customWidth="1"/>
    <col min="2615" max="2615" width="9.6328125" style="47" bestFit="1" customWidth="1"/>
    <col min="2616" max="2616" width="11.08984375" style="47" bestFit="1" customWidth="1"/>
    <col min="2617" max="2617" width="5.81640625" style="47" customWidth="1"/>
    <col min="2618" max="2618" width="7" style="47" customWidth="1"/>
    <col min="2619" max="2619" width="3.6328125" style="47" customWidth="1"/>
    <col min="2620" max="2620" width="19.453125" style="47" customWidth="1"/>
    <col min="2621" max="2622" width="9.90625" style="47" bestFit="1" customWidth="1"/>
    <col min="2623" max="2623" width="9.08984375" style="47" bestFit="1" customWidth="1"/>
    <col min="2624" max="2624" width="10" style="47" customWidth="1"/>
    <col min="2625" max="2625" width="3.90625" style="47" customWidth="1"/>
    <col min="2626" max="2626" width="3.81640625" style="47" customWidth="1"/>
    <col min="2627" max="2627" width="20.08984375" style="47" customWidth="1"/>
    <col min="2628" max="2628" width="9.36328125" style="47" bestFit="1" customWidth="1"/>
    <col min="2629" max="2629" width="9.90625" style="47" bestFit="1" customWidth="1"/>
    <col min="2630" max="2630" width="10.453125" style="47" bestFit="1" customWidth="1"/>
    <col min="2631" max="2631" width="3.90625" style="47" customWidth="1"/>
    <col min="2632" max="2816" width="9" style="47"/>
    <col min="2817" max="2817" width="3.90625" style="47" customWidth="1"/>
    <col min="2818" max="2818" width="21" style="47" customWidth="1"/>
    <col min="2819" max="2857" width="9.1796875" style="47" bestFit="1" customWidth="1"/>
    <col min="2858" max="2858" width="10" style="47" bestFit="1" customWidth="1"/>
    <col min="2859" max="2859" width="9.1796875" style="47" bestFit="1" customWidth="1"/>
    <col min="2860" max="2860" width="10" style="47" bestFit="1" customWidth="1"/>
    <col min="2861" max="2864" width="9.1796875" style="47" bestFit="1" customWidth="1"/>
    <col min="2865" max="2866" width="10" style="47" bestFit="1" customWidth="1"/>
    <col min="2867" max="2867" width="9.1796875" style="47" bestFit="1" customWidth="1"/>
    <col min="2868" max="2869" width="10" style="47" bestFit="1" customWidth="1"/>
    <col min="2870" max="2870" width="10.6328125" style="47" bestFit="1" customWidth="1"/>
    <col min="2871" max="2871" width="9.6328125" style="47" bestFit="1" customWidth="1"/>
    <col min="2872" max="2872" width="11.08984375" style="47" bestFit="1" customWidth="1"/>
    <col min="2873" max="2873" width="5.81640625" style="47" customWidth="1"/>
    <col min="2874" max="2874" width="7" style="47" customWidth="1"/>
    <col min="2875" max="2875" width="3.6328125" style="47" customWidth="1"/>
    <col min="2876" max="2876" width="19.453125" style="47" customWidth="1"/>
    <col min="2877" max="2878" width="9.90625" style="47" bestFit="1" customWidth="1"/>
    <col min="2879" max="2879" width="9.08984375" style="47" bestFit="1" customWidth="1"/>
    <col min="2880" max="2880" width="10" style="47" customWidth="1"/>
    <col min="2881" max="2881" width="3.90625" style="47" customWidth="1"/>
    <col min="2882" max="2882" width="3.81640625" style="47" customWidth="1"/>
    <col min="2883" max="2883" width="20.08984375" style="47" customWidth="1"/>
    <col min="2884" max="2884" width="9.36328125" style="47" bestFit="1" customWidth="1"/>
    <col min="2885" max="2885" width="9.90625" style="47" bestFit="1" customWidth="1"/>
    <col min="2886" max="2886" width="10.453125" style="47" bestFit="1" customWidth="1"/>
    <col min="2887" max="2887" width="3.90625" style="47" customWidth="1"/>
    <col min="2888" max="3072" width="9" style="47"/>
    <col min="3073" max="3073" width="3.90625" style="47" customWidth="1"/>
    <col min="3074" max="3074" width="21" style="47" customWidth="1"/>
    <col min="3075" max="3113" width="9.1796875" style="47" bestFit="1" customWidth="1"/>
    <col min="3114" max="3114" width="10" style="47" bestFit="1" customWidth="1"/>
    <col min="3115" max="3115" width="9.1796875" style="47" bestFit="1" customWidth="1"/>
    <col min="3116" max="3116" width="10" style="47" bestFit="1" customWidth="1"/>
    <col min="3117" max="3120" width="9.1796875" style="47" bestFit="1" customWidth="1"/>
    <col min="3121" max="3122" width="10" style="47" bestFit="1" customWidth="1"/>
    <col min="3123" max="3123" width="9.1796875" style="47" bestFit="1" customWidth="1"/>
    <col min="3124" max="3125" width="10" style="47" bestFit="1" customWidth="1"/>
    <col min="3126" max="3126" width="10.6328125" style="47" bestFit="1" customWidth="1"/>
    <col min="3127" max="3127" width="9.6328125" style="47" bestFit="1" customWidth="1"/>
    <col min="3128" max="3128" width="11.08984375" style="47" bestFit="1" customWidth="1"/>
    <col min="3129" max="3129" width="5.81640625" style="47" customWidth="1"/>
    <col min="3130" max="3130" width="7" style="47" customWidth="1"/>
    <col min="3131" max="3131" width="3.6328125" style="47" customWidth="1"/>
    <col min="3132" max="3132" width="19.453125" style="47" customWidth="1"/>
    <col min="3133" max="3134" width="9.90625" style="47" bestFit="1" customWidth="1"/>
    <col min="3135" max="3135" width="9.08984375" style="47" bestFit="1" customWidth="1"/>
    <col min="3136" max="3136" width="10" style="47" customWidth="1"/>
    <col min="3137" max="3137" width="3.90625" style="47" customWidth="1"/>
    <col min="3138" max="3138" width="3.81640625" style="47" customWidth="1"/>
    <col min="3139" max="3139" width="20.08984375" style="47" customWidth="1"/>
    <col min="3140" max="3140" width="9.36328125" style="47" bestFit="1" customWidth="1"/>
    <col min="3141" max="3141" width="9.90625" style="47" bestFit="1" customWidth="1"/>
    <col min="3142" max="3142" width="10.453125" style="47" bestFit="1" customWidth="1"/>
    <col min="3143" max="3143" width="3.90625" style="47" customWidth="1"/>
    <col min="3144" max="3328" width="9" style="47"/>
    <col min="3329" max="3329" width="3.90625" style="47" customWidth="1"/>
    <col min="3330" max="3330" width="21" style="47" customWidth="1"/>
    <col min="3331" max="3369" width="9.1796875" style="47" bestFit="1" customWidth="1"/>
    <col min="3370" max="3370" width="10" style="47" bestFit="1" customWidth="1"/>
    <col min="3371" max="3371" width="9.1796875" style="47" bestFit="1" customWidth="1"/>
    <col min="3372" max="3372" width="10" style="47" bestFit="1" customWidth="1"/>
    <col min="3373" max="3376" width="9.1796875" style="47" bestFit="1" customWidth="1"/>
    <col min="3377" max="3378" width="10" style="47" bestFit="1" customWidth="1"/>
    <col min="3379" max="3379" width="9.1796875" style="47" bestFit="1" customWidth="1"/>
    <col min="3380" max="3381" width="10" style="47" bestFit="1" customWidth="1"/>
    <col min="3382" max="3382" width="10.6328125" style="47" bestFit="1" customWidth="1"/>
    <col min="3383" max="3383" width="9.6328125" style="47" bestFit="1" customWidth="1"/>
    <col min="3384" max="3384" width="11.08984375" style="47" bestFit="1" customWidth="1"/>
    <col min="3385" max="3385" width="5.81640625" style="47" customWidth="1"/>
    <col min="3386" max="3386" width="7" style="47" customWidth="1"/>
    <col min="3387" max="3387" width="3.6328125" style="47" customWidth="1"/>
    <col min="3388" max="3388" width="19.453125" style="47" customWidth="1"/>
    <col min="3389" max="3390" width="9.90625" style="47" bestFit="1" customWidth="1"/>
    <col min="3391" max="3391" width="9.08984375" style="47" bestFit="1" customWidth="1"/>
    <col min="3392" max="3392" width="10" style="47" customWidth="1"/>
    <col min="3393" max="3393" width="3.90625" style="47" customWidth="1"/>
    <col min="3394" max="3394" width="3.81640625" style="47" customWidth="1"/>
    <col min="3395" max="3395" width="20.08984375" style="47" customWidth="1"/>
    <col min="3396" max="3396" width="9.36328125" style="47" bestFit="1" customWidth="1"/>
    <col min="3397" max="3397" width="9.90625" style="47" bestFit="1" customWidth="1"/>
    <col min="3398" max="3398" width="10.453125" style="47" bestFit="1" customWidth="1"/>
    <col min="3399" max="3399" width="3.90625" style="47" customWidth="1"/>
    <col min="3400" max="3584" width="9" style="47"/>
    <col min="3585" max="3585" width="3.90625" style="47" customWidth="1"/>
    <col min="3586" max="3586" width="21" style="47" customWidth="1"/>
    <col min="3587" max="3625" width="9.1796875" style="47" bestFit="1" customWidth="1"/>
    <col min="3626" max="3626" width="10" style="47" bestFit="1" customWidth="1"/>
    <col min="3627" max="3627" width="9.1796875" style="47" bestFit="1" customWidth="1"/>
    <col min="3628" max="3628" width="10" style="47" bestFit="1" customWidth="1"/>
    <col min="3629" max="3632" width="9.1796875" style="47" bestFit="1" customWidth="1"/>
    <col min="3633" max="3634" width="10" style="47" bestFit="1" customWidth="1"/>
    <col min="3635" max="3635" width="9.1796875" style="47" bestFit="1" customWidth="1"/>
    <col min="3636" max="3637" width="10" style="47" bestFit="1" customWidth="1"/>
    <col min="3638" max="3638" width="10.6328125" style="47" bestFit="1" customWidth="1"/>
    <col min="3639" max="3639" width="9.6328125" style="47" bestFit="1" customWidth="1"/>
    <col min="3640" max="3640" width="11.08984375" style="47" bestFit="1" customWidth="1"/>
    <col min="3641" max="3641" width="5.81640625" style="47" customWidth="1"/>
    <col min="3642" max="3642" width="7" style="47" customWidth="1"/>
    <col min="3643" max="3643" width="3.6328125" style="47" customWidth="1"/>
    <col min="3644" max="3644" width="19.453125" style="47" customWidth="1"/>
    <col min="3645" max="3646" width="9.90625" style="47" bestFit="1" customWidth="1"/>
    <col min="3647" max="3647" width="9.08984375" style="47" bestFit="1" customWidth="1"/>
    <col min="3648" max="3648" width="10" style="47" customWidth="1"/>
    <col min="3649" max="3649" width="3.90625" style="47" customWidth="1"/>
    <col min="3650" max="3650" width="3.81640625" style="47" customWidth="1"/>
    <col min="3651" max="3651" width="20.08984375" style="47" customWidth="1"/>
    <col min="3652" max="3652" width="9.36328125" style="47" bestFit="1" customWidth="1"/>
    <col min="3653" max="3653" width="9.90625" style="47" bestFit="1" customWidth="1"/>
    <col min="3654" max="3654" width="10.453125" style="47" bestFit="1" customWidth="1"/>
    <col min="3655" max="3655" width="3.90625" style="47" customWidth="1"/>
    <col min="3656" max="3840" width="9" style="47"/>
    <col min="3841" max="3841" width="3.90625" style="47" customWidth="1"/>
    <col min="3842" max="3842" width="21" style="47" customWidth="1"/>
    <col min="3843" max="3881" width="9.1796875" style="47" bestFit="1" customWidth="1"/>
    <col min="3882" max="3882" width="10" style="47" bestFit="1" customWidth="1"/>
    <col min="3883" max="3883" width="9.1796875" style="47" bestFit="1" customWidth="1"/>
    <col min="3884" max="3884" width="10" style="47" bestFit="1" customWidth="1"/>
    <col min="3885" max="3888" width="9.1796875" style="47" bestFit="1" customWidth="1"/>
    <col min="3889" max="3890" width="10" style="47" bestFit="1" customWidth="1"/>
    <col min="3891" max="3891" width="9.1796875" style="47" bestFit="1" customWidth="1"/>
    <col min="3892" max="3893" width="10" style="47" bestFit="1" customWidth="1"/>
    <col min="3894" max="3894" width="10.6328125" style="47" bestFit="1" customWidth="1"/>
    <col min="3895" max="3895" width="9.6328125" style="47" bestFit="1" customWidth="1"/>
    <col min="3896" max="3896" width="11.08984375" style="47" bestFit="1" customWidth="1"/>
    <col min="3897" max="3897" width="5.81640625" style="47" customWidth="1"/>
    <col min="3898" max="3898" width="7" style="47" customWidth="1"/>
    <col min="3899" max="3899" width="3.6328125" style="47" customWidth="1"/>
    <col min="3900" max="3900" width="19.453125" style="47" customWidth="1"/>
    <col min="3901" max="3902" width="9.90625" style="47" bestFit="1" customWidth="1"/>
    <col min="3903" max="3903" width="9.08984375" style="47" bestFit="1" customWidth="1"/>
    <col min="3904" max="3904" width="10" style="47" customWidth="1"/>
    <col min="3905" max="3905" width="3.90625" style="47" customWidth="1"/>
    <col min="3906" max="3906" width="3.81640625" style="47" customWidth="1"/>
    <col min="3907" max="3907" width="20.08984375" style="47" customWidth="1"/>
    <col min="3908" max="3908" width="9.36328125" style="47" bestFit="1" customWidth="1"/>
    <col min="3909" max="3909" width="9.90625" style="47" bestFit="1" customWidth="1"/>
    <col min="3910" max="3910" width="10.453125" style="47" bestFit="1" customWidth="1"/>
    <col min="3911" max="3911" width="3.90625" style="47" customWidth="1"/>
    <col min="3912" max="4096" width="9" style="47"/>
    <col min="4097" max="4097" width="3.90625" style="47" customWidth="1"/>
    <col min="4098" max="4098" width="21" style="47" customWidth="1"/>
    <col min="4099" max="4137" width="9.1796875" style="47" bestFit="1" customWidth="1"/>
    <col min="4138" max="4138" width="10" style="47" bestFit="1" customWidth="1"/>
    <col min="4139" max="4139" width="9.1796875" style="47" bestFit="1" customWidth="1"/>
    <col min="4140" max="4140" width="10" style="47" bestFit="1" customWidth="1"/>
    <col min="4141" max="4144" width="9.1796875" style="47" bestFit="1" customWidth="1"/>
    <col min="4145" max="4146" width="10" style="47" bestFit="1" customWidth="1"/>
    <col min="4147" max="4147" width="9.1796875" style="47" bestFit="1" customWidth="1"/>
    <col min="4148" max="4149" width="10" style="47" bestFit="1" customWidth="1"/>
    <col min="4150" max="4150" width="10.6328125" style="47" bestFit="1" customWidth="1"/>
    <col min="4151" max="4151" width="9.6328125" style="47" bestFit="1" customWidth="1"/>
    <col min="4152" max="4152" width="11.08984375" style="47" bestFit="1" customWidth="1"/>
    <col min="4153" max="4153" width="5.81640625" style="47" customWidth="1"/>
    <col min="4154" max="4154" width="7" style="47" customWidth="1"/>
    <col min="4155" max="4155" width="3.6328125" style="47" customWidth="1"/>
    <col min="4156" max="4156" width="19.453125" style="47" customWidth="1"/>
    <col min="4157" max="4158" width="9.90625" style="47" bestFit="1" customWidth="1"/>
    <col min="4159" max="4159" width="9.08984375" style="47" bestFit="1" customWidth="1"/>
    <col min="4160" max="4160" width="10" style="47" customWidth="1"/>
    <col min="4161" max="4161" width="3.90625" style="47" customWidth="1"/>
    <col min="4162" max="4162" width="3.81640625" style="47" customWidth="1"/>
    <col min="4163" max="4163" width="20.08984375" style="47" customWidth="1"/>
    <col min="4164" max="4164" width="9.36328125" style="47" bestFit="1" customWidth="1"/>
    <col min="4165" max="4165" width="9.90625" style="47" bestFit="1" customWidth="1"/>
    <col min="4166" max="4166" width="10.453125" style="47" bestFit="1" customWidth="1"/>
    <col min="4167" max="4167" width="3.90625" style="47" customWidth="1"/>
    <col min="4168" max="4352" width="9" style="47"/>
    <col min="4353" max="4353" width="3.90625" style="47" customWidth="1"/>
    <col min="4354" max="4354" width="21" style="47" customWidth="1"/>
    <col min="4355" max="4393" width="9.1796875" style="47" bestFit="1" customWidth="1"/>
    <col min="4394" max="4394" width="10" style="47" bestFit="1" customWidth="1"/>
    <col min="4395" max="4395" width="9.1796875" style="47" bestFit="1" customWidth="1"/>
    <col min="4396" max="4396" width="10" style="47" bestFit="1" customWidth="1"/>
    <col min="4397" max="4400" width="9.1796875" style="47" bestFit="1" customWidth="1"/>
    <col min="4401" max="4402" width="10" style="47" bestFit="1" customWidth="1"/>
    <col min="4403" max="4403" width="9.1796875" style="47" bestFit="1" customWidth="1"/>
    <col min="4404" max="4405" width="10" style="47" bestFit="1" customWidth="1"/>
    <col min="4406" max="4406" width="10.6328125" style="47" bestFit="1" customWidth="1"/>
    <col min="4407" max="4407" width="9.6328125" style="47" bestFit="1" customWidth="1"/>
    <col min="4408" max="4408" width="11.08984375" style="47" bestFit="1" customWidth="1"/>
    <col min="4409" max="4409" width="5.81640625" style="47" customWidth="1"/>
    <col min="4410" max="4410" width="7" style="47" customWidth="1"/>
    <col min="4411" max="4411" width="3.6328125" style="47" customWidth="1"/>
    <col min="4412" max="4412" width="19.453125" style="47" customWidth="1"/>
    <col min="4413" max="4414" width="9.90625" style="47" bestFit="1" customWidth="1"/>
    <col min="4415" max="4415" width="9.08984375" style="47" bestFit="1" customWidth="1"/>
    <col min="4416" max="4416" width="10" style="47" customWidth="1"/>
    <col min="4417" max="4417" width="3.90625" style="47" customWidth="1"/>
    <col min="4418" max="4418" width="3.81640625" style="47" customWidth="1"/>
    <col min="4419" max="4419" width="20.08984375" style="47" customWidth="1"/>
    <col min="4420" max="4420" width="9.36328125" style="47" bestFit="1" customWidth="1"/>
    <col min="4421" max="4421" width="9.90625" style="47" bestFit="1" customWidth="1"/>
    <col min="4422" max="4422" width="10.453125" style="47" bestFit="1" customWidth="1"/>
    <col min="4423" max="4423" width="3.90625" style="47" customWidth="1"/>
    <col min="4424" max="4608" width="9" style="47"/>
    <col min="4609" max="4609" width="3.90625" style="47" customWidth="1"/>
    <col min="4610" max="4610" width="21" style="47" customWidth="1"/>
    <col min="4611" max="4649" width="9.1796875" style="47" bestFit="1" customWidth="1"/>
    <col min="4650" max="4650" width="10" style="47" bestFit="1" customWidth="1"/>
    <col min="4651" max="4651" width="9.1796875" style="47" bestFit="1" customWidth="1"/>
    <col min="4652" max="4652" width="10" style="47" bestFit="1" customWidth="1"/>
    <col min="4653" max="4656" width="9.1796875" style="47" bestFit="1" customWidth="1"/>
    <col min="4657" max="4658" width="10" style="47" bestFit="1" customWidth="1"/>
    <col min="4659" max="4659" width="9.1796875" style="47" bestFit="1" customWidth="1"/>
    <col min="4660" max="4661" width="10" style="47" bestFit="1" customWidth="1"/>
    <col min="4662" max="4662" width="10.6328125" style="47" bestFit="1" customWidth="1"/>
    <col min="4663" max="4663" width="9.6328125" style="47" bestFit="1" customWidth="1"/>
    <col min="4664" max="4664" width="11.08984375" style="47" bestFit="1" customWidth="1"/>
    <col min="4665" max="4665" width="5.81640625" style="47" customWidth="1"/>
    <col min="4666" max="4666" width="7" style="47" customWidth="1"/>
    <col min="4667" max="4667" width="3.6328125" style="47" customWidth="1"/>
    <col min="4668" max="4668" width="19.453125" style="47" customWidth="1"/>
    <col min="4669" max="4670" width="9.90625" style="47" bestFit="1" customWidth="1"/>
    <col min="4671" max="4671" width="9.08984375" style="47" bestFit="1" customWidth="1"/>
    <col min="4672" max="4672" width="10" style="47" customWidth="1"/>
    <col min="4673" max="4673" width="3.90625" style="47" customWidth="1"/>
    <col min="4674" max="4674" width="3.81640625" style="47" customWidth="1"/>
    <col min="4675" max="4675" width="20.08984375" style="47" customWidth="1"/>
    <col min="4676" max="4676" width="9.36328125" style="47" bestFit="1" customWidth="1"/>
    <col min="4677" max="4677" width="9.90625" style="47" bestFit="1" customWidth="1"/>
    <col min="4678" max="4678" width="10.453125" style="47" bestFit="1" customWidth="1"/>
    <col min="4679" max="4679" width="3.90625" style="47" customWidth="1"/>
    <col min="4680" max="4864" width="9" style="47"/>
    <col min="4865" max="4865" width="3.90625" style="47" customWidth="1"/>
    <col min="4866" max="4866" width="21" style="47" customWidth="1"/>
    <col min="4867" max="4905" width="9.1796875" style="47" bestFit="1" customWidth="1"/>
    <col min="4906" max="4906" width="10" style="47" bestFit="1" customWidth="1"/>
    <col min="4907" max="4907" width="9.1796875" style="47" bestFit="1" customWidth="1"/>
    <col min="4908" max="4908" width="10" style="47" bestFit="1" customWidth="1"/>
    <col min="4909" max="4912" width="9.1796875" style="47" bestFit="1" customWidth="1"/>
    <col min="4913" max="4914" width="10" style="47" bestFit="1" customWidth="1"/>
    <col min="4915" max="4915" width="9.1796875" style="47" bestFit="1" customWidth="1"/>
    <col min="4916" max="4917" width="10" style="47" bestFit="1" customWidth="1"/>
    <col min="4918" max="4918" width="10.6328125" style="47" bestFit="1" customWidth="1"/>
    <col min="4919" max="4919" width="9.6328125" style="47" bestFit="1" customWidth="1"/>
    <col min="4920" max="4920" width="11.08984375" style="47" bestFit="1" customWidth="1"/>
    <col min="4921" max="4921" width="5.81640625" style="47" customWidth="1"/>
    <col min="4922" max="4922" width="7" style="47" customWidth="1"/>
    <col min="4923" max="4923" width="3.6328125" style="47" customWidth="1"/>
    <col min="4924" max="4924" width="19.453125" style="47" customWidth="1"/>
    <col min="4925" max="4926" width="9.90625" style="47" bestFit="1" customWidth="1"/>
    <col min="4927" max="4927" width="9.08984375" style="47" bestFit="1" customWidth="1"/>
    <col min="4928" max="4928" width="10" style="47" customWidth="1"/>
    <col min="4929" max="4929" width="3.90625" style="47" customWidth="1"/>
    <col min="4930" max="4930" width="3.81640625" style="47" customWidth="1"/>
    <col min="4931" max="4931" width="20.08984375" style="47" customWidth="1"/>
    <col min="4932" max="4932" width="9.36328125" style="47" bestFit="1" customWidth="1"/>
    <col min="4933" max="4933" width="9.90625" style="47" bestFit="1" customWidth="1"/>
    <col min="4934" max="4934" width="10.453125" style="47" bestFit="1" customWidth="1"/>
    <col min="4935" max="4935" width="3.90625" style="47" customWidth="1"/>
    <col min="4936" max="5120" width="9" style="47"/>
    <col min="5121" max="5121" width="3.90625" style="47" customWidth="1"/>
    <col min="5122" max="5122" width="21" style="47" customWidth="1"/>
    <col min="5123" max="5161" width="9.1796875" style="47" bestFit="1" customWidth="1"/>
    <col min="5162" max="5162" width="10" style="47" bestFit="1" customWidth="1"/>
    <col min="5163" max="5163" width="9.1796875" style="47" bestFit="1" customWidth="1"/>
    <col min="5164" max="5164" width="10" style="47" bestFit="1" customWidth="1"/>
    <col min="5165" max="5168" width="9.1796875" style="47" bestFit="1" customWidth="1"/>
    <col min="5169" max="5170" width="10" style="47" bestFit="1" customWidth="1"/>
    <col min="5171" max="5171" width="9.1796875" style="47" bestFit="1" customWidth="1"/>
    <col min="5172" max="5173" width="10" style="47" bestFit="1" customWidth="1"/>
    <col min="5174" max="5174" width="10.6328125" style="47" bestFit="1" customWidth="1"/>
    <col min="5175" max="5175" width="9.6328125" style="47" bestFit="1" customWidth="1"/>
    <col min="5176" max="5176" width="11.08984375" style="47" bestFit="1" customWidth="1"/>
    <col min="5177" max="5177" width="5.81640625" style="47" customWidth="1"/>
    <col min="5178" max="5178" width="7" style="47" customWidth="1"/>
    <col min="5179" max="5179" width="3.6328125" style="47" customWidth="1"/>
    <col min="5180" max="5180" width="19.453125" style="47" customWidth="1"/>
    <col min="5181" max="5182" width="9.90625" style="47" bestFit="1" customWidth="1"/>
    <col min="5183" max="5183" width="9.08984375" style="47" bestFit="1" customWidth="1"/>
    <col min="5184" max="5184" width="10" style="47" customWidth="1"/>
    <col min="5185" max="5185" width="3.90625" style="47" customWidth="1"/>
    <col min="5186" max="5186" width="3.81640625" style="47" customWidth="1"/>
    <col min="5187" max="5187" width="20.08984375" style="47" customWidth="1"/>
    <col min="5188" max="5188" width="9.36328125" style="47" bestFit="1" customWidth="1"/>
    <col min="5189" max="5189" width="9.90625" style="47" bestFit="1" customWidth="1"/>
    <col min="5190" max="5190" width="10.453125" style="47" bestFit="1" customWidth="1"/>
    <col min="5191" max="5191" width="3.90625" style="47" customWidth="1"/>
    <col min="5192" max="5376" width="9" style="47"/>
    <col min="5377" max="5377" width="3.90625" style="47" customWidth="1"/>
    <col min="5378" max="5378" width="21" style="47" customWidth="1"/>
    <col min="5379" max="5417" width="9.1796875" style="47" bestFit="1" customWidth="1"/>
    <col min="5418" max="5418" width="10" style="47" bestFit="1" customWidth="1"/>
    <col min="5419" max="5419" width="9.1796875" style="47" bestFit="1" customWidth="1"/>
    <col min="5420" max="5420" width="10" style="47" bestFit="1" customWidth="1"/>
    <col min="5421" max="5424" width="9.1796875" style="47" bestFit="1" customWidth="1"/>
    <col min="5425" max="5426" width="10" style="47" bestFit="1" customWidth="1"/>
    <col min="5427" max="5427" width="9.1796875" style="47" bestFit="1" customWidth="1"/>
    <col min="5428" max="5429" width="10" style="47" bestFit="1" customWidth="1"/>
    <col min="5430" max="5430" width="10.6328125" style="47" bestFit="1" customWidth="1"/>
    <col min="5431" max="5431" width="9.6328125" style="47" bestFit="1" customWidth="1"/>
    <col min="5432" max="5432" width="11.08984375" style="47" bestFit="1" customWidth="1"/>
    <col min="5433" max="5433" width="5.81640625" style="47" customWidth="1"/>
    <col min="5434" max="5434" width="7" style="47" customWidth="1"/>
    <col min="5435" max="5435" width="3.6328125" style="47" customWidth="1"/>
    <col min="5436" max="5436" width="19.453125" style="47" customWidth="1"/>
    <col min="5437" max="5438" width="9.90625" style="47" bestFit="1" customWidth="1"/>
    <col min="5439" max="5439" width="9.08984375" style="47" bestFit="1" customWidth="1"/>
    <col min="5440" max="5440" width="10" style="47" customWidth="1"/>
    <col min="5441" max="5441" width="3.90625" style="47" customWidth="1"/>
    <col min="5442" max="5442" width="3.81640625" style="47" customWidth="1"/>
    <col min="5443" max="5443" width="20.08984375" style="47" customWidth="1"/>
    <col min="5444" max="5444" width="9.36328125" style="47" bestFit="1" customWidth="1"/>
    <col min="5445" max="5445" width="9.90625" style="47" bestFit="1" customWidth="1"/>
    <col min="5446" max="5446" width="10.453125" style="47" bestFit="1" customWidth="1"/>
    <col min="5447" max="5447" width="3.90625" style="47" customWidth="1"/>
    <col min="5448" max="5632" width="9" style="47"/>
    <col min="5633" max="5633" width="3.90625" style="47" customWidth="1"/>
    <col min="5634" max="5634" width="21" style="47" customWidth="1"/>
    <col min="5635" max="5673" width="9.1796875" style="47" bestFit="1" customWidth="1"/>
    <col min="5674" max="5674" width="10" style="47" bestFit="1" customWidth="1"/>
    <col min="5675" max="5675" width="9.1796875" style="47" bestFit="1" customWidth="1"/>
    <col min="5676" max="5676" width="10" style="47" bestFit="1" customWidth="1"/>
    <col min="5677" max="5680" width="9.1796875" style="47" bestFit="1" customWidth="1"/>
    <col min="5681" max="5682" width="10" style="47" bestFit="1" customWidth="1"/>
    <col min="5683" max="5683" width="9.1796875" style="47" bestFit="1" customWidth="1"/>
    <col min="5684" max="5685" width="10" style="47" bestFit="1" customWidth="1"/>
    <col min="5686" max="5686" width="10.6328125" style="47" bestFit="1" customWidth="1"/>
    <col min="5687" max="5687" width="9.6328125" style="47" bestFit="1" customWidth="1"/>
    <col min="5688" max="5688" width="11.08984375" style="47" bestFit="1" customWidth="1"/>
    <col min="5689" max="5689" width="5.81640625" style="47" customWidth="1"/>
    <col min="5690" max="5690" width="7" style="47" customWidth="1"/>
    <col min="5691" max="5691" width="3.6328125" style="47" customWidth="1"/>
    <col min="5692" max="5692" width="19.453125" style="47" customWidth="1"/>
    <col min="5693" max="5694" width="9.90625" style="47" bestFit="1" customWidth="1"/>
    <col min="5695" max="5695" width="9.08984375" style="47" bestFit="1" customWidth="1"/>
    <col min="5696" max="5696" width="10" style="47" customWidth="1"/>
    <col min="5697" max="5697" width="3.90625" style="47" customWidth="1"/>
    <col min="5698" max="5698" width="3.81640625" style="47" customWidth="1"/>
    <col min="5699" max="5699" width="20.08984375" style="47" customWidth="1"/>
    <col min="5700" max="5700" width="9.36328125" style="47" bestFit="1" customWidth="1"/>
    <col min="5701" max="5701" width="9.90625" style="47" bestFit="1" customWidth="1"/>
    <col min="5702" max="5702" width="10.453125" style="47" bestFit="1" customWidth="1"/>
    <col min="5703" max="5703" width="3.90625" style="47" customWidth="1"/>
    <col min="5704" max="5888" width="9" style="47"/>
    <col min="5889" max="5889" width="3.90625" style="47" customWidth="1"/>
    <col min="5890" max="5890" width="21" style="47" customWidth="1"/>
    <col min="5891" max="5929" width="9.1796875" style="47" bestFit="1" customWidth="1"/>
    <col min="5930" max="5930" width="10" style="47" bestFit="1" customWidth="1"/>
    <col min="5931" max="5931" width="9.1796875" style="47" bestFit="1" customWidth="1"/>
    <col min="5932" max="5932" width="10" style="47" bestFit="1" customWidth="1"/>
    <col min="5933" max="5936" width="9.1796875" style="47" bestFit="1" customWidth="1"/>
    <col min="5937" max="5938" width="10" style="47" bestFit="1" customWidth="1"/>
    <col min="5939" max="5939" width="9.1796875" style="47" bestFit="1" customWidth="1"/>
    <col min="5940" max="5941" width="10" style="47" bestFit="1" customWidth="1"/>
    <col min="5942" max="5942" width="10.6328125" style="47" bestFit="1" customWidth="1"/>
    <col min="5943" max="5943" width="9.6328125" style="47" bestFit="1" customWidth="1"/>
    <col min="5944" max="5944" width="11.08984375" style="47" bestFit="1" customWidth="1"/>
    <col min="5945" max="5945" width="5.81640625" style="47" customWidth="1"/>
    <col min="5946" max="5946" width="7" style="47" customWidth="1"/>
    <col min="5947" max="5947" width="3.6328125" style="47" customWidth="1"/>
    <col min="5948" max="5948" width="19.453125" style="47" customWidth="1"/>
    <col min="5949" max="5950" width="9.90625" style="47" bestFit="1" customWidth="1"/>
    <col min="5951" max="5951" width="9.08984375" style="47" bestFit="1" customWidth="1"/>
    <col min="5952" max="5952" width="10" style="47" customWidth="1"/>
    <col min="5953" max="5953" width="3.90625" style="47" customWidth="1"/>
    <col min="5954" max="5954" width="3.81640625" style="47" customWidth="1"/>
    <col min="5955" max="5955" width="20.08984375" style="47" customWidth="1"/>
    <col min="5956" max="5956" width="9.36328125" style="47" bestFit="1" customWidth="1"/>
    <col min="5957" max="5957" width="9.90625" style="47" bestFit="1" customWidth="1"/>
    <col min="5958" max="5958" width="10.453125" style="47" bestFit="1" customWidth="1"/>
    <col min="5959" max="5959" width="3.90625" style="47" customWidth="1"/>
    <col min="5960" max="6144" width="9" style="47"/>
    <col min="6145" max="6145" width="3.90625" style="47" customWidth="1"/>
    <col min="6146" max="6146" width="21" style="47" customWidth="1"/>
    <col min="6147" max="6185" width="9.1796875" style="47" bestFit="1" customWidth="1"/>
    <col min="6186" max="6186" width="10" style="47" bestFit="1" customWidth="1"/>
    <col min="6187" max="6187" width="9.1796875" style="47" bestFit="1" customWidth="1"/>
    <col min="6188" max="6188" width="10" style="47" bestFit="1" customWidth="1"/>
    <col min="6189" max="6192" width="9.1796875" style="47" bestFit="1" customWidth="1"/>
    <col min="6193" max="6194" width="10" style="47" bestFit="1" customWidth="1"/>
    <col min="6195" max="6195" width="9.1796875" style="47" bestFit="1" customWidth="1"/>
    <col min="6196" max="6197" width="10" style="47" bestFit="1" customWidth="1"/>
    <col min="6198" max="6198" width="10.6328125" style="47" bestFit="1" customWidth="1"/>
    <col min="6199" max="6199" width="9.6328125" style="47" bestFit="1" customWidth="1"/>
    <col min="6200" max="6200" width="11.08984375" style="47" bestFit="1" customWidth="1"/>
    <col min="6201" max="6201" width="5.81640625" style="47" customWidth="1"/>
    <col min="6202" max="6202" width="7" style="47" customWidth="1"/>
    <col min="6203" max="6203" width="3.6328125" style="47" customWidth="1"/>
    <col min="6204" max="6204" width="19.453125" style="47" customWidth="1"/>
    <col min="6205" max="6206" width="9.90625" style="47" bestFit="1" customWidth="1"/>
    <col min="6207" max="6207" width="9.08984375" style="47" bestFit="1" customWidth="1"/>
    <col min="6208" max="6208" width="10" style="47" customWidth="1"/>
    <col min="6209" max="6209" width="3.90625" style="47" customWidth="1"/>
    <col min="6210" max="6210" width="3.81640625" style="47" customWidth="1"/>
    <col min="6211" max="6211" width="20.08984375" style="47" customWidth="1"/>
    <col min="6212" max="6212" width="9.36328125" style="47" bestFit="1" customWidth="1"/>
    <col min="6213" max="6213" width="9.90625" style="47" bestFit="1" customWidth="1"/>
    <col min="6214" max="6214" width="10.453125" style="47" bestFit="1" customWidth="1"/>
    <col min="6215" max="6215" width="3.90625" style="47" customWidth="1"/>
    <col min="6216" max="6400" width="9" style="47"/>
    <col min="6401" max="6401" width="3.90625" style="47" customWidth="1"/>
    <col min="6402" max="6402" width="21" style="47" customWidth="1"/>
    <col min="6403" max="6441" width="9.1796875" style="47" bestFit="1" customWidth="1"/>
    <col min="6442" max="6442" width="10" style="47" bestFit="1" customWidth="1"/>
    <col min="6443" max="6443" width="9.1796875" style="47" bestFit="1" customWidth="1"/>
    <col min="6444" max="6444" width="10" style="47" bestFit="1" customWidth="1"/>
    <col min="6445" max="6448" width="9.1796875" style="47" bestFit="1" customWidth="1"/>
    <col min="6449" max="6450" width="10" style="47" bestFit="1" customWidth="1"/>
    <col min="6451" max="6451" width="9.1796875" style="47" bestFit="1" customWidth="1"/>
    <col min="6452" max="6453" width="10" style="47" bestFit="1" customWidth="1"/>
    <col min="6454" max="6454" width="10.6328125" style="47" bestFit="1" customWidth="1"/>
    <col min="6455" max="6455" width="9.6328125" style="47" bestFit="1" customWidth="1"/>
    <col min="6456" max="6456" width="11.08984375" style="47" bestFit="1" customWidth="1"/>
    <col min="6457" max="6457" width="5.81640625" style="47" customWidth="1"/>
    <col min="6458" max="6458" width="7" style="47" customWidth="1"/>
    <col min="6459" max="6459" width="3.6328125" style="47" customWidth="1"/>
    <col min="6460" max="6460" width="19.453125" style="47" customWidth="1"/>
    <col min="6461" max="6462" width="9.90625" style="47" bestFit="1" customWidth="1"/>
    <col min="6463" max="6463" width="9.08984375" style="47" bestFit="1" customWidth="1"/>
    <col min="6464" max="6464" width="10" style="47" customWidth="1"/>
    <col min="6465" max="6465" width="3.90625" style="47" customWidth="1"/>
    <col min="6466" max="6466" width="3.81640625" style="47" customWidth="1"/>
    <col min="6467" max="6467" width="20.08984375" style="47" customWidth="1"/>
    <col min="6468" max="6468" width="9.36328125" style="47" bestFit="1" customWidth="1"/>
    <col min="6469" max="6469" width="9.90625" style="47" bestFit="1" customWidth="1"/>
    <col min="6470" max="6470" width="10.453125" style="47" bestFit="1" customWidth="1"/>
    <col min="6471" max="6471" width="3.90625" style="47" customWidth="1"/>
    <col min="6472" max="6656" width="9" style="47"/>
    <col min="6657" max="6657" width="3.90625" style="47" customWidth="1"/>
    <col min="6658" max="6658" width="21" style="47" customWidth="1"/>
    <col min="6659" max="6697" width="9.1796875" style="47" bestFit="1" customWidth="1"/>
    <col min="6698" max="6698" width="10" style="47" bestFit="1" customWidth="1"/>
    <col min="6699" max="6699" width="9.1796875" style="47" bestFit="1" customWidth="1"/>
    <col min="6700" max="6700" width="10" style="47" bestFit="1" customWidth="1"/>
    <col min="6701" max="6704" width="9.1796875" style="47" bestFit="1" customWidth="1"/>
    <col min="6705" max="6706" width="10" style="47" bestFit="1" customWidth="1"/>
    <col min="6707" max="6707" width="9.1796875" style="47" bestFit="1" customWidth="1"/>
    <col min="6708" max="6709" width="10" style="47" bestFit="1" customWidth="1"/>
    <col min="6710" max="6710" width="10.6328125" style="47" bestFit="1" customWidth="1"/>
    <col min="6711" max="6711" width="9.6328125" style="47" bestFit="1" customWidth="1"/>
    <col min="6712" max="6712" width="11.08984375" style="47" bestFit="1" customWidth="1"/>
    <col min="6713" max="6713" width="5.81640625" style="47" customWidth="1"/>
    <col min="6714" max="6714" width="7" style="47" customWidth="1"/>
    <col min="6715" max="6715" width="3.6328125" style="47" customWidth="1"/>
    <col min="6716" max="6716" width="19.453125" style="47" customWidth="1"/>
    <col min="6717" max="6718" width="9.90625" style="47" bestFit="1" customWidth="1"/>
    <col min="6719" max="6719" width="9.08984375" style="47" bestFit="1" customWidth="1"/>
    <col min="6720" max="6720" width="10" style="47" customWidth="1"/>
    <col min="6721" max="6721" width="3.90625" style="47" customWidth="1"/>
    <col min="6722" max="6722" width="3.81640625" style="47" customWidth="1"/>
    <col min="6723" max="6723" width="20.08984375" style="47" customWidth="1"/>
    <col min="6724" max="6724" width="9.36328125" style="47" bestFit="1" customWidth="1"/>
    <col min="6725" max="6725" width="9.90625" style="47" bestFit="1" customWidth="1"/>
    <col min="6726" max="6726" width="10.453125" style="47" bestFit="1" customWidth="1"/>
    <col min="6727" max="6727" width="3.90625" style="47" customWidth="1"/>
    <col min="6728" max="6912" width="9" style="47"/>
    <col min="6913" max="6913" width="3.90625" style="47" customWidth="1"/>
    <col min="6914" max="6914" width="21" style="47" customWidth="1"/>
    <col min="6915" max="6953" width="9.1796875" style="47" bestFit="1" customWidth="1"/>
    <col min="6954" max="6954" width="10" style="47" bestFit="1" customWidth="1"/>
    <col min="6955" max="6955" width="9.1796875" style="47" bestFit="1" customWidth="1"/>
    <col min="6956" max="6956" width="10" style="47" bestFit="1" customWidth="1"/>
    <col min="6957" max="6960" width="9.1796875" style="47" bestFit="1" customWidth="1"/>
    <col min="6961" max="6962" width="10" style="47" bestFit="1" customWidth="1"/>
    <col min="6963" max="6963" width="9.1796875" style="47" bestFit="1" customWidth="1"/>
    <col min="6964" max="6965" width="10" style="47" bestFit="1" customWidth="1"/>
    <col min="6966" max="6966" width="10.6328125" style="47" bestFit="1" customWidth="1"/>
    <col min="6967" max="6967" width="9.6328125" style="47" bestFit="1" customWidth="1"/>
    <col min="6968" max="6968" width="11.08984375" style="47" bestFit="1" customWidth="1"/>
    <col min="6969" max="6969" width="5.81640625" style="47" customWidth="1"/>
    <col min="6970" max="6970" width="7" style="47" customWidth="1"/>
    <col min="6971" max="6971" width="3.6328125" style="47" customWidth="1"/>
    <col min="6972" max="6972" width="19.453125" style="47" customWidth="1"/>
    <col min="6973" max="6974" width="9.90625" style="47" bestFit="1" customWidth="1"/>
    <col min="6975" max="6975" width="9.08984375" style="47" bestFit="1" customWidth="1"/>
    <col min="6976" max="6976" width="10" style="47" customWidth="1"/>
    <col min="6977" max="6977" width="3.90625" style="47" customWidth="1"/>
    <col min="6978" max="6978" width="3.81640625" style="47" customWidth="1"/>
    <col min="6979" max="6979" width="20.08984375" style="47" customWidth="1"/>
    <col min="6980" max="6980" width="9.36328125" style="47" bestFit="1" customWidth="1"/>
    <col min="6981" max="6981" width="9.90625" style="47" bestFit="1" customWidth="1"/>
    <col min="6982" max="6982" width="10.453125" style="47" bestFit="1" customWidth="1"/>
    <col min="6983" max="6983" width="3.90625" style="47" customWidth="1"/>
    <col min="6984" max="7168" width="9" style="47"/>
    <col min="7169" max="7169" width="3.90625" style="47" customWidth="1"/>
    <col min="7170" max="7170" width="21" style="47" customWidth="1"/>
    <col min="7171" max="7209" width="9.1796875" style="47" bestFit="1" customWidth="1"/>
    <col min="7210" max="7210" width="10" style="47" bestFit="1" customWidth="1"/>
    <col min="7211" max="7211" width="9.1796875" style="47" bestFit="1" customWidth="1"/>
    <col min="7212" max="7212" width="10" style="47" bestFit="1" customWidth="1"/>
    <col min="7213" max="7216" width="9.1796875" style="47" bestFit="1" customWidth="1"/>
    <col min="7217" max="7218" width="10" style="47" bestFit="1" customWidth="1"/>
    <col min="7219" max="7219" width="9.1796875" style="47" bestFit="1" customWidth="1"/>
    <col min="7220" max="7221" width="10" style="47" bestFit="1" customWidth="1"/>
    <col min="7222" max="7222" width="10.6328125" style="47" bestFit="1" customWidth="1"/>
    <col min="7223" max="7223" width="9.6328125" style="47" bestFit="1" customWidth="1"/>
    <col min="7224" max="7224" width="11.08984375" style="47" bestFit="1" customWidth="1"/>
    <col min="7225" max="7225" width="5.81640625" style="47" customWidth="1"/>
    <col min="7226" max="7226" width="7" style="47" customWidth="1"/>
    <col min="7227" max="7227" width="3.6328125" style="47" customWidth="1"/>
    <col min="7228" max="7228" width="19.453125" style="47" customWidth="1"/>
    <col min="7229" max="7230" width="9.90625" style="47" bestFit="1" customWidth="1"/>
    <col min="7231" max="7231" width="9.08984375" style="47" bestFit="1" customWidth="1"/>
    <col min="7232" max="7232" width="10" style="47" customWidth="1"/>
    <col min="7233" max="7233" width="3.90625" style="47" customWidth="1"/>
    <col min="7234" max="7234" width="3.81640625" style="47" customWidth="1"/>
    <col min="7235" max="7235" width="20.08984375" style="47" customWidth="1"/>
    <col min="7236" max="7236" width="9.36328125" style="47" bestFit="1" customWidth="1"/>
    <col min="7237" max="7237" width="9.90625" style="47" bestFit="1" customWidth="1"/>
    <col min="7238" max="7238" width="10.453125" style="47" bestFit="1" customWidth="1"/>
    <col min="7239" max="7239" width="3.90625" style="47" customWidth="1"/>
    <col min="7240" max="7424" width="9" style="47"/>
    <col min="7425" max="7425" width="3.90625" style="47" customWidth="1"/>
    <col min="7426" max="7426" width="21" style="47" customWidth="1"/>
    <col min="7427" max="7465" width="9.1796875" style="47" bestFit="1" customWidth="1"/>
    <col min="7466" max="7466" width="10" style="47" bestFit="1" customWidth="1"/>
    <col min="7467" max="7467" width="9.1796875" style="47" bestFit="1" customWidth="1"/>
    <col min="7468" max="7468" width="10" style="47" bestFit="1" customWidth="1"/>
    <col min="7469" max="7472" width="9.1796875" style="47" bestFit="1" customWidth="1"/>
    <col min="7473" max="7474" width="10" style="47" bestFit="1" customWidth="1"/>
    <col min="7475" max="7475" width="9.1796875" style="47" bestFit="1" customWidth="1"/>
    <col min="7476" max="7477" width="10" style="47" bestFit="1" customWidth="1"/>
    <col min="7478" max="7478" width="10.6328125" style="47" bestFit="1" customWidth="1"/>
    <col min="7479" max="7479" width="9.6328125" style="47" bestFit="1" customWidth="1"/>
    <col min="7480" max="7480" width="11.08984375" style="47" bestFit="1" customWidth="1"/>
    <col min="7481" max="7481" width="5.81640625" style="47" customWidth="1"/>
    <col min="7482" max="7482" width="7" style="47" customWidth="1"/>
    <col min="7483" max="7483" width="3.6328125" style="47" customWidth="1"/>
    <col min="7484" max="7484" width="19.453125" style="47" customWidth="1"/>
    <col min="7485" max="7486" width="9.90625" style="47" bestFit="1" customWidth="1"/>
    <col min="7487" max="7487" width="9.08984375" style="47" bestFit="1" customWidth="1"/>
    <col min="7488" max="7488" width="10" style="47" customWidth="1"/>
    <col min="7489" max="7489" width="3.90625" style="47" customWidth="1"/>
    <col min="7490" max="7490" width="3.81640625" style="47" customWidth="1"/>
    <col min="7491" max="7491" width="20.08984375" style="47" customWidth="1"/>
    <col min="7492" max="7492" width="9.36328125" style="47" bestFit="1" customWidth="1"/>
    <col min="7493" max="7493" width="9.90625" style="47" bestFit="1" customWidth="1"/>
    <col min="7494" max="7494" width="10.453125" style="47" bestFit="1" customWidth="1"/>
    <col min="7495" max="7495" width="3.90625" style="47" customWidth="1"/>
    <col min="7496" max="7680" width="9" style="47"/>
    <col min="7681" max="7681" width="3.90625" style="47" customWidth="1"/>
    <col min="7682" max="7682" width="21" style="47" customWidth="1"/>
    <col min="7683" max="7721" width="9.1796875" style="47" bestFit="1" customWidth="1"/>
    <col min="7722" max="7722" width="10" style="47" bestFit="1" customWidth="1"/>
    <col min="7723" max="7723" width="9.1796875" style="47" bestFit="1" customWidth="1"/>
    <col min="7724" max="7724" width="10" style="47" bestFit="1" customWidth="1"/>
    <col min="7725" max="7728" width="9.1796875" style="47" bestFit="1" customWidth="1"/>
    <col min="7729" max="7730" width="10" style="47" bestFit="1" customWidth="1"/>
    <col min="7731" max="7731" width="9.1796875" style="47" bestFit="1" customWidth="1"/>
    <col min="7732" max="7733" width="10" style="47" bestFit="1" customWidth="1"/>
    <col min="7734" max="7734" width="10.6328125" style="47" bestFit="1" customWidth="1"/>
    <col min="7735" max="7735" width="9.6328125" style="47" bestFit="1" customWidth="1"/>
    <col min="7736" max="7736" width="11.08984375" style="47" bestFit="1" customWidth="1"/>
    <col min="7737" max="7737" width="5.81640625" style="47" customWidth="1"/>
    <col min="7738" max="7738" width="7" style="47" customWidth="1"/>
    <col min="7739" max="7739" width="3.6328125" style="47" customWidth="1"/>
    <col min="7740" max="7740" width="19.453125" style="47" customWidth="1"/>
    <col min="7741" max="7742" width="9.90625" style="47" bestFit="1" customWidth="1"/>
    <col min="7743" max="7743" width="9.08984375" style="47" bestFit="1" customWidth="1"/>
    <col min="7744" max="7744" width="10" style="47" customWidth="1"/>
    <col min="7745" max="7745" width="3.90625" style="47" customWidth="1"/>
    <col min="7746" max="7746" width="3.81640625" style="47" customWidth="1"/>
    <col min="7747" max="7747" width="20.08984375" style="47" customWidth="1"/>
    <col min="7748" max="7748" width="9.36328125" style="47" bestFit="1" customWidth="1"/>
    <col min="7749" max="7749" width="9.90625" style="47" bestFit="1" customWidth="1"/>
    <col min="7750" max="7750" width="10.453125" style="47" bestFit="1" customWidth="1"/>
    <col min="7751" max="7751" width="3.90625" style="47" customWidth="1"/>
    <col min="7752" max="7936" width="9" style="47"/>
    <col min="7937" max="7937" width="3.90625" style="47" customWidth="1"/>
    <col min="7938" max="7938" width="21" style="47" customWidth="1"/>
    <col min="7939" max="7977" width="9.1796875" style="47" bestFit="1" customWidth="1"/>
    <col min="7978" max="7978" width="10" style="47" bestFit="1" customWidth="1"/>
    <col min="7979" max="7979" width="9.1796875" style="47" bestFit="1" customWidth="1"/>
    <col min="7980" max="7980" width="10" style="47" bestFit="1" customWidth="1"/>
    <col min="7981" max="7984" width="9.1796875" style="47" bestFit="1" customWidth="1"/>
    <col min="7985" max="7986" width="10" style="47" bestFit="1" customWidth="1"/>
    <col min="7987" max="7987" width="9.1796875" style="47" bestFit="1" customWidth="1"/>
    <col min="7988" max="7989" width="10" style="47" bestFit="1" customWidth="1"/>
    <col min="7990" max="7990" width="10.6328125" style="47" bestFit="1" customWidth="1"/>
    <col min="7991" max="7991" width="9.6328125" style="47" bestFit="1" customWidth="1"/>
    <col min="7992" max="7992" width="11.08984375" style="47" bestFit="1" customWidth="1"/>
    <col min="7993" max="7993" width="5.81640625" style="47" customWidth="1"/>
    <col min="7994" max="7994" width="7" style="47" customWidth="1"/>
    <col min="7995" max="7995" width="3.6328125" style="47" customWidth="1"/>
    <col min="7996" max="7996" width="19.453125" style="47" customWidth="1"/>
    <col min="7997" max="7998" width="9.90625" style="47" bestFit="1" customWidth="1"/>
    <col min="7999" max="7999" width="9.08984375" style="47" bestFit="1" customWidth="1"/>
    <col min="8000" max="8000" width="10" style="47" customWidth="1"/>
    <col min="8001" max="8001" width="3.90625" style="47" customWidth="1"/>
    <col min="8002" max="8002" width="3.81640625" style="47" customWidth="1"/>
    <col min="8003" max="8003" width="20.08984375" style="47" customWidth="1"/>
    <col min="8004" max="8004" width="9.36328125" style="47" bestFit="1" customWidth="1"/>
    <col min="8005" max="8005" width="9.90625" style="47" bestFit="1" customWidth="1"/>
    <col min="8006" max="8006" width="10.453125" style="47" bestFit="1" customWidth="1"/>
    <col min="8007" max="8007" width="3.90625" style="47" customWidth="1"/>
    <col min="8008" max="8192" width="9" style="47"/>
    <col min="8193" max="8193" width="3.90625" style="47" customWidth="1"/>
    <col min="8194" max="8194" width="21" style="47" customWidth="1"/>
    <col min="8195" max="8233" width="9.1796875" style="47" bestFit="1" customWidth="1"/>
    <col min="8234" max="8234" width="10" style="47" bestFit="1" customWidth="1"/>
    <col min="8235" max="8235" width="9.1796875" style="47" bestFit="1" customWidth="1"/>
    <col min="8236" max="8236" width="10" style="47" bestFit="1" customWidth="1"/>
    <col min="8237" max="8240" width="9.1796875" style="47" bestFit="1" customWidth="1"/>
    <col min="8241" max="8242" width="10" style="47" bestFit="1" customWidth="1"/>
    <col min="8243" max="8243" width="9.1796875" style="47" bestFit="1" customWidth="1"/>
    <col min="8244" max="8245" width="10" style="47" bestFit="1" customWidth="1"/>
    <col min="8246" max="8246" width="10.6328125" style="47" bestFit="1" customWidth="1"/>
    <col min="8247" max="8247" width="9.6328125" style="47" bestFit="1" customWidth="1"/>
    <col min="8248" max="8248" width="11.08984375" style="47" bestFit="1" customWidth="1"/>
    <col min="8249" max="8249" width="5.81640625" style="47" customWidth="1"/>
    <col min="8250" max="8250" width="7" style="47" customWidth="1"/>
    <col min="8251" max="8251" width="3.6328125" style="47" customWidth="1"/>
    <col min="8252" max="8252" width="19.453125" style="47" customWidth="1"/>
    <col min="8253" max="8254" width="9.90625" style="47" bestFit="1" customWidth="1"/>
    <col min="8255" max="8255" width="9.08984375" style="47" bestFit="1" customWidth="1"/>
    <col min="8256" max="8256" width="10" style="47" customWidth="1"/>
    <col min="8257" max="8257" width="3.90625" style="47" customWidth="1"/>
    <col min="8258" max="8258" width="3.81640625" style="47" customWidth="1"/>
    <col min="8259" max="8259" width="20.08984375" style="47" customWidth="1"/>
    <col min="8260" max="8260" width="9.36328125" style="47" bestFit="1" customWidth="1"/>
    <col min="8261" max="8261" width="9.90625" style="47" bestFit="1" customWidth="1"/>
    <col min="8262" max="8262" width="10.453125" style="47" bestFit="1" customWidth="1"/>
    <col min="8263" max="8263" width="3.90625" style="47" customWidth="1"/>
    <col min="8264" max="8448" width="9" style="47"/>
    <col min="8449" max="8449" width="3.90625" style="47" customWidth="1"/>
    <col min="8450" max="8450" width="21" style="47" customWidth="1"/>
    <col min="8451" max="8489" width="9.1796875" style="47" bestFit="1" customWidth="1"/>
    <col min="8490" max="8490" width="10" style="47" bestFit="1" customWidth="1"/>
    <col min="8491" max="8491" width="9.1796875" style="47" bestFit="1" customWidth="1"/>
    <col min="8492" max="8492" width="10" style="47" bestFit="1" customWidth="1"/>
    <col min="8493" max="8496" width="9.1796875" style="47" bestFit="1" customWidth="1"/>
    <col min="8497" max="8498" width="10" style="47" bestFit="1" customWidth="1"/>
    <col min="8499" max="8499" width="9.1796875" style="47" bestFit="1" customWidth="1"/>
    <col min="8500" max="8501" width="10" style="47" bestFit="1" customWidth="1"/>
    <col min="8502" max="8502" width="10.6328125" style="47" bestFit="1" customWidth="1"/>
    <col min="8503" max="8503" width="9.6328125" style="47" bestFit="1" customWidth="1"/>
    <col min="8504" max="8504" width="11.08984375" style="47" bestFit="1" customWidth="1"/>
    <col min="8505" max="8505" width="5.81640625" style="47" customWidth="1"/>
    <col min="8506" max="8506" width="7" style="47" customWidth="1"/>
    <col min="8507" max="8507" width="3.6328125" style="47" customWidth="1"/>
    <col min="8508" max="8508" width="19.453125" style="47" customWidth="1"/>
    <col min="8509" max="8510" width="9.90625" style="47" bestFit="1" customWidth="1"/>
    <col min="8511" max="8511" width="9.08984375" style="47" bestFit="1" customWidth="1"/>
    <col min="8512" max="8512" width="10" style="47" customWidth="1"/>
    <col min="8513" max="8513" width="3.90625" style="47" customWidth="1"/>
    <col min="8514" max="8514" width="3.81640625" style="47" customWidth="1"/>
    <col min="8515" max="8515" width="20.08984375" style="47" customWidth="1"/>
    <col min="8516" max="8516" width="9.36328125" style="47" bestFit="1" customWidth="1"/>
    <col min="8517" max="8517" width="9.90625" style="47" bestFit="1" customWidth="1"/>
    <col min="8518" max="8518" width="10.453125" style="47" bestFit="1" customWidth="1"/>
    <col min="8519" max="8519" width="3.90625" style="47" customWidth="1"/>
    <col min="8520" max="8704" width="9" style="47"/>
    <col min="8705" max="8705" width="3.90625" style="47" customWidth="1"/>
    <col min="8706" max="8706" width="21" style="47" customWidth="1"/>
    <col min="8707" max="8745" width="9.1796875" style="47" bestFit="1" customWidth="1"/>
    <col min="8746" max="8746" width="10" style="47" bestFit="1" customWidth="1"/>
    <col min="8747" max="8747" width="9.1796875" style="47" bestFit="1" customWidth="1"/>
    <col min="8748" max="8748" width="10" style="47" bestFit="1" customWidth="1"/>
    <col min="8749" max="8752" width="9.1796875" style="47" bestFit="1" customWidth="1"/>
    <col min="8753" max="8754" width="10" style="47" bestFit="1" customWidth="1"/>
    <col min="8755" max="8755" width="9.1796875" style="47" bestFit="1" customWidth="1"/>
    <col min="8756" max="8757" width="10" style="47" bestFit="1" customWidth="1"/>
    <col min="8758" max="8758" width="10.6328125" style="47" bestFit="1" customWidth="1"/>
    <col min="8759" max="8759" width="9.6328125" style="47" bestFit="1" customWidth="1"/>
    <col min="8760" max="8760" width="11.08984375" style="47" bestFit="1" customWidth="1"/>
    <col min="8761" max="8761" width="5.81640625" style="47" customWidth="1"/>
    <col min="8762" max="8762" width="7" style="47" customWidth="1"/>
    <col min="8763" max="8763" width="3.6328125" style="47" customWidth="1"/>
    <col min="8764" max="8764" width="19.453125" style="47" customWidth="1"/>
    <col min="8765" max="8766" width="9.90625" style="47" bestFit="1" customWidth="1"/>
    <col min="8767" max="8767" width="9.08984375" style="47" bestFit="1" customWidth="1"/>
    <col min="8768" max="8768" width="10" style="47" customWidth="1"/>
    <col min="8769" max="8769" width="3.90625" style="47" customWidth="1"/>
    <col min="8770" max="8770" width="3.81640625" style="47" customWidth="1"/>
    <col min="8771" max="8771" width="20.08984375" style="47" customWidth="1"/>
    <col min="8772" max="8772" width="9.36328125" style="47" bestFit="1" customWidth="1"/>
    <col min="8773" max="8773" width="9.90625" style="47" bestFit="1" customWidth="1"/>
    <col min="8774" max="8774" width="10.453125" style="47" bestFit="1" customWidth="1"/>
    <col min="8775" max="8775" width="3.90625" style="47" customWidth="1"/>
    <col min="8776" max="8960" width="9" style="47"/>
    <col min="8961" max="8961" width="3.90625" style="47" customWidth="1"/>
    <col min="8962" max="8962" width="21" style="47" customWidth="1"/>
    <col min="8963" max="9001" width="9.1796875" style="47" bestFit="1" customWidth="1"/>
    <col min="9002" max="9002" width="10" style="47" bestFit="1" customWidth="1"/>
    <col min="9003" max="9003" width="9.1796875" style="47" bestFit="1" customWidth="1"/>
    <col min="9004" max="9004" width="10" style="47" bestFit="1" customWidth="1"/>
    <col min="9005" max="9008" width="9.1796875" style="47" bestFit="1" customWidth="1"/>
    <col min="9009" max="9010" width="10" style="47" bestFit="1" customWidth="1"/>
    <col min="9011" max="9011" width="9.1796875" style="47" bestFit="1" customWidth="1"/>
    <col min="9012" max="9013" width="10" style="47" bestFit="1" customWidth="1"/>
    <col min="9014" max="9014" width="10.6328125" style="47" bestFit="1" customWidth="1"/>
    <col min="9015" max="9015" width="9.6328125" style="47" bestFit="1" customWidth="1"/>
    <col min="9016" max="9016" width="11.08984375" style="47" bestFit="1" customWidth="1"/>
    <col min="9017" max="9017" width="5.81640625" style="47" customWidth="1"/>
    <col min="9018" max="9018" width="7" style="47" customWidth="1"/>
    <col min="9019" max="9019" width="3.6328125" style="47" customWidth="1"/>
    <col min="9020" max="9020" width="19.453125" style="47" customWidth="1"/>
    <col min="9021" max="9022" width="9.90625" style="47" bestFit="1" customWidth="1"/>
    <col min="9023" max="9023" width="9.08984375" style="47" bestFit="1" customWidth="1"/>
    <col min="9024" max="9024" width="10" style="47" customWidth="1"/>
    <col min="9025" max="9025" width="3.90625" style="47" customWidth="1"/>
    <col min="9026" max="9026" width="3.81640625" style="47" customWidth="1"/>
    <col min="9027" max="9027" width="20.08984375" style="47" customWidth="1"/>
    <col min="9028" max="9028" width="9.36328125" style="47" bestFit="1" customWidth="1"/>
    <col min="9029" max="9029" width="9.90625" style="47" bestFit="1" customWidth="1"/>
    <col min="9030" max="9030" width="10.453125" style="47" bestFit="1" customWidth="1"/>
    <col min="9031" max="9031" width="3.90625" style="47" customWidth="1"/>
    <col min="9032" max="9216" width="9" style="47"/>
    <col min="9217" max="9217" width="3.90625" style="47" customWidth="1"/>
    <col min="9218" max="9218" width="21" style="47" customWidth="1"/>
    <col min="9219" max="9257" width="9.1796875" style="47" bestFit="1" customWidth="1"/>
    <col min="9258" max="9258" width="10" style="47" bestFit="1" customWidth="1"/>
    <col min="9259" max="9259" width="9.1796875" style="47" bestFit="1" customWidth="1"/>
    <col min="9260" max="9260" width="10" style="47" bestFit="1" customWidth="1"/>
    <col min="9261" max="9264" width="9.1796875" style="47" bestFit="1" customWidth="1"/>
    <col min="9265" max="9266" width="10" style="47" bestFit="1" customWidth="1"/>
    <col min="9267" max="9267" width="9.1796875" style="47" bestFit="1" customWidth="1"/>
    <col min="9268" max="9269" width="10" style="47" bestFit="1" customWidth="1"/>
    <col min="9270" max="9270" width="10.6328125" style="47" bestFit="1" customWidth="1"/>
    <col min="9271" max="9271" width="9.6328125" style="47" bestFit="1" customWidth="1"/>
    <col min="9272" max="9272" width="11.08984375" style="47" bestFit="1" customWidth="1"/>
    <col min="9273" max="9273" width="5.81640625" style="47" customWidth="1"/>
    <col min="9274" max="9274" width="7" style="47" customWidth="1"/>
    <col min="9275" max="9275" width="3.6328125" style="47" customWidth="1"/>
    <col min="9276" max="9276" width="19.453125" style="47" customWidth="1"/>
    <col min="9277" max="9278" width="9.90625" style="47" bestFit="1" customWidth="1"/>
    <col min="9279" max="9279" width="9.08984375" style="47" bestFit="1" customWidth="1"/>
    <col min="9280" max="9280" width="10" style="47" customWidth="1"/>
    <col min="9281" max="9281" width="3.90625" style="47" customWidth="1"/>
    <col min="9282" max="9282" width="3.81640625" style="47" customWidth="1"/>
    <col min="9283" max="9283" width="20.08984375" style="47" customWidth="1"/>
    <col min="9284" max="9284" width="9.36328125" style="47" bestFit="1" customWidth="1"/>
    <col min="9285" max="9285" width="9.90625" style="47" bestFit="1" customWidth="1"/>
    <col min="9286" max="9286" width="10.453125" style="47" bestFit="1" customWidth="1"/>
    <col min="9287" max="9287" width="3.90625" style="47" customWidth="1"/>
    <col min="9288" max="9472" width="9" style="47"/>
    <col min="9473" max="9473" width="3.90625" style="47" customWidth="1"/>
    <col min="9474" max="9474" width="21" style="47" customWidth="1"/>
    <col min="9475" max="9513" width="9.1796875" style="47" bestFit="1" customWidth="1"/>
    <col min="9514" max="9514" width="10" style="47" bestFit="1" customWidth="1"/>
    <col min="9515" max="9515" width="9.1796875" style="47" bestFit="1" customWidth="1"/>
    <col min="9516" max="9516" width="10" style="47" bestFit="1" customWidth="1"/>
    <col min="9517" max="9520" width="9.1796875" style="47" bestFit="1" customWidth="1"/>
    <col min="9521" max="9522" width="10" style="47" bestFit="1" customWidth="1"/>
    <col min="9523" max="9523" width="9.1796875" style="47" bestFit="1" customWidth="1"/>
    <col min="9524" max="9525" width="10" style="47" bestFit="1" customWidth="1"/>
    <col min="9526" max="9526" width="10.6328125" style="47" bestFit="1" customWidth="1"/>
    <col min="9527" max="9527" width="9.6328125" style="47" bestFit="1" customWidth="1"/>
    <col min="9528" max="9528" width="11.08984375" style="47" bestFit="1" customWidth="1"/>
    <col min="9529" max="9529" width="5.81640625" style="47" customWidth="1"/>
    <col min="9530" max="9530" width="7" style="47" customWidth="1"/>
    <col min="9531" max="9531" width="3.6328125" style="47" customWidth="1"/>
    <col min="9532" max="9532" width="19.453125" style="47" customWidth="1"/>
    <col min="9533" max="9534" width="9.90625" style="47" bestFit="1" customWidth="1"/>
    <col min="9535" max="9535" width="9.08984375" style="47" bestFit="1" customWidth="1"/>
    <col min="9536" max="9536" width="10" style="47" customWidth="1"/>
    <col min="9537" max="9537" width="3.90625" style="47" customWidth="1"/>
    <col min="9538" max="9538" width="3.81640625" style="47" customWidth="1"/>
    <col min="9539" max="9539" width="20.08984375" style="47" customWidth="1"/>
    <col min="9540" max="9540" width="9.36328125" style="47" bestFit="1" customWidth="1"/>
    <col min="9541" max="9541" width="9.90625" style="47" bestFit="1" customWidth="1"/>
    <col min="9542" max="9542" width="10.453125" style="47" bestFit="1" customWidth="1"/>
    <col min="9543" max="9543" width="3.90625" style="47" customWidth="1"/>
    <col min="9544" max="9728" width="9" style="47"/>
    <col min="9729" max="9729" width="3.90625" style="47" customWidth="1"/>
    <col min="9730" max="9730" width="21" style="47" customWidth="1"/>
    <col min="9731" max="9769" width="9.1796875" style="47" bestFit="1" customWidth="1"/>
    <col min="9770" max="9770" width="10" style="47" bestFit="1" customWidth="1"/>
    <col min="9771" max="9771" width="9.1796875" style="47" bestFit="1" customWidth="1"/>
    <col min="9772" max="9772" width="10" style="47" bestFit="1" customWidth="1"/>
    <col min="9773" max="9776" width="9.1796875" style="47" bestFit="1" customWidth="1"/>
    <col min="9777" max="9778" width="10" style="47" bestFit="1" customWidth="1"/>
    <col min="9779" max="9779" width="9.1796875" style="47" bestFit="1" customWidth="1"/>
    <col min="9780" max="9781" width="10" style="47" bestFit="1" customWidth="1"/>
    <col min="9782" max="9782" width="10.6328125" style="47" bestFit="1" customWidth="1"/>
    <col min="9783" max="9783" width="9.6328125" style="47" bestFit="1" customWidth="1"/>
    <col min="9784" max="9784" width="11.08984375" style="47" bestFit="1" customWidth="1"/>
    <col min="9785" max="9785" width="5.81640625" style="47" customWidth="1"/>
    <col min="9786" max="9786" width="7" style="47" customWidth="1"/>
    <col min="9787" max="9787" width="3.6328125" style="47" customWidth="1"/>
    <col min="9788" max="9788" width="19.453125" style="47" customWidth="1"/>
    <col min="9789" max="9790" width="9.90625" style="47" bestFit="1" customWidth="1"/>
    <col min="9791" max="9791" width="9.08984375" style="47" bestFit="1" customWidth="1"/>
    <col min="9792" max="9792" width="10" style="47" customWidth="1"/>
    <col min="9793" max="9793" width="3.90625" style="47" customWidth="1"/>
    <col min="9794" max="9794" width="3.81640625" style="47" customWidth="1"/>
    <col min="9795" max="9795" width="20.08984375" style="47" customWidth="1"/>
    <col min="9796" max="9796" width="9.36328125" style="47" bestFit="1" customWidth="1"/>
    <col min="9797" max="9797" width="9.90625" style="47" bestFit="1" customWidth="1"/>
    <col min="9798" max="9798" width="10.453125" style="47" bestFit="1" customWidth="1"/>
    <col min="9799" max="9799" width="3.90625" style="47" customWidth="1"/>
    <col min="9800" max="9984" width="9" style="47"/>
    <col min="9985" max="9985" width="3.90625" style="47" customWidth="1"/>
    <col min="9986" max="9986" width="21" style="47" customWidth="1"/>
    <col min="9987" max="10025" width="9.1796875" style="47" bestFit="1" customWidth="1"/>
    <col min="10026" max="10026" width="10" style="47" bestFit="1" customWidth="1"/>
    <col min="10027" max="10027" width="9.1796875" style="47" bestFit="1" customWidth="1"/>
    <col min="10028" max="10028" width="10" style="47" bestFit="1" customWidth="1"/>
    <col min="10029" max="10032" width="9.1796875" style="47" bestFit="1" customWidth="1"/>
    <col min="10033" max="10034" width="10" style="47" bestFit="1" customWidth="1"/>
    <col min="10035" max="10035" width="9.1796875" style="47" bestFit="1" customWidth="1"/>
    <col min="10036" max="10037" width="10" style="47" bestFit="1" customWidth="1"/>
    <col min="10038" max="10038" width="10.6328125" style="47" bestFit="1" customWidth="1"/>
    <col min="10039" max="10039" width="9.6328125" style="47" bestFit="1" customWidth="1"/>
    <col min="10040" max="10040" width="11.08984375" style="47" bestFit="1" customWidth="1"/>
    <col min="10041" max="10041" width="5.81640625" style="47" customWidth="1"/>
    <col min="10042" max="10042" width="7" style="47" customWidth="1"/>
    <col min="10043" max="10043" width="3.6328125" style="47" customWidth="1"/>
    <col min="10044" max="10044" width="19.453125" style="47" customWidth="1"/>
    <col min="10045" max="10046" width="9.90625" style="47" bestFit="1" customWidth="1"/>
    <col min="10047" max="10047" width="9.08984375" style="47" bestFit="1" customWidth="1"/>
    <col min="10048" max="10048" width="10" style="47" customWidth="1"/>
    <col min="10049" max="10049" width="3.90625" style="47" customWidth="1"/>
    <col min="10050" max="10050" width="3.81640625" style="47" customWidth="1"/>
    <col min="10051" max="10051" width="20.08984375" style="47" customWidth="1"/>
    <col min="10052" max="10052" width="9.36328125" style="47" bestFit="1" customWidth="1"/>
    <col min="10053" max="10053" width="9.90625" style="47" bestFit="1" customWidth="1"/>
    <col min="10054" max="10054" width="10.453125" style="47" bestFit="1" customWidth="1"/>
    <col min="10055" max="10055" width="3.90625" style="47" customWidth="1"/>
    <col min="10056" max="10240" width="9" style="47"/>
    <col min="10241" max="10241" width="3.90625" style="47" customWidth="1"/>
    <col min="10242" max="10242" width="21" style="47" customWidth="1"/>
    <col min="10243" max="10281" width="9.1796875" style="47" bestFit="1" customWidth="1"/>
    <col min="10282" max="10282" width="10" style="47" bestFit="1" customWidth="1"/>
    <col min="10283" max="10283" width="9.1796875" style="47" bestFit="1" customWidth="1"/>
    <col min="10284" max="10284" width="10" style="47" bestFit="1" customWidth="1"/>
    <col min="10285" max="10288" width="9.1796875" style="47" bestFit="1" customWidth="1"/>
    <col min="10289" max="10290" width="10" style="47" bestFit="1" customWidth="1"/>
    <col min="10291" max="10291" width="9.1796875" style="47" bestFit="1" customWidth="1"/>
    <col min="10292" max="10293" width="10" style="47" bestFit="1" customWidth="1"/>
    <col min="10294" max="10294" width="10.6328125" style="47" bestFit="1" customWidth="1"/>
    <col min="10295" max="10295" width="9.6328125" style="47" bestFit="1" customWidth="1"/>
    <col min="10296" max="10296" width="11.08984375" style="47" bestFit="1" customWidth="1"/>
    <col min="10297" max="10297" width="5.81640625" style="47" customWidth="1"/>
    <col min="10298" max="10298" width="7" style="47" customWidth="1"/>
    <col min="10299" max="10299" width="3.6328125" style="47" customWidth="1"/>
    <col min="10300" max="10300" width="19.453125" style="47" customWidth="1"/>
    <col min="10301" max="10302" width="9.90625" style="47" bestFit="1" customWidth="1"/>
    <col min="10303" max="10303" width="9.08984375" style="47" bestFit="1" customWidth="1"/>
    <col min="10304" max="10304" width="10" style="47" customWidth="1"/>
    <col min="10305" max="10305" width="3.90625" style="47" customWidth="1"/>
    <col min="10306" max="10306" width="3.81640625" style="47" customWidth="1"/>
    <col min="10307" max="10307" width="20.08984375" style="47" customWidth="1"/>
    <col min="10308" max="10308" width="9.36328125" style="47" bestFit="1" customWidth="1"/>
    <col min="10309" max="10309" width="9.90625" style="47" bestFit="1" customWidth="1"/>
    <col min="10310" max="10310" width="10.453125" style="47" bestFit="1" customWidth="1"/>
    <col min="10311" max="10311" width="3.90625" style="47" customWidth="1"/>
    <col min="10312" max="10496" width="9" style="47"/>
    <col min="10497" max="10497" width="3.90625" style="47" customWidth="1"/>
    <col min="10498" max="10498" width="21" style="47" customWidth="1"/>
    <col min="10499" max="10537" width="9.1796875" style="47" bestFit="1" customWidth="1"/>
    <col min="10538" max="10538" width="10" style="47" bestFit="1" customWidth="1"/>
    <col min="10539" max="10539" width="9.1796875" style="47" bestFit="1" customWidth="1"/>
    <col min="10540" max="10540" width="10" style="47" bestFit="1" customWidth="1"/>
    <col min="10541" max="10544" width="9.1796875" style="47" bestFit="1" customWidth="1"/>
    <col min="10545" max="10546" width="10" style="47" bestFit="1" customWidth="1"/>
    <col min="10547" max="10547" width="9.1796875" style="47" bestFit="1" customWidth="1"/>
    <col min="10548" max="10549" width="10" style="47" bestFit="1" customWidth="1"/>
    <col min="10550" max="10550" width="10.6328125" style="47" bestFit="1" customWidth="1"/>
    <col min="10551" max="10551" width="9.6328125" style="47" bestFit="1" customWidth="1"/>
    <col min="10552" max="10552" width="11.08984375" style="47" bestFit="1" customWidth="1"/>
    <col min="10553" max="10553" width="5.81640625" style="47" customWidth="1"/>
    <col min="10554" max="10554" width="7" style="47" customWidth="1"/>
    <col min="10555" max="10555" width="3.6328125" style="47" customWidth="1"/>
    <col min="10556" max="10556" width="19.453125" style="47" customWidth="1"/>
    <col min="10557" max="10558" width="9.90625" style="47" bestFit="1" customWidth="1"/>
    <col min="10559" max="10559" width="9.08984375" style="47" bestFit="1" customWidth="1"/>
    <col min="10560" max="10560" width="10" style="47" customWidth="1"/>
    <col min="10561" max="10561" width="3.90625" style="47" customWidth="1"/>
    <col min="10562" max="10562" width="3.81640625" style="47" customWidth="1"/>
    <col min="10563" max="10563" width="20.08984375" style="47" customWidth="1"/>
    <col min="10564" max="10564" width="9.36328125" style="47" bestFit="1" customWidth="1"/>
    <col min="10565" max="10565" width="9.90625" style="47" bestFit="1" customWidth="1"/>
    <col min="10566" max="10566" width="10.453125" style="47" bestFit="1" customWidth="1"/>
    <col min="10567" max="10567" width="3.90625" style="47" customWidth="1"/>
    <col min="10568" max="10752" width="9" style="47"/>
    <col min="10753" max="10753" width="3.90625" style="47" customWidth="1"/>
    <col min="10754" max="10754" width="21" style="47" customWidth="1"/>
    <col min="10755" max="10793" width="9.1796875" style="47" bestFit="1" customWidth="1"/>
    <col min="10794" max="10794" width="10" style="47" bestFit="1" customWidth="1"/>
    <col min="10795" max="10795" width="9.1796875" style="47" bestFit="1" customWidth="1"/>
    <col min="10796" max="10796" width="10" style="47" bestFit="1" customWidth="1"/>
    <col min="10797" max="10800" width="9.1796875" style="47" bestFit="1" customWidth="1"/>
    <col min="10801" max="10802" width="10" style="47" bestFit="1" customWidth="1"/>
    <col min="10803" max="10803" width="9.1796875" style="47" bestFit="1" customWidth="1"/>
    <col min="10804" max="10805" width="10" style="47" bestFit="1" customWidth="1"/>
    <col min="10806" max="10806" width="10.6328125" style="47" bestFit="1" customWidth="1"/>
    <col min="10807" max="10807" width="9.6328125" style="47" bestFit="1" customWidth="1"/>
    <col min="10808" max="10808" width="11.08984375" style="47" bestFit="1" customWidth="1"/>
    <col min="10809" max="10809" width="5.81640625" style="47" customWidth="1"/>
    <col min="10810" max="10810" width="7" style="47" customWidth="1"/>
    <col min="10811" max="10811" width="3.6328125" style="47" customWidth="1"/>
    <col min="10812" max="10812" width="19.453125" style="47" customWidth="1"/>
    <col min="10813" max="10814" width="9.90625" style="47" bestFit="1" customWidth="1"/>
    <col min="10815" max="10815" width="9.08984375" style="47" bestFit="1" customWidth="1"/>
    <col min="10816" max="10816" width="10" style="47" customWidth="1"/>
    <col min="10817" max="10817" width="3.90625" style="47" customWidth="1"/>
    <col min="10818" max="10818" width="3.81640625" style="47" customWidth="1"/>
    <col min="10819" max="10819" width="20.08984375" style="47" customWidth="1"/>
    <col min="10820" max="10820" width="9.36328125" style="47" bestFit="1" customWidth="1"/>
    <col min="10821" max="10821" width="9.90625" style="47" bestFit="1" customWidth="1"/>
    <col min="10822" max="10822" width="10.453125" style="47" bestFit="1" customWidth="1"/>
    <col min="10823" max="10823" width="3.90625" style="47" customWidth="1"/>
    <col min="10824" max="11008" width="9" style="47"/>
    <col min="11009" max="11009" width="3.90625" style="47" customWidth="1"/>
    <col min="11010" max="11010" width="21" style="47" customWidth="1"/>
    <col min="11011" max="11049" width="9.1796875" style="47" bestFit="1" customWidth="1"/>
    <col min="11050" max="11050" width="10" style="47" bestFit="1" customWidth="1"/>
    <col min="11051" max="11051" width="9.1796875" style="47" bestFit="1" customWidth="1"/>
    <col min="11052" max="11052" width="10" style="47" bestFit="1" customWidth="1"/>
    <col min="11053" max="11056" width="9.1796875" style="47" bestFit="1" customWidth="1"/>
    <col min="11057" max="11058" width="10" style="47" bestFit="1" customWidth="1"/>
    <col min="11059" max="11059" width="9.1796875" style="47" bestFit="1" customWidth="1"/>
    <col min="11060" max="11061" width="10" style="47" bestFit="1" customWidth="1"/>
    <col min="11062" max="11062" width="10.6328125" style="47" bestFit="1" customWidth="1"/>
    <col min="11063" max="11063" width="9.6328125" style="47" bestFit="1" customWidth="1"/>
    <col min="11064" max="11064" width="11.08984375" style="47" bestFit="1" customWidth="1"/>
    <col min="11065" max="11065" width="5.81640625" style="47" customWidth="1"/>
    <col min="11066" max="11066" width="7" style="47" customWidth="1"/>
    <col min="11067" max="11067" width="3.6328125" style="47" customWidth="1"/>
    <col min="11068" max="11068" width="19.453125" style="47" customWidth="1"/>
    <col min="11069" max="11070" width="9.90625" style="47" bestFit="1" customWidth="1"/>
    <col min="11071" max="11071" width="9.08984375" style="47" bestFit="1" customWidth="1"/>
    <col min="11072" max="11072" width="10" style="47" customWidth="1"/>
    <col min="11073" max="11073" width="3.90625" style="47" customWidth="1"/>
    <col min="11074" max="11074" width="3.81640625" style="47" customWidth="1"/>
    <col min="11075" max="11075" width="20.08984375" style="47" customWidth="1"/>
    <col min="11076" max="11076" width="9.36328125" style="47" bestFit="1" customWidth="1"/>
    <col min="11077" max="11077" width="9.90625" style="47" bestFit="1" customWidth="1"/>
    <col min="11078" max="11078" width="10.453125" style="47" bestFit="1" customWidth="1"/>
    <col min="11079" max="11079" width="3.90625" style="47" customWidth="1"/>
    <col min="11080" max="11264" width="9" style="47"/>
    <col min="11265" max="11265" width="3.90625" style="47" customWidth="1"/>
    <col min="11266" max="11266" width="21" style="47" customWidth="1"/>
    <col min="11267" max="11305" width="9.1796875" style="47" bestFit="1" customWidth="1"/>
    <col min="11306" max="11306" width="10" style="47" bestFit="1" customWidth="1"/>
    <col min="11307" max="11307" width="9.1796875" style="47" bestFit="1" customWidth="1"/>
    <col min="11308" max="11308" width="10" style="47" bestFit="1" customWidth="1"/>
    <col min="11309" max="11312" width="9.1796875" style="47" bestFit="1" customWidth="1"/>
    <col min="11313" max="11314" width="10" style="47" bestFit="1" customWidth="1"/>
    <col min="11315" max="11315" width="9.1796875" style="47" bestFit="1" customWidth="1"/>
    <col min="11316" max="11317" width="10" style="47" bestFit="1" customWidth="1"/>
    <col min="11318" max="11318" width="10.6328125" style="47" bestFit="1" customWidth="1"/>
    <col min="11319" max="11319" width="9.6328125" style="47" bestFit="1" customWidth="1"/>
    <col min="11320" max="11320" width="11.08984375" style="47" bestFit="1" customWidth="1"/>
    <col min="11321" max="11321" width="5.81640625" style="47" customWidth="1"/>
    <col min="11322" max="11322" width="7" style="47" customWidth="1"/>
    <col min="11323" max="11323" width="3.6328125" style="47" customWidth="1"/>
    <col min="11324" max="11324" width="19.453125" style="47" customWidth="1"/>
    <col min="11325" max="11326" width="9.90625" style="47" bestFit="1" customWidth="1"/>
    <col min="11327" max="11327" width="9.08984375" style="47" bestFit="1" customWidth="1"/>
    <col min="11328" max="11328" width="10" style="47" customWidth="1"/>
    <col min="11329" max="11329" width="3.90625" style="47" customWidth="1"/>
    <col min="11330" max="11330" width="3.81640625" style="47" customWidth="1"/>
    <col min="11331" max="11331" width="20.08984375" style="47" customWidth="1"/>
    <col min="11332" max="11332" width="9.36328125" style="47" bestFit="1" customWidth="1"/>
    <col min="11333" max="11333" width="9.90625" style="47" bestFit="1" customWidth="1"/>
    <col min="11334" max="11334" width="10.453125" style="47" bestFit="1" customWidth="1"/>
    <col min="11335" max="11335" width="3.90625" style="47" customWidth="1"/>
    <col min="11336" max="11520" width="9" style="47"/>
    <col min="11521" max="11521" width="3.90625" style="47" customWidth="1"/>
    <col min="11522" max="11522" width="21" style="47" customWidth="1"/>
    <col min="11523" max="11561" width="9.1796875" style="47" bestFit="1" customWidth="1"/>
    <col min="11562" max="11562" width="10" style="47" bestFit="1" customWidth="1"/>
    <col min="11563" max="11563" width="9.1796875" style="47" bestFit="1" customWidth="1"/>
    <col min="11564" max="11564" width="10" style="47" bestFit="1" customWidth="1"/>
    <col min="11565" max="11568" width="9.1796875" style="47" bestFit="1" customWidth="1"/>
    <col min="11569" max="11570" width="10" style="47" bestFit="1" customWidth="1"/>
    <col min="11571" max="11571" width="9.1796875" style="47" bestFit="1" customWidth="1"/>
    <col min="11572" max="11573" width="10" style="47" bestFit="1" customWidth="1"/>
    <col min="11574" max="11574" width="10.6328125" style="47" bestFit="1" customWidth="1"/>
    <col min="11575" max="11575" width="9.6328125" style="47" bestFit="1" customWidth="1"/>
    <col min="11576" max="11576" width="11.08984375" style="47" bestFit="1" customWidth="1"/>
    <col min="11577" max="11577" width="5.81640625" style="47" customWidth="1"/>
    <col min="11578" max="11578" width="7" style="47" customWidth="1"/>
    <col min="11579" max="11579" width="3.6328125" style="47" customWidth="1"/>
    <col min="11580" max="11580" width="19.453125" style="47" customWidth="1"/>
    <col min="11581" max="11582" width="9.90625" style="47" bestFit="1" customWidth="1"/>
    <col min="11583" max="11583" width="9.08984375" style="47" bestFit="1" customWidth="1"/>
    <col min="11584" max="11584" width="10" style="47" customWidth="1"/>
    <col min="11585" max="11585" width="3.90625" style="47" customWidth="1"/>
    <col min="11586" max="11586" width="3.81640625" style="47" customWidth="1"/>
    <col min="11587" max="11587" width="20.08984375" style="47" customWidth="1"/>
    <col min="11588" max="11588" width="9.36328125" style="47" bestFit="1" customWidth="1"/>
    <col min="11589" max="11589" width="9.90625" style="47" bestFit="1" customWidth="1"/>
    <col min="11590" max="11590" width="10.453125" style="47" bestFit="1" customWidth="1"/>
    <col min="11591" max="11591" width="3.90625" style="47" customWidth="1"/>
    <col min="11592" max="11776" width="9" style="47"/>
    <col min="11777" max="11777" width="3.90625" style="47" customWidth="1"/>
    <col min="11778" max="11778" width="21" style="47" customWidth="1"/>
    <col min="11779" max="11817" width="9.1796875" style="47" bestFit="1" customWidth="1"/>
    <col min="11818" max="11818" width="10" style="47" bestFit="1" customWidth="1"/>
    <col min="11819" max="11819" width="9.1796875" style="47" bestFit="1" customWidth="1"/>
    <col min="11820" max="11820" width="10" style="47" bestFit="1" customWidth="1"/>
    <col min="11821" max="11824" width="9.1796875" style="47" bestFit="1" customWidth="1"/>
    <col min="11825" max="11826" width="10" style="47" bestFit="1" customWidth="1"/>
    <col min="11827" max="11827" width="9.1796875" style="47" bestFit="1" customWidth="1"/>
    <col min="11828" max="11829" width="10" style="47" bestFit="1" customWidth="1"/>
    <col min="11830" max="11830" width="10.6328125" style="47" bestFit="1" customWidth="1"/>
    <col min="11831" max="11831" width="9.6328125" style="47" bestFit="1" customWidth="1"/>
    <col min="11832" max="11832" width="11.08984375" style="47" bestFit="1" customWidth="1"/>
    <col min="11833" max="11833" width="5.81640625" style="47" customWidth="1"/>
    <col min="11834" max="11834" width="7" style="47" customWidth="1"/>
    <col min="11835" max="11835" width="3.6328125" style="47" customWidth="1"/>
    <col min="11836" max="11836" width="19.453125" style="47" customWidth="1"/>
    <col min="11837" max="11838" width="9.90625" style="47" bestFit="1" customWidth="1"/>
    <col min="11839" max="11839" width="9.08984375" style="47" bestFit="1" customWidth="1"/>
    <col min="11840" max="11840" width="10" style="47" customWidth="1"/>
    <col min="11841" max="11841" width="3.90625" style="47" customWidth="1"/>
    <col min="11842" max="11842" width="3.81640625" style="47" customWidth="1"/>
    <col min="11843" max="11843" width="20.08984375" style="47" customWidth="1"/>
    <col min="11844" max="11844" width="9.36328125" style="47" bestFit="1" customWidth="1"/>
    <col min="11845" max="11845" width="9.90625" style="47" bestFit="1" customWidth="1"/>
    <col min="11846" max="11846" width="10.453125" style="47" bestFit="1" customWidth="1"/>
    <col min="11847" max="11847" width="3.90625" style="47" customWidth="1"/>
    <col min="11848" max="12032" width="9" style="47"/>
    <col min="12033" max="12033" width="3.90625" style="47" customWidth="1"/>
    <col min="12034" max="12034" width="21" style="47" customWidth="1"/>
    <col min="12035" max="12073" width="9.1796875" style="47" bestFit="1" customWidth="1"/>
    <col min="12074" max="12074" width="10" style="47" bestFit="1" customWidth="1"/>
    <col min="12075" max="12075" width="9.1796875" style="47" bestFit="1" customWidth="1"/>
    <col min="12076" max="12076" width="10" style="47" bestFit="1" customWidth="1"/>
    <col min="12077" max="12080" width="9.1796875" style="47" bestFit="1" customWidth="1"/>
    <col min="12081" max="12082" width="10" style="47" bestFit="1" customWidth="1"/>
    <col min="12083" max="12083" width="9.1796875" style="47" bestFit="1" customWidth="1"/>
    <col min="12084" max="12085" width="10" style="47" bestFit="1" customWidth="1"/>
    <col min="12086" max="12086" width="10.6328125" style="47" bestFit="1" customWidth="1"/>
    <col min="12087" max="12087" width="9.6328125" style="47" bestFit="1" customWidth="1"/>
    <col min="12088" max="12088" width="11.08984375" style="47" bestFit="1" customWidth="1"/>
    <col min="12089" max="12089" width="5.81640625" style="47" customWidth="1"/>
    <col min="12090" max="12090" width="7" style="47" customWidth="1"/>
    <col min="12091" max="12091" width="3.6328125" style="47" customWidth="1"/>
    <col min="12092" max="12092" width="19.453125" style="47" customWidth="1"/>
    <col min="12093" max="12094" width="9.90625" style="47" bestFit="1" customWidth="1"/>
    <col min="12095" max="12095" width="9.08984375" style="47" bestFit="1" customWidth="1"/>
    <col min="12096" max="12096" width="10" style="47" customWidth="1"/>
    <col min="12097" max="12097" width="3.90625" style="47" customWidth="1"/>
    <col min="12098" max="12098" width="3.81640625" style="47" customWidth="1"/>
    <col min="12099" max="12099" width="20.08984375" style="47" customWidth="1"/>
    <col min="12100" max="12100" width="9.36328125" style="47" bestFit="1" customWidth="1"/>
    <col min="12101" max="12101" width="9.90625" style="47" bestFit="1" customWidth="1"/>
    <col min="12102" max="12102" width="10.453125" style="47" bestFit="1" customWidth="1"/>
    <col min="12103" max="12103" width="3.90625" style="47" customWidth="1"/>
    <col min="12104" max="12288" width="9" style="47"/>
    <col min="12289" max="12289" width="3.90625" style="47" customWidth="1"/>
    <col min="12290" max="12290" width="21" style="47" customWidth="1"/>
    <col min="12291" max="12329" width="9.1796875" style="47" bestFit="1" customWidth="1"/>
    <col min="12330" max="12330" width="10" style="47" bestFit="1" customWidth="1"/>
    <col min="12331" max="12331" width="9.1796875" style="47" bestFit="1" customWidth="1"/>
    <col min="12332" max="12332" width="10" style="47" bestFit="1" customWidth="1"/>
    <col min="12333" max="12336" width="9.1796875" style="47" bestFit="1" customWidth="1"/>
    <col min="12337" max="12338" width="10" style="47" bestFit="1" customWidth="1"/>
    <col min="12339" max="12339" width="9.1796875" style="47" bestFit="1" customWidth="1"/>
    <col min="12340" max="12341" width="10" style="47" bestFit="1" customWidth="1"/>
    <col min="12342" max="12342" width="10.6328125" style="47" bestFit="1" customWidth="1"/>
    <col min="12343" max="12343" width="9.6328125" style="47" bestFit="1" customWidth="1"/>
    <col min="12344" max="12344" width="11.08984375" style="47" bestFit="1" customWidth="1"/>
    <col min="12345" max="12345" width="5.81640625" style="47" customWidth="1"/>
    <col min="12346" max="12346" width="7" style="47" customWidth="1"/>
    <col min="12347" max="12347" width="3.6328125" style="47" customWidth="1"/>
    <col min="12348" max="12348" width="19.453125" style="47" customWidth="1"/>
    <col min="12349" max="12350" width="9.90625" style="47" bestFit="1" customWidth="1"/>
    <col min="12351" max="12351" width="9.08984375" style="47" bestFit="1" customWidth="1"/>
    <col min="12352" max="12352" width="10" style="47" customWidth="1"/>
    <col min="12353" max="12353" width="3.90625" style="47" customWidth="1"/>
    <col min="12354" max="12354" width="3.81640625" style="47" customWidth="1"/>
    <col min="12355" max="12355" width="20.08984375" style="47" customWidth="1"/>
    <col min="12356" max="12356" width="9.36328125" style="47" bestFit="1" customWidth="1"/>
    <col min="12357" max="12357" width="9.90625" style="47" bestFit="1" customWidth="1"/>
    <col min="12358" max="12358" width="10.453125" style="47" bestFit="1" customWidth="1"/>
    <col min="12359" max="12359" width="3.90625" style="47" customWidth="1"/>
    <col min="12360" max="12544" width="9" style="47"/>
    <col min="12545" max="12545" width="3.90625" style="47" customWidth="1"/>
    <col min="12546" max="12546" width="21" style="47" customWidth="1"/>
    <col min="12547" max="12585" width="9.1796875" style="47" bestFit="1" customWidth="1"/>
    <col min="12586" max="12586" width="10" style="47" bestFit="1" customWidth="1"/>
    <col min="12587" max="12587" width="9.1796875" style="47" bestFit="1" customWidth="1"/>
    <col min="12588" max="12588" width="10" style="47" bestFit="1" customWidth="1"/>
    <col min="12589" max="12592" width="9.1796875" style="47" bestFit="1" customWidth="1"/>
    <col min="12593" max="12594" width="10" style="47" bestFit="1" customWidth="1"/>
    <col min="12595" max="12595" width="9.1796875" style="47" bestFit="1" customWidth="1"/>
    <col min="12596" max="12597" width="10" style="47" bestFit="1" customWidth="1"/>
    <col min="12598" max="12598" width="10.6328125" style="47" bestFit="1" customWidth="1"/>
    <col min="12599" max="12599" width="9.6328125" style="47" bestFit="1" customWidth="1"/>
    <col min="12600" max="12600" width="11.08984375" style="47" bestFit="1" customWidth="1"/>
    <col min="12601" max="12601" width="5.81640625" style="47" customWidth="1"/>
    <col min="12602" max="12602" width="7" style="47" customWidth="1"/>
    <col min="12603" max="12603" width="3.6328125" style="47" customWidth="1"/>
    <col min="12604" max="12604" width="19.453125" style="47" customWidth="1"/>
    <col min="12605" max="12606" width="9.90625" style="47" bestFit="1" customWidth="1"/>
    <col min="12607" max="12607" width="9.08984375" style="47" bestFit="1" customWidth="1"/>
    <col min="12608" max="12608" width="10" style="47" customWidth="1"/>
    <col min="12609" max="12609" width="3.90625" style="47" customWidth="1"/>
    <col min="12610" max="12610" width="3.81640625" style="47" customWidth="1"/>
    <col min="12611" max="12611" width="20.08984375" style="47" customWidth="1"/>
    <col min="12612" max="12612" width="9.36328125" style="47" bestFit="1" customWidth="1"/>
    <col min="12613" max="12613" width="9.90625" style="47" bestFit="1" customWidth="1"/>
    <col min="12614" max="12614" width="10.453125" style="47" bestFit="1" customWidth="1"/>
    <col min="12615" max="12615" width="3.90625" style="47" customWidth="1"/>
    <col min="12616" max="12800" width="9" style="47"/>
    <col min="12801" max="12801" width="3.90625" style="47" customWidth="1"/>
    <col min="12802" max="12802" width="21" style="47" customWidth="1"/>
    <col min="12803" max="12841" width="9.1796875" style="47" bestFit="1" customWidth="1"/>
    <col min="12842" max="12842" width="10" style="47" bestFit="1" customWidth="1"/>
    <col min="12843" max="12843" width="9.1796875" style="47" bestFit="1" customWidth="1"/>
    <col min="12844" max="12844" width="10" style="47" bestFit="1" customWidth="1"/>
    <col min="12845" max="12848" width="9.1796875" style="47" bestFit="1" customWidth="1"/>
    <col min="12849" max="12850" width="10" style="47" bestFit="1" customWidth="1"/>
    <col min="12851" max="12851" width="9.1796875" style="47" bestFit="1" customWidth="1"/>
    <col min="12852" max="12853" width="10" style="47" bestFit="1" customWidth="1"/>
    <col min="12854" max="12854" width="10.6328125" style="47" bestFit="1" customWidth="1"/>
    <col min="12855" max="12855" width="9.6328125" style="47" bestFit="1" customWidth="1"/>
    <col min="12856" max="12856" width="11.08984375" style="47" bestFit="1" customWidth="1"/>
    <col min="12857" max="12857" width="5.81640625" style="47" customWidth="1"/>
    <col min="12858" max="12858" width="7" style="47" customWidth="1"/>
    <col min="12859" max="12859" width="3.6328125" style="47" customWidth="1"/>
    <col min="12860" max="12860" width="19.453125" style="47" customWidth="1"/>
    <col min="12861" max="12862" width="9.90625" style="47" bestFit="1" customWidth="1"/>
    <col min="12863" max="12863" width="9.08984375" style="47" bestFit="1" customWidth="1"/>
    <col min="12864" max="12864" width="10" style="47" customWidth="1"/>
    <col min="12865" max="12865" width="3.90625" style="47" customWidth="1"/>
    <col min="12866" max="12866" width="3.81640625" style="47" customWidth="1"/>
    <col min="12867" max="12867" width="20.08984375" style="47" customWidth="1"/>
    <col min="12868" max="12868" width="9.36328125" style="47" bestFit="1" customWidth="1"/>
    <col min="12869" max="12869" width="9.90625" style="47" bestFit="1" customWidth="1"/>
    <col min="12870" max="12870" width="10.453125" style="47" bestFit="1" customWidth="1"/>
    <col min="12871" max="12871" width="3.90625" style="47" customWidth="1"/>
    <col min="12872" max="13056" width="9" style="47"/>
    <col min="13057" max="13057" width="3.90625" style="47" customWidth="1"/>
    <col min="13058" max="13058" width="21" style="47" customWidth="1"/>
    <col min="13059" max="13097" width="9.1796875" style="47" bestFit="1" customWidth="1"/>
    <col min="13098" max="13098" width="10" style="47" bestFit="1" customWidth="1"/>
    <col min="13099" max="13099" width="9.1796875" style="47" bestFit="1" customWidth="1"/>
    <col min="13100" max="13100" width="10" style="47" bestFit="1" customWidth="1"/>
    <col min="13101" max="13104" width="9.1796875" style="47" bestFit="1" customWidth="1"/>
    <col min="13105" max="13106" width="10" style="47" bestFit="1" customWidth="1"/>
    <col min="13107" max="13107" width="9.1796875" style="47" bestFit="1" customWidth="1"/>
    <col min="13108" max="13109" width="10" style="47" bestFit="1" customWidth="1"/>
    <col min="13110" max="13110" width="10.6328125" style="47" bestFit="1" customWidth="1"/>
    <col min="13111" max="13111" width="9.6328125" style="47" bestFit="1" customWidth="1"/>
    <col min="13112" max="13112" width="11.08984375" style="47" bestFit="1" customWidth="1"/>
    <col min="13113" max="13113" width="5.81640625" style="47" customWidth="1"/>
    <col min="13114" max="13114" width="7" style="47" customWidth="1"/>
    <col min="13115" max="13115" width="3.6328125" style="47" customWidth="1"/>
    <col min="13116" max="13116" width="19.453125" style="47" customWidth="1"/>
    <col min="13117" max="13118" width="9.90625" style="47" bestFit="1" customWidth="1"/>
    <col min="13119" max="13119" width="9.08984375" style="47" bestFit="1" customWidth="1"/>
    <col min="13120" max="13120" width="10" style="47" customWidth="1"/>
    <col min="13121" max="13121" width="3.90625" style="47" customWidth="1"/>
    <col min="13122" max="13122" width="3.81640625" style="47" customWidth="1"/>
    <col min="13123" max="13123" width="20.08984375" style="47" customWidth="1"/>
    <col min="13124" max="13124" width="9.36328125" style="47" bestFit="1" customWidth="1"/>
    <col min="13125" max="13125" width="9.90625" style="47" bestFit="1" customWidth="1"/>
    <col min="13126" max="13126" width="10.453125" style="47" bestFit="1" customWidth="1"/>
    <col min="13127" max="13127" width="3.90625" style="47" customWidth="1"/>
    <col min="13128" max="13312" width="9" style="47"/>
    <col min="13313" max="13313" width="3.90625" style="47" customWidth="1"/>
    <col min="13314" max="13314" width="21" style="47" customWidth="1"/>
    <col min="13315" max="13353" width="9.1796875" style="47" bestFit="1" customWidth="1"/>
    <col min="13354" max="13354" width="10" style="47" bestFit="1" customWidth="1"/>
    <col min="13355" max="13355" width="9.1796875" style="47" bestFit="1" customWidth="1"/>
    <col min="13356" max="13356" width="10" style="47" bestFit="1" customWidth="1"/>
    <col min="13357" max="13360" width="9.1796875" style="47" bestFit="1" customWidth="1"/>
    <col min="13361" max="13362" width="10" style="47" bestFit="1" customWidth="1"/>
    <col min="13363" max="13363" width="9.1796875" style="47" bestFit="1" customWidth="1"/>
    <col min="13364" max="13365" width="10" style="47" bestFit="1" customWidth="1"/>
    <col min="13366" max="13366" width="10.6328125" style="47" bestFit="1" customWidth="1"/>
    <col min="13367" max="13367" width="9.6328125" style="47" bestFit="1" customWidth="1"/>
    <col min="13368" max="13368" width="11.08984375" style="47" bestFit="1" customWidth="1"/>
    <col min="13369" max="13369" width="5.81640625" style="47" customWidth="1"/>
    <col min="13370" max="13370" width="7" style="47" customWidth="1"/>
    <col min="13371" max="13371" width="3.6328125" style="47" customWidth="1"/>
    <col min="13372" max="13372" width="19.453125" style="47" customWidth="1"/>
    <col min="13373" max="13374" width="9.90625" style="47" bestFit="1" customWidth="1"/>
    <col min="13375" max="13375" width="9.08984375" style="47" bestFit="1" customWidth="1"/>
    <col min="13376" max="13376" width="10" style="47" customWidth="1"/>
    <col min="13377" max="13377" width="3.90625" style="47" customWidth="1"/>
    <col min="13378" max="13378" width="3.81640625" style="47" customWidth="1"/>
    <col min="13379" max="13379" width="20.08984375" style="47" customWidth="1"/>
    <col min="13380" max="13380" width="9.36328125" style="47" bestFit="1" customWidth="1"/>
    <col min="13381" max="13381" width="9.90625" style="47" bestFit="1" customWidth="1"/>
    <col min="13382" max="13382" width="10.453125" style="47" bestFit="1" customWidth="1"/>
    <col min="13383" max="13383" width="3.90625" style="47" customWidth="1"/>
    <col min="13384" max="13568" width="9" style="47"/>
    <col min="13569" max="13569" width="3.90625" style="47" customWidth="1"/>
    <col min="13570" max="13570" width="21" style="47" customWidth="1"/>
    <col min="13571" max="13609" width="9.1796875" style="47" bestFit="1" customWidth="1"/>
    <col min="13610" max="13610" width="10" style="47" bestFit="1" customWidth="1"/>
    <col min="13611" max="13611" width="9.1796875" style="47" bestFit="1" customWidth="1"/>
    <col min="13612" max="13612" width="10" style="47" bestFit="1" customWidth="1"/>
    <col min="13613" max="13616" width="9.1796875" style="47" bestFit="1" customWidth="1"/>
    <col min="13617" max="13618" width="10" style="47" bestFit="1" customWidth="1"/>
    <col min="13619" max="13619" width="9.1796875" style="47" bestFit="1" customWidth="1"/>
    <col min="13620" max="13621" width="10" style="47" bestFit="1" customWidth="1"/>
    <col min="13622" max="13622" width="10.6328125" style="47" bestFit="1" customWidth="1"/>
    <col min="13623" max="13623" width="9.6328125" style="47" bestFit="1" customWidth="1"/>
    <col min="13624" max="13624" width="11.08984375" style="47" bestFit="1" customWidth="1"/>
    <col min="13625" max="13625" width="5.81640625" style="47" customWidth="1"/>
    <col min="13626" max="13626" width="7" style="47" customWidth="1"/>
    <col min="13627" max="13627" width="3.6328125" style="47" customWidth="1"/>
    <col min="13628" max="13628" width="19.453125" style="47" customWidth="1"/>
    <col min="13629" max="13630" width="9.90625" style="47" bestFit="1" customWidth="1"/>
    <col min="13631" max="13631" width="9.08984375" style="47" bestFit="1" customWidth="1"/>
    <col min="13632" max="13632" width="10" style="47" customWidth="1"/>
    <col min="13633" max="13633" width="3.90625" style="47" customWidth="1"/>
    <col min="13634" max="13634" width="3.81640625" style="47" customWidth="1"/>
    <col min="13635" max="13635" width="20.08984375" style="47" customWidth="1"/>
    <col min="13636" max="13636" width="9.36328125" style="47" bestFit="1" customWidth="1"/>
    <col min="13637" max="13637" width="9.90625" style="47" bestFit="1" customWidth="1"/>
    <col min="13638" max="13638" width="10.453125" style="47" bestFit="1" customWidth="1"/>
    <col min="13639" max="13639" width="3.90625" style="47" customWidth="1"/>
    <col min="13640" max="13824" width="9" style="47"/>
    <col min="13825" max="13825" width="3.90625" style="47" customWidth="1"/>
    <col min="13826" max="13826" width="21" style="47" customWidth="1"/>
    <col min="13827" max="13865" width="9.1796875" style="47" bestFit="1" customWidth="1"/>
    <col min="13866" max="13866" width="10" style="47" bestFit="1" customWidth="1"/>
    <col min="13867" max="13867" width="9.1796875" style="47" bestFit="1" customWidth="1"/>
    <col min="13868" max="13868" width="10" style="47" bestFit="1" customWidth="1"/>
    <col min="13869" max="13872" width="9.1796875" style="47" bestFit="1" customWidth="1"/>
    <col min="13873" max="13874" width="10" style="47" bestFit="1" customWidth="1"/>
    <col min="13875" max="13875" width="9.1796875" style="47" bestFit="1" customWidth="1"/>
    <col min="13876" max="13877" width="10" style="47" bestFit="1" customWidth="1"/>
    <col min="13878" max="13878" width="10.6328125" style="47" bestFit="1" customWidth="1"/>
    <col min="13879" max="13879" width="9.6328125" style="47" bestFit="1" customWidth="1"/>
    <col min="13880" max="13880" width="11.08984375" style="47" bestFit="1" customWidth="1"/>
    <col min="13881" max="13881" width="5.81640625" style="47" customWidth="1"/>
    <col min="13882" max="13882" width="7" style="47" customWidth="1"/>
    <col min="13883" max="13883" width="3.6328125" style="47" customWidth="1"/>
    <col min="13884" max="13884" width="19.453125" style="47" customWidth="1"/>
    <col min="13885" max="13886" width="9.90625" style="47" bestFit="1" customWidth="1"/>
    <col min="13887" max="13887" width="9.08984375" style="47" bestFit="1" customWidth="1"/>
    <col min="13888" max="13888" width="10" style="47" customWidth="1"/>
    <col min="13889" max="13889" width="3.90625" style="47" customWidth="1"/>
    <col min="13890" max="13890" width="3.81640625" style="47" customWidth="1"/>
    <col min="13891" max="13891" width="20.08984375" style="47" customWidth="1"/>
    <col min="13892" max="13892" width="9.36328125" style="47" bestFit="1" customWidth="1"/>
    <col min="13893" max="13893" width="9.90625" style="47" bestFit="1" customWidth="1"/>
    <col min="13894" max="13894" width="10.453125" style="47" bestFit="1" customWidth="1"/>
    <col min="13895" max="13895" width="3.90625" style="47" customWidth="1"/>
    <col min="13896" max="14080" width="9" style="47"/>
    <col min="14081" max="14081" width="3.90625" style="47" customWidth="1"/>
    <col min="14082" max="14082" width="21" style="47" customWidth="1"/>
    <col min="14083" max="14121" width="9.1796875" style="47" bestFit="1" customWidth="1"/>
    <col min="14122" max="14122" width="10" style="47" bestFit="1" customWidth="1"/>
    <col min="14123" max="14123" width="9.1796875" style="47" bestFit="1" customWidth="1"/>
    <col min="14124" max="14124" width="10" style="47" bestFit="1" customWidth="1"/>
    <col min="14125" max="14128" width="9.1796875" style="47" bestFit="1" customWidth="1"/>
    <col min="14129" max="14130" width="10" style="47" bestFit="1" customWidth="1"/>
    <col min="14131" max="14131" width="9.1796875" style="47" bestFit="1" customWidth="1"/>
    <col min="14132" max="14133" width="10" style="47" bestFit="1" customWidth="1"/>
    <col min="14134" max="14134" width="10.6328125" style="47" bestFit="1" customWidth="1"/>
    <col min="14135" max="14135" width="9.6328125" style="47" bestFit="1" customWidth="1"/>
    <col min="14136" max="14136" width="11.08984375" style="47" bestFit="1" customWidth="1"/>
    <col min="14137" max="14137" width="5.81640625" style="47" customWidth="1"/>
    <col min="14138" max="14138" width="7" style="47" customWidth="1"/>
    <col min="14139" max="14139" width="3.6328125" style="47" customWidth="1"/>
    <col min="14140" max="14140" width="19.453125" style="47" customWidth="1"/>
    <col min="14141" max="14142" width="9.90625" style="47" bestFit="1" customWidth="1"/>
    <col min="14143" max="14143" width="9.08984375" style="47" bestFit="1" customWidth="1"/>
    <col min="14144" max="14144" width="10" style="47" customWidth="1"/>
    <col min="14145" max="14145" width="3.90625" style="47" customWidth="1"/>
    <col min="14146" max="14146" width="3.81640625" style="47" customWidth="1"/>
    <col min="14147" max="14147" width="20.08984375" style="47" customWidth="1"/>
    <col min="14148" max="14148" width="9.36328125" style="47" bestFit="1" customWidth="1"/>
    <col min="14149" max="14149" width="9.90625" style="47" bestFit="1" customWidth="1"/>
    <col min="14150" max="14150" width="10.453125" style="47" bestFit="1" customWidth="1"/>
    <col min="14151" max="14151" width="3.90625" style="47" customWidth="1"/>
    <col min="14152" max="14336" width="9" style="47"/>
    <col min="14337" max="14337" width="3.90625" style="47" customWidth="1"/>
    <col min="14338" max="14338" width="21" style="47" customWidth="1"/>
    <col min="14339" max="14377" width="9.1796875" style="47" bestFit="1" customWidth="1"/>
    <col min="14378" max="14378" width="10" style="47" bestFit="1" customWidth="1"/>
    <col min="14379" max="14379" width="9.1796875" style="47" bestFit="1" customWidth="1"/>
    <col min="14380" max="14380" width="10" style="47" bestFit="1" customWidth="1"/>
    <col min="14381" max="14384" width="9.1796875" style="47" bestFit="1" customWidth="1"/>
    <col min="14385" max="14386" width="10" style="47" bestFit="1" customWidth="1"/>
    <col min="14387" max="14387" width="9.1796875" style="47" bestFit="1" customWidth="1"/>
    <col min="14388" max="14389" width="10" style="47" bestFit="1" customWidth="1"/>
    <col min="14390" max="14390" width="10.6328125" style="47" bestFit="1" customWidth="1"/>
    <col min="14391" max="14391" width="9.6328125" style="47" bestFit="1" customWidth="1"/>
    <col min="14392" max="14392" width="11.08984375" style="47" bestFit="1" customWidth="1"/>
    <col min="14393" max="14393" width="5.81640625" style="47" customWidth="1"/>
    <col min="14394" max="14394" width="7" style="47" customWidth="1"/>
    <col min="14395" max="14395" width="3.6328125" style="47" customWidth="1"/>
    <col min="14396" max="14396" width="19.453125" style="47" customWidth="1"/>
    <col min="14397" max="14398" width="9.90625" style="47" bestFit="1" customWidth="1"/>
    <col min="14399" max="14399" width="9.08984375" style="47" bestFit="1" customWidth="1"/>
    <col min="14400" max="14400" width="10" style="47" customWidth="1"/>
    <col min="14401" max="14401" width="3.90625" style="47" customWidth="1"/>
    <col min="14402" max="14402" width="3.81640625" style="47" customWidth="1"/>
    <col min="14403" max="14403" width="20.08984375" style="47" customWidth="1"/>
    <col min="14404" max="14404" width="9.36328125" style="47" bestFit="1" customWidth="1"/>
    <col min="14405" max="14405" width="9.90625" style="47" bestFit="1" customWidth="1"/>
    <col min="14406" max="14406" width="10.453125" style="47" bestFit="1" customWidth="1"/>
    <col min="14407" max="14407" width="3.90625" style="47" customWidth="1"/>
    <col min="14408" max="14592" width="9" style="47"/>
    <col min="14593" max="14593" width="3.90625" style="47" customWidth="1"/>
    <col min="14594" max="14594" width="21" style="47" customWidth="1"/>
    <col min="14595" max="14633" width="9.1796875" style="47" bestFit="1" customWidth="1"/>
    <col min="14634" max="14634" width="10" style="47" bestFit="1" customWidth="1"/>
    <col min="14635" max="14635" width="9.1796875" style="47" bestFit="1" customWidth="1"/>
    <col min="14636" max="14636" width="10" style="47" bestFit="1" customWidth="1"/>
    <col min="14637" max="14640" width="9.1796875" style="47" bestFit="1" customWidth="1"/>
    <col min="14641" max="14642" width="10" style="47" bestFit="1" customWidth="1"/>
    <col min="14643" max="14643" width="9.1796875" style="47" bestFit="1" customWidth="1"/>
    <col min="14644" max="14645" width="10" style="47" bestFit="1" customWidth="1"/>
    <col min="14646" max="14646" width="10.6328125" style="47" bestFit="1" customWidth="1"/>
    <col min="14647" max="14647" width="9.6328125" style="47" bestFit="1" customWidth="1"/>
    <col min="14648" max="14648" width="11.08984375" style="47" bestFit="1" customWidth="1"/>
    <col min="14649" max="14649" width="5.81640625" style="47" customWidth="1"/>
    <col min="14650" max="14650" width="7" style="47" customWidth="1"/>
    <col min="14651" max="14651" width="3.6328125" style="47" customWidth="1"/>
    <col min="14652" max="14652" width="19.453125" style="47" customWidth="1"/>
    <col min="14653" max="14654" width="9.90625" style="47" bestFit="1" customWidth="1"/>
    <col min="14655" max="14655" width="9.08984375" style="47" bestFit="1" customWidth="1"/>
    <col min="14656" max="14656" width="10" style="47" customWidth="1"/>
    <col min="14657" max="14657" width="3.90625" style="47" customWidth="1"/>
    <col min="14658" max="14658" width="3.81640625" style="47" customWidth="1"/>
    <col min="14659" max="14659" width="20.08984375" style="47" customWidth="1"/>
    <col min="14660" max="14660" width="9.36328125" style="47" bestFit="1" customWidth="1"/>
    <col min="14661" max="14661" width="9.90625" style="47" bestFit="1" customWidth="1"/>
    <col min="14662" max="14662" width="10.453125" style="47" bestFit="1" customWidth="1"/>
    <col min="14663" max="14663" width="3.90625" style="47" customWidth="1"/>
    <col min="14664" max="14848" width="9" style="47"/>
    <col min="14849" max="14849" width="3.90625" style="47" customWidth="1"/>
    <col min="14850" max="14850" width="21" style="47" customWidth="1"/>
    <col min="14851" max="14889" width="9.1796875" style="47" bestFit="1" customWidth="1"/>
    <col min="14890" max="14890" width="10" style="47" bestFit="1" customWidth="1"/>
    <col min="14891" max="14891" width="9.1796875" style="47" bestFit="1" customWidth="1"/>
    <col min="14892" max="14892" width="10" style="47" bestFit="1" customWidth="1"/>
    <col min="14893" max="14896" width="9.1796875" style="47" bestFit="1" customWidth="1"/>
    <col min="14897" max="14898" width="10" style="47" bestFit="1" customWidth="1"/>
    <col min="14899" max="14899" width="9.1796875" style="47" bestFit="1" customWidth="1"/>
    <col min="14900" max="14901" width="10" style="47" bestFit="1" customWidth="1"/>
    <col min="14902" max="14902" width="10.6328125" style="47" bestFit="1" customWidth="1"/>
    <col min="14903" max="14903" width="9.6328125" style="47" bestFit="1" customWidth="1"/>
    <col min="14904" max="14904" width="11.08984375" style="47" bestFit="1" customWidth="1"/>
    <col min="14905" max="14905" width="5.81640625" style="47" customWidth="1"/>
    <col min="14906" max="14906" width="7" style="47" customWidth="1"/>
    <col min="14907" max="14907" width="3.6328125" style="47" customWidth="1"/>
    <col min="14908" max="14908" width="19.453125" style="47" customWidth="1"/>
    <col min="14909" max="14910" width="9.90625" style="47" bestFit="1" customWidth="1"/>
    <col min="14911" max="14911" width="9.08984375" style="47" bestFit="1" customWidth="1"/>
    <col min="14912" max="14912" width="10" style="47" customWidth="1"/>
    <col min="14913" max="14913" width="3.90625" style="47" customWidth="1"/>
    <col min="14914" max="14914" width="3.81640625" style="47" customWidth="1"/>
    <col min="14915" max="14915" width="20.08984375" style="47" customWidth="1"/>
    <col min="14916" max="14916" width="9.36328125" style="47" bestFit="1" customWidth="1"/>
    <col min="14917" max="14917" width="9.90625" style="47" bestFit="1" customWidth="1"/>
    <col min="14918" max="14918" width="10.453125" style="47" bestFit="1" customWidth="1"/>
    <col min="14919" max="14919" width="3.90625" style="47" customWidth="1"/>
    <col min="14920" max="15104" width="9" style="47"/>
    <col min="15105" max="15105" width="3.90625" style="47" customWidth="1"/>
    <col min="15106" max="15106" width="21" style="47" customWidth="1"/>
    <col min="15107" max="15145" width="9.1796875" style="47" bestFit="1" customWidth="1"/>
    <col min="15146" max="15146" width="10" style="47" bestFit="1" customWidth="1"/>
    <col min="15147" max="15147" width="9.1796875" style="47" bestFit="1" customWidth="1"/>
    <col min="15148" max="15148" width="10" style="47" bestFit="1" customWidth="1"/>
    <col min="15149" max="15152" width="9.1796875" style="47" bestFit="1" customWidth="1"/>
    <col min="15153" max="15154" width="10" style="47" bestFit="1" customWidth="1"/>
    <col min="15155" max="15155" width="9.1796875" style="47" bestFit="1" customWidth="1"/>
    <col min="15156" max="15157" width="10" style="47" bestFit="1" customWidth="1"/>
    <col min="15158" max="15158" width="10.6328125" style="47" bestFit="1" customWidth="1"/>
    <col min="15159" max="15159" width="9.6328125" style="47" bestFit="1" customWidth="1"/>
    <col min="15160" max="15160" width="11.08984375" style="47" bestFit="1" customWidth="1"/>
    <col min="15161" max="15161" width="5.81640625" style="47" customWidth="1"/>
    <col min="15162" max="15162" width="7" style="47" customWidth="1"/>
    <col min="15163" max="15163" width="3.6328125" style="47" customWidth="1"/>
    <col min="15164" max="15164" width="19.453125" style="47" customWidth="1"/>
    <col min="15165" max="15166" width="9.90625" style="47" bestFit="1" customWidth="1"/>
    <col min="15167" max="15167" width="9.08984375" style="47" bestFit="1" customWidth="1"/>
    <col min="15168" max="15168" width="10" style="47" customWidth="1"/>
    <col min="15169" max="15169" width="3.90625" style="47" customWidth="1"/>
    <col min="15170" max="15170" width="3.81640625" style="47" customWidth="1"/>
    <col min="15171" max="15171" width="20.08984375" style="47" customWidth="1"/>
    <col min="15172" max="15172" width="9.36328125" style="47" bestFit="1" customWidth="1"/>
    <col min="15173" max="15173" width="9.90625" style="47" bestFit="1" customWidth="1"/>
    <col min="15174" max="15174" width="10.453125" style="47" bestFit="1" customWidth="1"/>
    <col min="15175" max="15175" width="3.90625" style="47" customWidth="1"/>
    <col min="15176" max="15360" width="9" style="47"/>
    <col min="15361" max="15361" width="3.90625" style="47" customWidth="1"/>
    <col min="15362" max="15362" width="21" style="47" customWidth="1"/>
    <col min="15363" max="15401" width="9.1796875" style="47" bestFit="1" customWidth="1"/>
    <col min="15402" max="15402" width="10" style="47" bestFit="1" customWidth="1"/>
    <col min="15403" max="15403" width="9.1796875" style="47" bestFit="1" customWidth="1"/>
    <col min="15404" max="15404" width="10" style="47" bestFit="1" customWidth="1"/>
    <col min="15405" max="15408" width="9.1796875" style="47" bestFit="1" customWidth="1"/>
    <col min="15409" max="15410" width="10" style="47" bestFit="1" customWidth="1"/>
    <col min="15411" max="15411" width="9.1796875" style="47" bestFit="1" customWidth="1"/>
    <col min="15412" max="15413" width="10" style="47" bestFit="1" customWidth="1"/>
    <col min="15414" max="15414" width="10.6328125" style="47" bestFit="1" customWidth="1"/>
    <col min="15415" max="15415" width="9.6328125" style="47" bestFit="1" customWidth="1"/>
    <col min="15416" max="15416" width="11.08984375" style="47" bestFit="1" customWidth="1"/>
    <col min="15417" max="15417" width="5.81640625" style="47" customWidth="1"/>
    <col min="15418" max="15418" width="7" style="47" customWidth="1"/>
    <col min="15419" max="15419" width="3.6328125" style="47" customWidth="1"/>
    <col min="15420" max="15420" width="19.453125" style="47" customWidth="1"/>
    <col min="15421" max="15422" width="9.90625" style="47" bestFit="1" customWidth="1"/>
    <col min="15423" max="15423" width="9.08984375" style="47" bestFit="1" customWidth="1"/>
    <col min="15424" max="15424" width="10" style="47" customWidth="1"/>
    <col min="15425" max="15425" width="3.90625" style="47" customWidth="1"/>
    <col min="15426" max="15426" width="3.81640625" style="47" customWidth="1"/>
    <col min="15427" max="15427" width="20.08984375" style="47" customWidth="1"/>
    <col min="15428" max="15428" width="9.36328125" style="47" bestFit="1" customWidth="1"/>
    <col min="15429" max="15429" width="9.90625" style="47" bestFit="1" customWidth="1"/>
    <col min="15430" max="15430" width="10.453125" style="47" bestFit="1" customWidth="1"/>
    <col min="15431" max="15431" width="3.90625" style="47" customWidth="1"/>
    <col min="15432" max="15616" width="9" style="47"/>
    <col min="15617" max="15617" width="3.90625" style="47" customWidth="1"/>
    <col min="15618" max="15618" width="21" style="47" customWidth="1"/>
    <col min="15619" max="15657" width="9.1796875" style="47" bestFit="1" customWidth="1"/>
    <col min="15658" max="15658" width="10" style="47" bestFit="1" customWidth="1"/>
    <col min="15659" max="15659" width="9.1796875" style="47" bestFit="1" customWidth="1"/>
    <col min="15660" max="15660" width="10" style="47" bestFit="1" customWidth="1"/>
    <col min="15661" max="15664" width="9.1796875" style="47" bestFit="1" customWidth="1"/>
    <col min="15665" max="15666" width="10" style="47" bestFit="1" customWidth="1"/>
    <col min="15667" max="15667" width="9.1796875" style="47" bestFit="1" customWidth="1"/>
    <col min="15668" max="15669" width="10" style="47" bestFit="1" customWidth="1"/>
    <col min="15670" max="15670" width="10.6328125" style="47" bestFit="1" customWidth="1"/>
    <col min="15671" max="15671" width="9.6328125" style="47" bestFit="1" customWidth="1"/>
    <col min="15672" max="15672" width="11.08984375" style="47" bestFit="1" customWidth="1"/>
    <col min="15673" max="15673" width="5.81640625" style="47" customWidth="1"/>
    <col min="15674" max="15674" width="7" style="47" customWidth="1"/>
    <col min="15675" max="15675" width="3.6328125" style="47" customWidth="1"/>
    <col min="15676" max="15676" width="19.453125" style="47" customWidth="1"/>
    <col min="15677" max="15678" width="9.90625" style="47" bestFit="1" customWidth="1"/>
    <col min="15679" max="15679" width="9.08984375" style="47" bestFit="1" customWidth="1"/>
    <col min="15680" max="15680" width="10" style="47" customWidth="1"/>
    <col min="15681" max="15681" width="3.90625" style="47" customWidth="1"/>
    <col min="15682" max="15682" width="3.81640625" style="47" customWidth="1"/>
    <col min="15683" max="15683" width="20.08984375" style="47" customWidth="1"/>
    <col min="15684" max="15684" width="9.36328125" style="47" bestFit="1" customWidth="1"/>
    <col min="15685" max="15685" width="9.90625" style="47" bestFit="1" customWidth="1"/>
    <col min="15686" max="15686" width="10.453125" style="47" bestFit="1" customWidth="1"/>
    <col min="15687" max="15687" width="3.90625" style="47" customWidth="1"/>
    <col min="15688" max="15872" width="9" style="47"/>
    <col min="15873" max="15873" width="3.90625" style="47" customWidth="1"/>
    <col min="15874" max="15874" width="21" style="47" customWidth="1"/>
    <col min="15875" max="15913" width="9.1796875" style="47" bestFit="1" customWidth="1"/>
    <col min="15914" max="15914" width="10" style="47" bestFit="1" customWidth="1"/>
    <col min="15915" max="15915" width="9.1796875" style="47" bestFit="1" customWidth="1"/>
    <col min="15916" max="15916" width="10" style="47" bestFit="1" customWidth="1"/>
    <col min="15917" max="15920" width="9.1796875" style="47" bestFit="1" customWidth="1"/>
    <col min="15921" max="15922" width="10" style="47" bestFit="1" customWidth="1"/>
    <col min="15923" max="15923" width="9.1796875" style="47" bestFit="1" customWidth="1"/>
    <col min="15924" max="15925" width="10" style="47" bestFit="1" customWidth="1"/>
    <col min="15926" max="15926" width="10.6328125" style="47" bestFit="1" customWidth="1"/>
    <col min="15927" max="15927" width="9.6328125" style="47" bestFit="1" customWidth="1"/>
    <col min="15928" max="15928" width="11.08984375" style="47" bestFit="1" customWidth="1"/>
    <col min="15929" max="15929" width="5.81640625" style="47" customWidth="1"/>
    <col min="15930" max="15930" width="7" style="47" customWidth="1"/>
    <col min="15931" max="15931" width="3.6328125" style="47" customWidth="1"/>
    <col min="15932" max="15932" width="19.453125" style="47" customWidth="1"/>
    <col min="15933" max="15934" width="9.90625" style="47" bestFit="1" customWidth="1"/>
    <col min="15935" max="15935" width="9.08984375" style="47" bestFit="1" customWidth="1"/>
    <col min="15936" max="15936" width="10" style="47" customWidth="1"/>
    <col min="15937" max="15937" width="3.90625" style="47" customWidth="1"/>
    <col min="15938" max="15938" width="3.81640625" style="47" customWidth="1"/>
    <col min="15939" max="15939" width="20.08984375" style="47" customWidth="1"/>
    <col min="15940" max="15940" width="9.36328125" style="47" bestFit="1" customWidth="1"/>
    <col min="15941" max="15941" width="9.90625" style="47" bestFit="1" customWidth="1"/>
    <col min="15942" max="15942" width="10.453125" style="47" bestFit="1" customWidth="1"/>
    <col min="15943" max="15943" width="3.90625" style="47" customWidth="1"/>
    <col min="15944" max="16128" width="9" style="47"/>
    <col min="16129" max="16129" width="3.90625" style="47" customWidth="1"/>
    <col min="16130" max="16130" width="21" style="47" customWidth="1"/>
    <col min="16131" max="16169" width="9.1796875" style="47" bestFit="1" customWidth="1"/>
    <col min="16170" max="16170" width="10" style="47" bestFit="1" customWidth="1"/>
    <col min="16171" max="16171" width="9.1796875" style="47" bestFit="1" customWidth="1"/>
    <col min="16172" max="16172" width="10" style="47" bestFit="1" customWidth="1"/>
    <col min="16173" max="16176" width="9.1796875" style="47" bestFit="1" customWidth="1"/>
    <col min="16177" max="16178" width="10" style="47" bestFit="1" customWidth="1"/>
    <col min="16179" max="16179" width="9.1796875" style="47" bestFit="1" customWidth="1"/>
    <col min="16180" max="16181" width="10" style="47" bestFit="1" customWidth="1"/>
    <col min="16182" max="16182" width="10.6328125" style="47" bestFit="1" customWidth="1"/>
    <col min="16183" max="16183" width="9.6328125" style="47" bestFit="1" customWidth="1"/>
    <col min="16184" max="16184" width="11.08984375" style="47" bestFit="1" customWidth="1"/>
    <col min="16185" max="16185" width="5.81640625" style="47" customWidth="1"/>
    <col min="16186" max="16186" width="7" style="47" customWidth="1"/>
    <col min="16187" max="16187" width="3.6328125" style="47" customWidth="1"/>
    <col min="16188" max="16188" width="19.453125" style="47" customWidth="1"/>
    <col min="16189" max="16190" width="9.90625" style="47" bestFit="1" customWidth="1"/>
    <col min="16191" max="16191" width="9.08984375" style="47" bestFit="1" customWidth="1"/>
    <col min="16192" max="16192" width="10" style="47" customWidth="1"/>
    <col min="16193" max="16193" width="3.90625" style="47" customWidth="1"/>
    <col min="16194" max="16194" width="3.81640625" style="47" customWidth="1"/>
    <col min="16195" max="16195" width="20.08984375" style="47" customWidth="1"/>
    <col min="16196" max="16196" width="9.36328125" style="47" bestFit="1" customWidth="1"/>
    <col min="16197" max="16197" width="9.90625" style="47" bestFit="1" customWidth="1"/>
    <col min="16198" max="16198" width="10.453125" style="47" bestFit="1" customWidth="1"/>
    <col min="16199" max="16199" width="3.90625" style="47" customWidth="1"/>
    <col min="16200" max="16384" width="9" style="47"/>
  </cols>
  <sheetData>
    <row r="1" spans="1:71" x14ac:dyDescent="0.2">
      <c r="A1" s="225" t="s">
        <v>698</v>
      </c>
      <c r="E1" s="226" t="s">
        <v>700</v>
      </c>
      <c r="F1" s="542"/>
      <c r="G1" s="47" t="s">
        <v>175</v>
      </c>
      <c r="BG1" s="225" t="s">
        <v>393</v>
      </c>
      <c r="BJ1" s="47" t="s">
        <v>175</v>
      </c>
      <c r="BN1" s="225" t="s">
        <v>394</v>
      </c>
      <c r="BQ1" s="47" t="s">
        <v>175</v>
      </c>
    </row>
    <row r="2" spans="1:71" x14ac:dyDescent="0.2">
      <c r="A2" s="47" t="s">
        <v>395</v>
      </c>
      <c r="BC2" s="417" t="s">
        <v>0</v>
      </c>
      <c r="BG2" s="47" t="s">
        <v>396</v>
      </c>
      <c r="BN2" s="225" t="s">
        <v>397</v>
      </c>
    </row>
    <row r="3" spans="1:71" x14ac:dyDescent="0.2">
      <c r="A3" s="227" t="s">
        <v>1</v>
      </c>
      <c r="B3" s="228"/>
      <c r="C3" s="229" t="s">
        <v>398</v>
      </c>
      <c r="D3" s="229" t="s">
        <v>399</v>
      </c>
      <c r="E3" s="229" t="s">
        <v>400</v>
      </c>
      <c r="F3" s="229" t="s">
        <v>401</v>
      </c>
      <c r="G3" s="229" t="s">
        <v>402</v>
      </c>
      <c r="H3" s="230" t="s">
        <v>403</v>
      </c>
      <c r="I3" s="230" t="s">
        <v>404</v>
      </c>
      <c r="J3" s="230" t="s">
        <v>405</v>
      </c>
      <c r="K3" s="230" t="s">
        <v>406</v>
      </c>
      <c r="L3" s="230" t="s">
        <v>2</v>
      </c>
      <c r="M3" s="230" t="s">
        <v>3</v>
      </c>
      <c r="N3" s="230" t="s">
        <v>4</v>
      </c>
      <c r="O3" s="230" t="s">
        <v>5</v>
      </c>
      <c r="P3" s="230" t="s">
        <v>6</v>
      </c>
      <c r="Q3" s="230" t="s">
        <v>7</v>
      </c>
      <c r="R3" s="230" t="s">
        <v>8</v>
      </c>
      <c r="S3" s="230" t="s">
        <v>9</v>
      </c>
      <c r="T3" s="230" t="s">
        <v>10</v>
      </c>
      <c r="U3" s="230" t="s">
        <v>11</v>
      </c>
      <c r="V3" s="230" t="s">
        <v>12</v>
      </c>
      <c r="W3" s="230" t="s">
        <v>13</v>
      </c>
      <c r="X3" s="230" t="s">
        <v>14</v>
      </c>
      <c r="Y3" s="230" t="s">
        <v>15</v>
      </c>
      <c r="Z3" s="230" t="s">
        <v>16</v>
      </c>
      <c r="AA3" s="230" t="s">
        <v>17</v>
      </c>
      <c r="AB3" s="230" t="s">
        <v>18</v>
      </c>
      <c r="AC3" s="230" t="s">
        <v>19</v>
      </c>
      <c r="AD3" s="230" t="s">
        <v>20</v>
      </c>
      <c r="AE3" s="230" t="s">
        <v>21</v>
      </c>
      <c r="AF3" s="230" t="s">
        <v>22</v>
      </c>
      <c r="AG3" s="230" t="s">
        <v>23</v>
      </c>
      <c r="AH3" s="230" t="s">
        <v>24</v>
      </c>
      <c r="AI3" s="230" t="s">
        <v>25</v>
      </c>
      <c r="AJ3" s="230" t="s">
        <v>26</v>
      </c>
      <c r="AK3" s="230">
        <v>35</v>
      </c>
      <c r="AL3" s="229">
        <v>36</v>
      </c>
      <c r="AM3" s="229">
        <v>37</v>
      </c>
      <c r="AN3" s="229">
        <v>38</v>
      </c>
      <c r="AO3" s="229">
        <v>39</v>
      </c>
      <c r="AP3" s="231">
        <v>40</v>
      </c>
      <c r="AQ3" s="232">
        <v>41</v>
      </c>
      <c r="AR3" s="232">
        <v>42</v>
      </c>
      <c r="AS3" s="232">
        <v>43</v>
      </c>
      <c r="AT3" s="232">
        <v>44</v>
      </c>
      <c r="AU3" s="232">
        <v>45</v>
      </c>
      <c r="AV3" s="232">
        <v>46</v>
      </c>
      <c r="AW3" s="231">
        <v>47</v>
      </c>
      <c r="AX3" s="232">
        <v>48</v>
      </c>
      <c r="AY3" s="233">
        <v>49</v>
      </c>
      <c r="AZ3" s="231">
        <v>50</v>
      </c>
      <c r="BA3" s="232">
        <v>51</v>
      </c>
      <c r="BB3" s="233">
        <v>52</v>
      </c>
      <c r="BC3" s="232">
        <v>53</v>
      </c>
      <c r="BD3" s="231">
        <v>54</v>
      </c>
      <c r="BE3" s="418"/>
      <c r="BG3" s="419" t="s">
        <v>1</v>
      </c>
      <c r="BH3" s="420"/>
      <c r="BI3" s="421" t="s">
        <v>407</v>
      </c>
      <c r="BJ3" s="422" t="s">
        <v>71</v>
      </c>
      <c r="BK3" s="423" t="s">
        <v>72</v>
      </c>
      <c r="BL3" s="421" t="s">
        <v>408</v>
      </c>
      <c r="BN3" s="419" t="s">
        <v>1</v>
      </c>
      <c r="BO3" s="420"/>
      <c r="BP3" s="419" t="s">
        <v>409</v>
      </c>
      <c r="BQ3" s="422" t="s">
        <v>410</v>
      </c>
      <c r="BR3" s="421" t="s">
        <v>397</v>
      </c>
    </row>
    <row r="4" spans="1:71" ht="50" x14ac:dyDescent="0.2">
      <c r="A4" s="234"/>
      <c r="B4" s="235" t="s">
        <v>411</v>
      </c>
      <c r="C4" s="236" t="s">
        <v>412</v>
      </c>
      <c r="D4" s="236" t="s">
        <v>413</v>
      </c>
      <c r="E4" s="236" t="s">
        <v>414</v>
      </c>
      <c r="F4" s="236" t="s">
        <v>27</v>
      </c>
      <c r="G4" s="236" t="s">
        <v>415</v>
      </c>
      <c r="H4" s="237" t="s">
        <v>28</v>
      </c>
      <c r="I4" s="237" t="s">
        <v>265</v>
      </c>
      <c r="J4" s="237" t="s">
        <v>29</v>
      </c>
      <c r="K4" s="237" t="s">
        <v>30</v>
      </c>
      <c r="L4" s="237" t="s">
        <v>416</v>
      </c>
      <c r="M4" s="237" t="s">
        <v>31</v>
      </c>
      <c r="N4" s="237" t="s">
        <v>32</v>
      </c>
      <c r="O4" s="237" t="s">
        <v>33</v>
      </c>
      <c r="P4" s="237" t="s">
        <v>34</v>
      </c>
      <c r="Q4" s="237" t="s">
        <v>266</v>
      </c>
      <c r="R4" s="237" t="s">
        <v>267</v>
      </c>
      <c r="S4" s="237" t="s">
        <v>268</v>
      </c>
      <c r="T4" s="237" t="s">
        <v>417</v>
      </c>
      <c r="U4" s="237" t="s">
        <v>35</v>
      </c>
      <c r="V4" s="237" t="s">
        <v>361</v>
      </c>
      <c r="W4" s="237" t="s">
        <v>418</v>
      </c>
      <c r="X4" s="237" t="s">
        <v>50</v>
      </c>
      <c r="Y4" s="237" t="s">
        <v>36</v>
      </c>
      <c r="Z4" s="237" t="s">
        <v>419</v>
      </c>
      <c r="AA4" s="237" t="s">
        <v>420</v>
      </c>
      <c r="AB4" s="237" t="s">
        <v>421</v>
      </c>
      <c r="AC4" s="237" t="s">
        <v>422</v>
      </c>
      <c r="AD4" s="237" t="s">
        <v>37</v>
      </c>
      <c r="AE4" s="237" t="s">
        <v>38</v>
      </c>
      <c r="AF4" s="237" t="s">
        <v>423</v>
      </c>
      <c r="AG4" s="237" t="s">
        <v>191</v>
      </c>
      <c r="AH4" s="237" t="s">
        <v>39</v>
      </c>
      <c r="AI4" s="237" t="s">
        <v>40</v>
      </c>
      <c r="AJ4" s="237" t="s">
        <v>424</v>
      </c>
      <c r="AK4" s="237" t="s">
        <v>425</v>
      </c>
      <c r="AL4" s="236" t="s">
        <v>41</v>
      </c>
      <c r="AM4" s="236" t="s">
        <v>42</v>
      </c>
      <c r="AN4" s="236" t="s">
        <v>426</v>
      </c>
      <c r="AO4" s="236" t="s">
        <v>427</v>
      </c>
      <c r="AP4" s="238" t="s">
        <v>43</v>
      </c>
      <c r="AQ4" s="239" t="s">
        <v>52</v>
      </c>
      <c r="AR4" s="239" t="s">
        <v>44</v>
      </c>
      <c r="AS4" s="239" t="s">
        <v>45</v>
      </c>
      <c r="AT4" s="239" t="s">
        <v>428</v>
      </c>
      <c r="AU4" s="239" t="s">
        <v>429</v>
      </c>
      <c r="AV4" s="239" t="s">
        <v>46</v>
      </c>
      <c r="AW4" s="238" t="s">
        <v>430</v>
      </c>
      <c r="AX4" s="239" t="s">
        <v>431</v>
      </c>
      <c r="AY4" s="240" t="s">
        <v>432</v>
      </c>
      <c r="AZ4" s="238" t="s">
        <v>47</v>
      </c>
      <c r="BA4" s="239" t="s">
        <v>48</v>
      </c>
      <c r="BB4" s="240" t="s">
        <v>433</v>
      </c>
      <c r="BC4" s="239" t="s">
        <v>49</v>
      </c>
      <c r="BD4" s="238" t="s">
        <v>434</v>
      </c>
      <c r="BE4" s="424"/>
      <c r="BG4" s="425"/>
      <c r="BH4" s="426" t="s">
        <v>411</v>
      </c>
      <c r="BI4" s="427" t="s">
        <v>76</v>
      </c>
      <c r="BJ4" s="428" t="s">
        <v>77</v>
      </c>
      <c r="BK4" s="429" t="s">
        <v>78</v>
      </c>
      <c r="BL4" s="427" t="s">
        <v>435</v>
      </c>
      <c r="BN4" s="425"/>
      <c r="BO4" s="426" t="s">
        <v>411</v>
      </c>
      <c r="BP4" s="430" t="s">
        <v>84</v>
      </c>
      <c r="BQ4" s="428" t="s">
        <v>85</v>
      </c>
      <c r="BR4" s="427" t="s">
        <v>436</v>
      </c>
    </row>
    <row r="5" spans="1:71" x14ac:dyDescent="0.2">
      <c r="A5" s="241" t="s">
        <v>437</v>
      </c>
      <c r="B5" s="242" t="s">
        <v>438</v>
      </c>
      <c r="C5" s="243">
        <v>82</v>
      </c>
      <c r="D5" s="243">
        <v>0</v>
      </c>
      <c r="E5" s="243">
        <v>0</v>
      </c>
      <c r="F5" s="243">
        <v>0</v>
      </c>
      <c r="G5" s="243">
        <v>3770</v>
      </c>
      <c r="H5" s="243">
        <v>11</v>
      </c>
      <c r="I5" s="243">
        <v>21</v>
      </c>
      <c r="J5" s="243">
        <v>199</v>
      </c>
      <c r="K5" s="243">
        <v>0</v>
      </c>
      <c r="L5" s="243">
        <v>37</v>
      </c>
      <c r="M5" s="243">
        <v>4</v>
      </c>
      <c r="N5" s="243">
        <v>0</v>
      </c>
      <c r="O5" s="243">
        <v>1</v>
      </c>
      <c r="P5" s="243">
        <v>0</v>
      </c>
      <c r="Q5" s="243">
        <v>0</v>
      </c>
      <c r="R5" s="243">
        <v>0</v>
      </c>
      <c r="S5" s="243">
        <v>0</v>
      </c>
      <c r="T5" s="243">
        <v>0</v>
      </c>
      <c r="U5" s="243">
        <v>0</v>
      </c>
      <c r="V5" s="243">
        <v>0</v>
      </c>
      <c r="W5" s="243">
        <v>0</v>
      </c>
      <c r="X5" s="243">
        <v>35</v>
      </c>
      <c r="Y5" s="243">
        <v>220</v>
      </c>
      <c r="Z5" s="243">
        <v>0</v>
      </c>
      <c r="AA5" s="243">
        <v>0</v>
      </c>
      <c r="AB5" s="243">
        <v>0</v>
      </c>
      <c r="AC5" s="243">
        <v>25</v>
      </c>
      <c r="AD5" s="243">
        <v>0</v>
      </c>
      <c r="AE5" s="243">
        <v>1</v>
      </c>
      <c r="AF5" s="243">
        <v>5</v>
      </c>
      <c r="AG5" s="243">
        <v>0</v>
      </c>
      <c r="AH5" s="243">
        <v>3</v>
      </c>
      <c r="AI5" s="243">
        <v>275</v>
      </c>
      <c r="AJ5" s="243">
        <v>322</v>
      </c>
      <c r="AK5" s="243">
        <v>17</v>
      </c>
      <c r="AL5" s="243">
        <v>1</v>
      </c>
      <c r="AM5" s="243">
        <v>3294</v>
      </c>
      <c r="AN5" s="243">
        <v>0</v>
      </c>
      <c r="AO5" s="243">
        <v>0</v>
      </c>
      <c r="AP5" s="244">
        <v>8323</v>
      </c>
      <c r="AQ5" s="243">
        <v>144</v>
      </c>
      <c r="AR5" s="243">
        <v>12334</v>
      </c>
      <c r="AS5" s="243">
        <v>0</v>
      </c>
      <c r="AT5" s="243">
        <v>0</v>
      </c>
      <c r="AU5" s="243">
        <v>135</v>
      </c>
      <c r="AV5" s="243">
        <v>0</v>
      </c>
      <c r="AW5" s="244">
        <v>12613</v>
      </c>
      <c r="AX5" s="243">
        <v>20936</v>
      </c>
      <c r="AY5" s="244">
        <v>303</v>
      </c>
      <c r="AZ5" s="244">
        <v>12916</v>
      </c>
      <c r="BA5" s="243">
        <v>21239</v>
      </c>
      <c r="BB5" s="244">
        <v>-20660</v>
      </c>
      <c r="BC5" s="243">
        <v>-7744</v>
      </c>
      <c r="BD5" s="244">
        <v>579</v>
      </c>
      <c r="BE5" s="245"/>
      <c r="BG5" s="241" t="s">
        <v>437</v>
      </c>
      <c r="BH5" s="431" t="s">
        <v>438</v>
      </c>
      <c r="BI5" s="246">
        <f>AX5</f>
        <v>20936</v>
      </c>
      <c r="BJ5" s="247">
        <f>ABS(BB5)</f>
        <v>20660</v>
      </c>
      <c r="BK5" s="248">
        <f>BJ5/BI5</f>
        <v>0.98681696599159341</v>
      </c>
      <c r="BL5" s="249">
        <f>1-BK5</f>
        <v>1.3183034008406591E-2</v>
      </c>
      <c r="BM5" s="250"/>
      <c r="BN5" s="241" t="s">
        <v>437</v>
      </c>
      <c r="BO5" s="431" t="s">
        <v>438</v>
      </c>
      <c r="BP5" s="432">
        <f>AY5</f>
        <v>303</v>
      </c>
      <c r="BQ5" s="433">
        <f>ABS(BB5)</f>
        <v>20660</v>
      </c>
      <c r="BR5" s="434">
        <f>BP5-BQ5</f>
        <v>-20357</v>
      </c>
      <c r="BS5" s="250"/>
    </row>
    <row r="6" spans="1:71" x14ac:dyDescent="0.2">
      <c r="A6" s="241" t="s">
        <v>439</v>
      </c>
      <c r="B6" s="242" t="s">
        <v>440</v>
      </c>
      <c r="C6" s="243">
        <v>0</v>
      </c>
      <c r="D6" s="243">
        <v>5</v>
      </c>
      <c r="E6" s="243">
        <v>0</v>
      </c>
      <c r="F6" s="243">
        <v>0</v>
      </c>
      <c r="G6" s="243">
        <v>9</v>
      </c>
      <c r="H6" s="243">
        <v>0</v>
      </c>
      <c r="I6" s="243">
        <v>147</v>
      </c>
      <c r="J6" s="243">
        <v>33</v>
      </c>
      <c r="K6" s="243">
        <v>0</v>
      </c>
      <c r="L6" s="243">
        <v>0</v>
      </c>
      <c r="M6" s="243">
        <v>0</v>
      </c>
      <c r="N6" s="243">
        <v>0</v>
      </c>
      <c r="O6" s="243">
        <v>0</v>
      </c>
      <c r="P6" s="243">
        <v>0</v>
      </c>
      <c r="Q6" s="243">
        <v>0</v>
      </c>
      <c r="R6" s="243">
        <v>0</v>
      </c>
      <c r="S6" s="243">
        <v>0</v>
      </c>
      <c r="T6" s="243">
        <v>0</v>
      </c>
      <c r="U6" s="243">
        <v>0</v>
      </c>
      <c r="V6" s="243">
        <v>0</v>
      </c>
      <c r="W6" s="243">
        <v>0</v>
      </c>
      <c r="X6" s="243">
        <v>4</v>
      </c>
      <c r="Y6" s="243">
        <v>9</v>
      </c>
      <c r="Z6" s="243">
        <v>0</v>
      </c>
      <c r="AA6" s="243">
        <v>0</v>
      </c>
      <c r="AB6" s="243">
        <v>0</v>
      </c>
      <c r="AC6" s="243">
        <v>0</v>
      </c>
      <c r="AD6" s="243">
        <v>0</v>
      </c>
      <c r="AE6" s="243">
        <v>0</v>
      </c>
      <c r="AF6" s="243">
        <v>0</v>
      </c>
      <c r="AG6" s="243">
        <v>0</v>
      </c>
      <c r="AH6" s="243">
        <v>0</v>
      </c>
      <c r="AI6" s="243">
        <v>5</v>
      </c>
      <c r="AJ6" s="243">
        <v>5</v>
      </c>
      <c r="AK6" s="243">
        <v>0</v>
      </c>
      <c r="AL6" s="243">
        <v>0</v>
      </c>
      <c r="AM6" s="243">
        <v>202</v>
      </c>
      <c r="AN6" s="243">
        <v>0</v>
      </c>
      <c r="AO6" s="243">
        <v>0</v>
      </c>
      <c r="AP6" s="244">
        <v>419</v>
      </c>
      <c r="AQ6" s="243">
        <v>8</v>
      </c>
      <c r="AR6" s="243">
        <v>637</v>
      </c>
      <c r="AS6" s="243">
        <v>0</v>
      </c>
      <c r="AT6" s="243">
        <v>0</v>
      </c>
      <c r="AU6" s="243">
        <v>0</v>
      </c>
      <c r="AV6" s="243">
        <v>11</v>
      </c>
      <c r="AW6" s="244">
        <v>656</v>
      </c>
      <c r="AX6" s="243">
        <v>1075</v>
      </c>
      <c r="AY6" s="244">
        <v>3</v>
      </c>
      <c r="AZ6" s="244">
        <v>659</v>
      </c>
      <c r="BA6" s="243">
        <v>1078</v>
      </c>
      <c r="BB6" s="244">
        <v>-1044</v>
      </c>
      <c r="BC6" s="243">
        <v>-385</v>
      </c>
      <c r="BD6" s="244">
        <v>34</v>
      </c>
      <c r="BE6" s="245"/>
      <c r="BG6" s="241" t="s">
        <v>439</v>
      </c>
      <c r="BH6" s="431" t="s">
        <v>440</v>
      </c>
      <c r="BI6" s="246">
        <f t="shared" ref="BI6:BI44" si="0">AX6</f>
        <v>1075</v>
      </c>
      <c r="BJ6" s="247">
        <f t="shared" ref="BJ6:BJ44" si="1">ABS(BB6)</f>
        <v>1044</v>
      </c>
      <c r="BK6" s="248">
        <f t="shared" ref="BK6:BK44" si="2">BJ6/BI6</f>
        <v>0.97116279069767442</v>
      </c>
      <c r="BL6" s="249">
        <f t="shared" ref="BL6:BL44" si="3">1-BK6</f>
        <v>2.8837209302325584E-2</v>
      </c>
      <c r="BM6" s="250"/>
      <c r="BN6" s="241" t="s">
        <v>439</v>
      </c>
      <c r="BO6" s="431" t="s">
        <v>440</v>
      </c>
      <c r="BP6" s="432">
        <f t="shared" ref="BP6:BP44" si="4">AY6</f>
        <v>3</v>
      </c>
      <c r="BQ6" s="433">
        <f t="shared" ref="BQ6:BQ44" si="5">ABS(BB6)</f>
        <v>1044</v>
      </c>
      <c r="BR6" s="434">
        <f t="shared" ref="BR6:BR44" si="6">BP6-BQ6</f>
        <v>-1041</v>
      </c>
      <c r="BS6" s="250"/>
    </row>
    <row r="7" spans="1:71" x14ac:dyDescent="0.2">
      <c r="A7" s="241" t="s">
        <v>441</v>
      </c>
      <c r="B7" s="242" t="s">
        <v>247</v>
      </c>
      <c r="C7" s="243">
        <v>0</v>
      </c>
      <c r="D7" s="243">
        <v>0</v>
      </c>
      <c r="E7" s="243">
        <v>1</v>
      </c>
      <c r="F7" s="243">
        <v>0</v>
      </c>
      <c r="G7" s="243">
        <v>702</v>
      </c>
      <c r="H7" s="243">
        <v>0</v>
      </c>
      <c r="I7" s="243">
        <v>0</v>
      </c>
      <c r="J7" s="243">
        <v>6</v>
      </c>
      <c r="K7" s="243">
        <v>0</v>
      </c>
      <c r="L7" s="243">
        <v>0</v>
      </c>
      <c r="M7" s="243">
        <v>0</v>
      </c>
      <c r="N7" s="243">
        <v>0</v>
      </c>
      <c r="O7" s="243">
        <v>0</v>
      </c>
      <c r="P7" s="243">
        <v>0</v>
      </c>
      <c r="Q7" s="243">
        <v>0</v>
      </c>
      <c r="R7" s="243">
        <v>0</v>
      </c>
      <c r="S7" s="243">
        <v>0</v>
      </c>
      <c r="T7" s="243">
        <v>0</v>
      </c>
      <c r="U7" s="243">
        <v>0</v>
      </c>
      <c r="V7" s="243">
        <v>0</v>
      </c>
      <c r="W7" s="243">
        <v>0</v>
      </c>
      <c r="X7" s="243">
        <v>123</v>
      </c>
      <c r="Y7" s="243">
        <v>0</v>
      </c>
      <c r="Z7" s="243">
        <v>0</v>
      </c>
      <c r="AA7" s="243">
        <v>0</v>
      </c>
      <c r="AB7" s="243">
        <v>0</v>
      </c>
      <c r="AC7" s="243">
        <v>0</v>
      </c>
      <c r="AD7" s="243">
        <v>0</v>
      </c>
      <c r="AE7" s="243">
        <v>0</v>
      </c>
      <c r="AF7" s="243">
        <v>1</v>
      </c>
      <c r="AG7" s="243">
        <v>0</v>
      </c>
      <c r="AH7" s="243">
        <v>1</v>
      </c>
      <c r="AI7" s="243">
        <v>7</v>
      </c>
      <c r="AJ7" s="243">
        <v>72</v>
      </c>
      <c r="AK7" s="243">
        <v>0</v>
      </c>
      <c r="AL7" s="243">
        <v>0</v>
      </c>
      <c r="AM7" s="243">
        <v>727</v>
      </c>
      <c r="AN7" s="243">
        <v>0</v>
      </c>
      <c r="AO7" s="243">
        <v>0</v>
      </c>
      <c r="AP7" s="244">
        <v>1640</v>
      </c>
      <c r="AQ7" s="243">
        <v>46</v>
      </c>
      <c r="AR7" s="243">
        <v>1210</v>
      </c>
      <c r="AS7" s="243">
        <v>0</v>
      </c>
      <c r="AT7" s="243">
        <v>0</v>
      </c>
      <c r="AU7" s="243">
        <v>0</v>
      </c>
      <c r="AV7" s="243">
        <v>0</v>
      </c>
      <c r="AW7" s="244">
        <v>1256</v>
      </c>
      <c r="AX7" s="243">
        <v>2896</v>
      </c>
      <c r="AY7" s="244">
        <v>5</v>
      </c>
      <c r="AZ7" s="244">
        <v>1261</v>
      </c>
      <c r="BA7" s="243">
        <v>2901</v>
      </c>
      <c r="BB7" s="244">
        <v>-2875</v>
      </c>
      <c r="BC7" s="243">
        <v>-1614</v>
      </c>
      <c r="BD7" s="244">
        <v>26</v>
      </c>
      <c r="BE7" s="245"/>
      <c r="BG7" s="241" t="s">
        <v>441</v>
      </c>
      <c r="BH7" s="431" t="s">
        <v>247</v>
      </c>
      <c r="BI7" s="246">
        <f t="shared" si="0"/>
        <v>2896</v>
      </c>
      <c r="BJ7" s="247">
        <f t="shared" si="1"/>
        <v>2875</v>
      </c>
      <c r="BK7" s="248">
        <f t="shared" si="2"/>
        <v>0.99274861878453036</v>
      </c>
      <c r="BL7" s="249">
        <f t="shared" si="3"/>
        <v>7.2513812154696433E-3</v>
      </c>
      <c r="BM7" s="250"/>
      <c r="BN7" s="241" t="s">
        <v>441</v>
      </c>
      <c r="BO7" s="431" t="s">
        <v>247</v>
      </c>
      <c r="BP7" s="432">
        <f t="shared" si="4"/>
        <v>5</v>
      </c>
      <c r="BQ7" s="433">
        <f t="shared" si="5"/>
        <v>2875</v>
      </c>
      <c r="BR7" s="434">
        <f t="shared" si="6"/>
        <v>-2870</v>
      </c>
      <c r="BS7" s="250"/>
    </row>
    <row r="8" spans="1:71" x14ac:dyDescent="0.2">
      <c r="A8" s="241" t="s">
        <v>442</v>
      </c>
      <c r="B8" s="242" t="s">
        <v>27</v>
      </c>
      <c r="C8" s="243">
        <v>0</v>
      </c>
      <c r="D8" s="243">
        <v>0</v>
      </c>
      <c r="E8" s="243">
        <v>0</v>
      </c>
      <c r="F8" s="243">
        <v>1</v>
      </c>
      <c r="G8" s="243">
        <v>6</v>
      </c>
      <c r="H8" s="243">
        <v>1</v>
      </c>
      <c r="I8" s="243">
        <v>344</v>
      </c>
      <c r="J8" s="243">
        <v>818</v>
      </c>
      <c r="K8" s="243">
        <v>3879</v>
      </c>
      <c r="L8" s="243">
        <v>2</v>
      </c>
      <c r="M8" s="243">
        <v>1834</v>
      </c>
      <c r="N8" s="243">
        <v>19443</v>
      </c>
      <c r="O8" s="243">
        <v>11981</v>
      </c>
      <c r="P8" s="243">
        <v>16</v>
      </c>
      <c r="Q8" s="243">
        <v>3</v>
      </c>
      <c r="R8" s="243">
        <v>4</v>
      </c>
      <c r="S8" s="243">
        <v>1</v>
      </c>
      <c r="T8" s="243">
        <v>3</v>
      </c>
      <c r="U8" s="243">
        <v>7</v>
      </c>
      <c r="V8" s="243">
        <v>3</v>
      </c>
      <c r="W8" s="243">
        <v>12</v>
      </c>
      <c r="X8" s="243">
        <v>11</v>
      </c>
      <c r="Y8" s="243">
        <v>1370</v>
      </c>
      <c r="Z8" s="243">
        <v>5272</v>
      </c>
      <c r="AA8" s="243">
        <v>0</v>
      </c>
      <c r="AB8" s="243">
        <v>0</v>
      </c>
      <c r="AC8" s="243">
        <v>1</v>
      </c>
      <c r="AD8" s="243">
        <v>0</v>
      </c>
      <c r="AE8" s="243">
        <v>0</v>
      </c>
      <c r="AF8" s="243">
        <v>2</v>
      </c>
      <c r="AG8" s="243">
        <v>0</v>
      </c>
      <c r="AH8" s="243">
        <v>1</v>
      </c>
      <c r="AI8" s="243">
        <v>6</v>
      </c>
      <c r="AJ8" s="243">
        <v>2</v>
      </c>
      <c r="AK8" s="243">
        <v>1</v>
      </c>
      <c r="AL8" s="243">
        <v>1</v>
      </c>
      <c r="AM8" s="243">
        <v>3</v>
      </c>
      <c r="AN8" s="243">
        <v>0</v>
      </c>
      <c r="AO8" s="243">
        <v>2</v>
      </c>
      <c r="AP8" s="244">
        <v>45030</v>
      </c>
      <c r="AQ8" s="243">
        <v>-16</v>
      </c>
      <c r="AR8" s="243">
        <v>-23</v>
      </c>
      <c r="AS8" s="243">
        <v>0</v>
      </c>
      <c r="AT8" s="243">
        <v>0</v>
      </c>
      <c r="AU8" s="243">
        <v>-3</v>
      </c>
      <c r="AV8" s="243">
        <v>-25</v>
      </c>
      <c r="AW8" s="244">
        <v>-67</v>
      </c>
      <c r="AX8" s="243">
        <v>44963</v>
      </c>
      <c r="AY8" s="244">
        <v>238</v>
      </c>
      <c r="AZ8" s="244">
        <v>171</v>
      </c>
      <c r="BA8" s="243">
        <v>45201</v>
      </c>
      <c r="BB8" s="244">
        <v>-44446</v>
      </c>
      <c r="BC8" s="243">
        <v>-44275</v>
      </c>
      <c r="BD8" s="244">
        <v>755</v>
      </c>
      <c r="BE8" s="245"/>
      <c r="BG8" s="241" t="s">
        <v>442</v>
      </c>
      <c r="BH8" s="431" t="s">
        <v>27</v>
      </c>
      <c r="BI8" s="246">
        <f t="shared" si="0"/>
        <v>44963</v>
      </c>
      <c r="BJ8" s="247">
        <f t="shared" si="1"/>
        <v>44446</v>
      </c>
      <c r="BK8" s="248">
        <f t="shared" si="2"/>
        <v>0.98850165691791025</v>
      </c>
      <c r="BL8" s="249">
        <f t="shared" si="3"/>
        <v>1.1498343082089746E-2</v>
      </c>
      <c r="BM8" s="250"/>
      <c r="BN8" s="241" t="s">
        <v>442</v>
      </c>
      <c r="BO8" s="431" t="s">
        <v>27</v>
      </c>
      <c r="BP8" s="432">
        <f t="shared" si="4"/>
        <v>238</v>
      </c>
      <c r="BQ8" s="433">
        <f t="shared" si="5"/>
        <v>44446</v>
      </c>
      <c r="BR8" s="434">
        <f t="shared" si="6"/>
        <v>-44208</v>
      </c>
      <c r="BS8" s="250"/>
    </row>
    <row r="9" spans="1:71" x14ac:dyDescent="0.2">
      <c r="A9" s="241" t="s">
        <v>443</v>
      </c>
      <c r="B9" s="242" t="s">
        <v>188</v>
      </c>
      <c r="C9" s="243">
        <v>77</v>
      </c>
      <c r="D9" s="243">
        <v>0</v>
      </c>
      <c r="E9" s="243">
        <v>3</v>
      </c>
      <c r="F9" s="243">
        <v>0</v>
      </c>
      <c r="G9" s="243">
        <v>3891</v>
      </c>
      <c r="H9" s="243">
        <v>3</v>
      </c>
      <c r="I9" s="243">
        <v>110</v>
      </c>
      <c r="J9" s="243">
        <v>1139</v>
      </c>
      <c r="K9" s="243">
        <v>0</v>
      </c>
      <c r="L9" s="243">
        <v>1</v>
      </c>
      <c r="M9" s="243">
        <v>13</v>
      </c>
      <c r="N9" s="243">
        <v>0</v>
      </c>
      <c r="O9" s="243">
        <v>0</v>
      </c>
      <c r="P9" s="243">
        <v>0</v>
      </c>
      <c r="Q9" s="243">
        <v>0</v>
      </c>
      <c r="R9" s="243">
        <v>0</v>
      </c>
      <c r="S9" s="243">
        <v>0</v>
      </c>
      <c r="T9" s="243">
        <v>0</v>
      </c>
      <c r="U9" s="243">
        <v>0</v>
      </c>
      <c r="V9" s="243">
        <v>0</v>
      </c>
      <c r="W9" s="243">
        <v>0</v>
      </c>
      <c r="X9" s="243">
        <v>29</v>
      </c>
      <c r="Y9" s="243">
        <v>5</v>
      </c>
      <c r="Z9" s="243">
        <v>0</v>
      </c>
      <c r="AA9" s="243">
        <v>0</v>
      </c>
      <c r="AB9" s="243">
        <v>0</v>
      </c>
      <c r="AC9" s="243">
        <v>30</v>
      </c>
      <c r="AD9" s="243">
        <v>0</v>
      </c>
      <c r="AE9" s="243">
        <v>0</v>
      </c>
      <c r="AF9" s="243">
        <v>21</v>
      </c>
      <c r="AG9" s="243">
        <v>0</v>
      </c>
      <c r="AH9" s="243">
        <v>27</v>
      </c>
      <c r="AI9" s="243">
        <v>752</v>
      </c>
      <c r="AJ9" s="243">
        <v>1191</v>
      </c>
      <c r="AK9" s="243">
        <v>12</v>
      </c>
      <c r="AL9" s="243">
        <v>1</v>
      </c>
      <c r="AM9" s="243">
        <v>25511</v>
      </c>
      <c r="AN9" s="243">
        <v>0</v>
      </c>
      <c r="AO9" s="243">
        <v>31</v>
      </c>
      <c r="AP9" s="244">
        <v>32847</v>
      </c>
      <c r="AQ9" s="243">
        <v>2595</v>
      </c>
      <c r="AR9" s="243">
        <v>103235</v>
      </c>
      <c r="AS9" s="243">
        <v>0</v>
      </c>
      <c r="AT9" s="243">
        <v>0</v>
      </c>
      <c r="AU9" s="243">
        <v>0</v>
      </c>
      <c r="AV9" s="243">
        <v>22</v>
      </c>
      <c r="AW9" s="244">
        <v>105852</v>
      </c>
      <c r="AX9" s="243">
        <v>138699</v>
      </c>
      <c r="AY9" s="244">
        <v>15988</v>
      </c>
      <c r="AZ9" s="244">
        <v>121840</v>
      </c>
      <c r="BA9" s="243">
        <v>154687</v>
      </c>
      <c r="BB9" s="244">
        <v>-136027</v>
      </c>
      <c r="BC9" s="243">
        <v>-14187</v>
      </c>
      <c r="BD9" s="244">
        <v>18660</v>
      </c>
      <c r="BE9" s="245"/>
      <c r="BG9" s="241" t="s">
        <v>443</v>
      </c>
      <c r="BH9" s="431" t="s">
        <v>188</v>
      </c>
      <c r="BI9" s="246">
        <f t="shared" si="0"/>
        <v>138699</v>
      </c>
      <c r="BJ9" s="247">
        <f t="shared" si="1"/>
        <v>136027</v>
      </c>
      <c r="BK9" s="248">
        <f t="shared" si="2"/>
        <v>0.98073526124917987</v>
      </c>
      <c r="BL9" s="249">
        <f t="shared" si="3"/>
        <v>1.9264738750820132E-2</v>
      </c>
      <c r="BM9" s="250"/>
      <c r="BN9" s="241" t="s">
        <v>443</v>
      </c>
      <c r="BO9" s="431" t="s">
        <v>188</v>
      </c>
      <c r="BP9" s="432">
        <f t="shared" si="4"/>
        <v>15988</v>
      </c>
      <c r="BQ9" s="433">
        <f t="shared" si="5"/>
        <v>136027</v>
      </c>
      <c r="BR9" s="434">
        <f t="shared" si="6"/>
        <v>-120039</v>
      </c>
      <c r="BS9" s="250"/>
    </row>
    <row r="10" spans="1:71" x14ac:dyDescent="0.2">
      <c r="A10" s="251" t="s">
        <v>444</v>
      </c>
      <c r="B10" s="252" t="s">
        <v>28</v>
      </c>
      <c r="C10" s="243">
        <v>2</v>
      </c>
      <c r="D10" s="243">
        <v>0</v>
      </c>
      <c r="E10" s="243">
        <v>1</v>
      </c>
      <c r="F10" s="243">
        <v>4</v>
      </c>
      <c r="G10" s="243">
        <v>22</v>
      </c>
      <c r="H10" s="243">
        <v>314</v>
      </c>
      <c r="I10" s="243">
        <v>351</v>
      </c>
      <c r="J10" s="243">
        <v>155</v>
      </c>
      <c r="K10" s="243">
        <v>0</v>
      </c>
      <c r="L10" s="243">
        <v>62</v>
      </c>
      <c r="M10" s="243">
        <v>90</v>
      </c>
      <c r="N10" s="243">
        <v>128</v>
      </c>
      <c r="O10" s="243">
        <v>73</v>
      </c>
      <c r="P10" s="243">
        <v>80</v>
      </c>
      <c r="Q10" s="243">
        <v>57</v>
      </c>
      <c r="R10" s="243">
        <v>100</v>
      </c>
      <c r="S10" s="243">
        <v>14</v>
      </c>
      <c r="T10" s="243">
        <v>62</v>
      </c>
      <c r="U10" s="243">
        <v>334</v>
      </c>
      <c r="V10" s="243">
        <v>164</v>
      </c>
      <c r="W10" s="243">
        <v>190</v>
      </c>
      <c r="X10" s="243">
        <v>87</v>
      </c>
      <c r="Y10" s="243">
        <v>685</v>
      </c>
      <c r="Z10" s="243">
        <v>2</v>
      </c>
      <c r="AA10" s="243">
        <v>19</v>
      </c>
      <c r="AB10" s="243">
        <v>22</v>
      </c>
      <c r="AC10" s="243">
        <v>894</v>
      </c>
      <c r="AD10" s="243">
        <v>109</v>
      </c>
      <c r="AE10" s="243">
        <v>8</v>
      </c>
      <c r="AF10" s="243">
        <v>252</v>
      </c>
      <c r="AG10" s="243">
        <v>33</v>
      </c>
      <c r="AH10" s="243">
        <v>272</v>
      </c>
      <c r="AI10" s="243">
        <v>76</v>
      </c>
      <c r="AJ10" s="243">
        <v>518</v>
      </c>
      <c r="AK10" s="243">
        <v>214</v>
      </c>
      <c r="AL10" s="243">
        <v>308</v>
      </c>
      <c r="AM10" s="243">
        <v>596</v>
      </c>
      <c r="AN10" s="243">
        <v>25</v>
      </c>
      <c r="AO10" s="243">
        <v>67</v>
      </c>
      <c r="AP10" s="244">
        <v>6390</v>
      </c>
      <c r="AQ10" s="243">
        <v>318</v>
      </c>
      <c r="AR10" s="243">
        <v>15971</v>
      </c>
      <c r="AS10" s="243">
        <v>0</v>
      </c>
      <c r="AT10" s="243">
        <v>14</v>
      </c>
      <c r="AU10" s="243">
        <v>144</v>
      </c>
      <c r="AV10" s="243">
        <v>157</v>
      </c>
      <c r="AW10" s="244">
        <v>16604</v>
      </c>
      <c r="AX10" s="243">
        <v>22994</v>
      </c>
      <c r="AY10" s="244">
        <v>1278</v>
      </c>
      <c r="AZ10" s="244">
        <v>17882</v>
      </c>
      <c r="BA10" s="243">
        <v>24272</v>
      </c>
      <c r="BB10" s="244">
        <v>-22994</v>
      </c>
      <c r="BC10" s="243">
        <v>-5112</v>
      </c>
      <c r="BD10" s="244">
        <v>1278</v>
      </c>
      <c r="BE10" s="245"/>
      <c r="BG10" s="251" t="s">
        <v>444</v>
      </c>
      <c r="BH10" s="435" t="s">
        <v>28</v>
      </c>
      <c r="BI10" s="246">
        <f t="shared" si="0"/>
        <v>22994</v>
      </c>
      <c r="BJ10" s="247">
        <f t="shared" si="1"/>
        <v>22994</v>
      </c>
      <c r="BK10" s="248">
        <f t="shared" si="2"/>
        <v>1</v>
      </c>
      <c r="BL10" s="249">
        <f t="shared" si="3"/>
        <v>0</v>
      </c>
      <c r="BM10" s="250"/>
      <c r="BN10" s="251" t="s">
        <v>444</v>
      </c>
      <c r="BO10" s="435" t="s">
        <v>28</v>
      </c>
      <c r="BP10" s="432">
        <f t="shared" si="4"/>
        <v>1278</v>
      </c>
      <c r="BQ10" s="433">
        <f t="shared" si="5"/>
        <v>22994</v>
      </c>
      <c r="BR10" s="434">
        <f t="shared" si="6"/>
        <v>-21716</v>
      </c>
      <c r="BS10" s="250"/>
    </row>
    <row r="11" spans="1:71" x14ac:dyDescent="0.2">
      <c r="A11" s="251" t="s">
        <v>445</v>
      </c>
      <c r="B11" s="252" t="s">
        <v>282</v>
      </c>
      <c r="C11" s="243">
        <v>16</v>
      </c>
      <c r="D11" s="243">
        <v>0</v>
      </c>
      <c r="E11" s="243">
        <v>0</v>
      </c>
      <c r="F11" s="243">
        <v>1</v>
      </c>
      <c r="G11" s="243">
        <v>307</v>
      </c>
      <c r="H11" s="243">
        <v>8</v>
      </c>
      <c r="I11" s="243">
        <v>17586</v>
      </c>
      <c r="J11" s="243">
        <v>2185</v>
      </c>
      <c r="K11" s="243">
        <v>0</v>
      </c>
      <c r="L11" s="243">
        <v>308</v>
      </c>
      <c r="M11" s="243">
        <v>554</v>
      </c>
      <c r="N11" s="243">
        <v>126</v>
      </c>
      <c r="O11" s="243">
        <v>193</v>
      </c>
      <c r="P11" s="243">
        <v>223</v>
      </c>
      <c r="Q11" s="243">
        <v>84</v>
      </c>
      <c r="R11" s="243">
        <v>84</v>
      </c>
      <c r="S11" s="243">
        <v>67</v>
      </c>
      <c r="T11" s="243">
        <v>103</v>
      </c>
      <c r="U11" s="243">
        <v>965</v>
      </c>
      <c r="V11" s="243">
        <v>569</v>
      </c>
      <c r="W11" s="243">
        <v>155</v>
      </c>
      <c r="X11" s="243">
        <v>1909</v>
      </c>
      <c r="Y11" s="243">
        <v>10307</v>
      </c>
      <c r="Z11" s="243">
        <v>51</v>
      </c>
      <c r="AA11" s="243">
        <v>60</v>
      </c>
      <c r="AB11" s="243">
        <v>38</v>
      </c>
      <c r="AC11" s="243">
        <v>1703</v>
      </c>
      <c r="AD11" s="243">
        <v>313</v>
      </c>
      <c r="AE11" s="243">
        <v>145</v>
      </c>
      <c r="AF11" s="243">
        <v>681</v>
      </c>
      <c r="AG11" s="243">
        <v>591</v>
      </c>
      <c r="AH11" s="243">
        <v>104</v>
      </c>
      <c r="AI11" s="243">
        <v>942</v>
      </c>
      <c r="AJ11" s="243">
        <v>733</v>
      </c>
      <c r="AK11" s="243">
        <v>153</v>
      </c>
      <c r="AL11" s="243">
        <v>519</v>
      </c>
      <c r="AM11" s="243">
        <v>1002</v>
      </c>
      <c r="AN11" s="243">
        <v>4518</v>
      </c>
      <c r="AO11" s="243">
        <v>1379</v>
      </c>
      <c r="AP11" s="244">
        <v>48682</v>
      </c>
      <c r="AQ11" s="243">
        <v>224</v>
      </c>
      <c r="AR11" s="243">
        <v>1267</v>
      </c>
      <c r="AS11" s="243">
        <v>1</v>
      </c>
      <c r="AT11" s="243">
        <v>206</v>
      </c>
      <c r="AU11" s="243">
        <v>232</v>
      </c>
      <c r="AV11" s="243">
        <v>-645</v>
      </c>
      <c r="AW11" s="244">
        <v>1285</v>
      </c>
      <c r="AX11" s="243">
        <v>49967</v>
      </c>
      <c r="AY11" s="244">
        <v>40532</v>
      </c>
      <c r="AZ11" s="244">
        <v>41817</v>
      </c>
      <c r="BA11" s="243">
        <v>90499</v>
      </c>
      <c r="BB11" s="244">
        <v>-40956</v>
      </c>
      <c r="BC11" s="243">
        <v>861</v>
      </c>
      <c r="BD11" s="244">
        <v>49543</v>
      </c>
      <c r="BE11" s="245"/>
      <c r="BG11" s="251" t="s">
        <v>445</v>
      </c>
      <c r="BH11" s="435" t="s">
        <v>282</v>
      </c>
      <c r="BI11" s="246">
        <f t="shared" si="0"/>
        <v>49967</v>
      </c>
      <c r="BJ11" s="247">
        <f t="shared" si="1"/>
        <v>40956</v>
      </c>
      <c r="BK11" s="248">
        <f t="shared" si="2"/>
        <v>0.81966097624432122</v>
      </c>
      <c r="BL11" s="249">
        <f t="shared" si="3"/>
        <v>0.18033902375567878</v>
      </c>
      <c r="BM11" s="250"/>
      <c r="BN11" s="251" t="s">
        <v>445</v>
      </c>
      <c r="BO11" s="435" t="s">
        <v>282</v>
      </c>
      <c r="BP11" s="432">
        <f t="shared" si="4"/>
        <v>40532</v>
      </c>
      <c r="BQ11" s="433">
        <f t="shared" si="5"/>
        <v>40956</v>
      </c>
      <c r="BR11" s="434">
        <f t="shared" si="6"/>
        <v>-424</v>
      </c>
      <c r="BS11" s="250"/>
    </row>
    <row r="12" spans="1:71" x14ac:dyDescent="0.2">
      <c r="A12" s="251" t="s">
        <v>446</v>
      </c>
      <c r="B12" s="252" t="s">
        <v>29</v>
      </c>
      <c r="C12" s="243">
        <v>39</v>
      </c>
      <c r="D12" s="243">
        <v>0</v>
      </c>
      <c r="E12" s="243">
        <v>0</v>
      </c>
      <c r="F12" s="243">
        <v>14</v>
      </c>
      <c r="G12" s="243">
        <v>195</v>
      </c>
      <c r="H12" s="243">
        <v>146</v>
      </c>
      <c r="I12" s="243">
        <v>1859</v>
      </c>
      <c r="J12" s="243">
        <v>55154</v>
      </c>
      <c r="K12" s="243">
        <v>12</v>
      </c>
      <c r="L12" s="243">
        <v>8977</v>
      </c>
      <c r="M12" s="243">
        <v>932</v>
      </c>
      <c r="N12" s="243">
        <v>1448</v>
      </c>
      <c r="O12" s="243">
        <v>705</v>
      </c>
      <c r="P12" s="243">
        <v>560</v>
      </c>
      <c r="Q12" s="243">
        <v>226</v>
      </c>
      <c r="R12" s="243">
        <v>298</v>
      </c>
      <c r="S12" s="243">
        <v>217</v>
      </c>
      <c r="T12" s="243">
        <v>295</v>
      </c>
      <c r="U12" s="243">
        <v>1793</v>
      </c>
      <c r="V12" s="243">
        <v>988</v>
      </c>
      <c r="W12" s="243">
        <v>1094</v>
      </c>
      <c r="X12" s="243">
        <v>775</v>
      </c>
      <c r="Y12" s="243">
        <v>1184</v>
      </c>
      <c r="Z12" s="243">
        <v>7</v>
      </c>
      <c r="AA12" s="243">
        <v>188</v>
      </c>
      <c r="AB12" s="243">
        <v>160</v>
      </c>
      <c r="AC12" s="243">
        <v>2</v>
      </c>
      <c r="AD12" s="243">
        <v>1</v>
      </c>
      <c r="AE12" s="243">
        <v>10</v>
      </c>
      <c r="AF12" s="243">
        <v>85</v>
      </c>
      <c r="AG12" s="243">
        <v>62</v>
      </c>
      <c r="AH12" s="243">
        <v>75</v>
      </c>
      <c r="AI12" s="243">
        <v>1219</v>
      </c>
      <c r="AJ12" s="243">
        <v>35360</v>
      </c>
      <c r="AK12" s="243">
        <v>20</v>
      </c>
      <c r="AL12" s="243">
        <v>686</v>
      </c>
      <c r="AM12" s="243">
        <v>1056</v>
      </c>
      <c r="AN12" s="243">
        <v>76</v>
      </c>
      <c r="AO12" s="243">
        <v>104</v>
      </c>
      <c r="AP12" s="244">
        <v>116022</v>
      </c>
      <c r="AQ12" s="243">
        <v>484</v>
      </c>
      <c r="AR12" s="243">
        <v>9406</v>
      </c>
      <c r="AS12" s="243">
        <v>0</v>
      </c>
      <c r="AT12" s="243">
        <v>0</v>
      </c>
      <c r="AU12" s="243">
        <v>0</v>
      </c>
      <c r="AV12" s="243">
        <v>7030</v>
      </c>
      <c r="AW12" s="244">
        <v>16920</v>
      </c>
      <c r="AX12" s="243">
        <v>132942</v>
      </c>
      <c r="AY12" s="244">
        <v>152912</v>
      </c>
      <c r="AZ12" s="244">
        <v>169832</v>
      </c>
      <c r="BA12" s="243">
        <v>285854</v>
      </c>
      <c r="BB12" s="244">
        <v>-132942</v>
      </c>
      <c r="BC12" s="243">
        <v>36890</v>
      </c>
      <c r="BD12" s="244">
        <v>152912</v>
      </c>
      <c r="BE12" s="245"/>
      <c r="BG12" s="251" t="s">
        <v>446</v>
      </c>
      <c r="BH12" s="435" t="s">
        <v>29</v>
      </c>
      <c r="BI12" s="246">
        <f t="shared" si="0"/>
        <v>132942</v>
      </c>
      <c r="BJ12" s="247">
        <f t="shared" si="1"/>
        <v>132942</v>
      </c>
      <c r="BK12" s="248">
        <f t="shared" si="2"/>
        <v>1</v>
      </c>
      <c r="BL12" s="249">
        <f t="shared" si="3"/>
        <v>0</v>
      </c>
      <c r="BM12" s="250"/>
      <c r="BN12" s="251" t="s">
        <v>446</v>
      </c>
      <c r="BO12" s="435" t="s">
        <v>29</v>
      </c>
      <c r="BP12" s="432">
        <f t="shared" si="4"/>
        <v>152912</v>
      </c>
      <c r="BQ12" s="433">
        <f t="shared" si="5"/>
        <v>132942</v>
      </c>
      <c r="BR12" s="434">
        <f t="shared" si="6"/>
        <v>19970</v>
      </c>
      <c r="BS12" s="250"/>
    </row>
    <row r="13" spans="1:71" x14ac:dyDescent="0.2">
      <c r="A13" s="251" t="s">
        <v>447</v>
      </c>
      <c r="B13" s="252" t="s">
        <v>30</v>
      </c>
      <c r="C13" s="243">
        <v>4</v>
      </c>
      <c r="D13" s="243">
        <v>0</v>
      </c>
      <c r="E13" s="243">
        <v>2</v>
      </c>
      <c r="F13" s="243">
        <v>22</v>
      </c>
      <c r="G13" s="243">
        <v>85</v>
      </c>
      <c r="H13" s="243">
        <v>8</v>
      </c>
      <c r="I13" s="243">
        <v>244</v>
      </c>
      <c r="J13" s="243">
        <v>12433</v>
      </c>
      <c r="K13" s="243">
        <v>410</v>
      </c>
      <c r="L13" s="243">
        <v>46</v>
      </c>
      <c r="M13" s="243">
        <v>604</v>
      </c>
      <c r="N13" s="243">
        <v>8659</v>
      </c>
      <c r="O13" s="243">
        <v>222</v>
      </c>
      <c r="P13" s="243">
        <v>187</v>
      </c>
      <c r="Q13" s="243">
        <v>64</v>
      </c>
      <c r="R13" s="243">
        <v>76</v>
      </c>
      <c r="S13" s="243">
        <v>11</v>
      </c>
      <c r="T13" s="243">
        <v>23</v>
      </c>
      <c r="U13" s="243">
        <v>138</v>
      </c>
      <c r="V13" s="243">
        <v>42</v>
      </c>
      <c r="W13" s="243">
        <v>213</v>
      </c>
      <c r="X13" s="243">
        <v>41</v>
      </c>
      <c r="Y13" s="243">
        <v>2651</v>
      </c>
      <c r="Z13" s="243">
        <v>967</v>
      </c>
      <c r="AA13" s="243">
        <v>246</v>
      </c>
      <c r="AB13" s="243">
        <v>130</v>
      </c>
      <c r="AC13" s="243">
        <v>326</v>
      </c>
      <c r="AD13" s="243">
        <v>25</v>
      </c>
      <c r="AE13" s="243">
        <v>129</v>
      </c>
      <c r="AF13" s="243">
        <v>6734</v>
      </c>
      <c r="AG13" s="243">
        <v>21</v>
      </c>
      <c r="AH13" s="243">
        <v>887</v>
      </c>
      <c r="AI13" s="243">
        <v>501</v>
      </c>
      <c r="AJ13" s="243">
        <v>440</v>
      </c>
      <c r="AK13" s="243">
        <v>29</v>
      </c>
      <c r="AL13" s="243">
        <v>370</v>
      </c>
      <c r="AM13" s="243">
        <v>857</v>
      </c>
      <c r="AN13" s="243">
        <v>0</v>
      </c>
      <c r="AO13" s="243">
        <v>197</v>
      </c>
      <c r="AP13" s="244">
        <v>38044</v>
      </c>
      <c r="AQ13" s="243">
        <v>46</v>
      </c>
      <c r="AR13" s="243">
        <v>18623</v>
      </c>
      <c r="AS13" s="243">
        <v>0</v>
      </c>
      <c r="AT13" s="243">
        <v>0</v>
      </c>
      <c r="AU13" s="243">
        <v>0</v>
      </c>
      <c r="AV13" s="243">
        <v>-7</v>
      </c>
      <c r="AW13" s="244">
        <v>18662</v>
      </c>
      <c r="AX13" s="243">
        <v>56706</v>
      </c>
      <c r="AY13" s="244">
        <v>3607</v>
      </c>
      <c r="AZ13" s="244">
        <v>22269</v>
      </c>
      <c r="BA13" s="243">
        <v>60313</v>
      </c>
      <c r="BB13" s="244">
        <v>-53715</v>
      </c>
      <c r="BC13" s="243">
        <v>-31446</v>
      </c>
      <c r="BD13" s="244">
        <v>6598</v>
      </c>
      <c r="BE13" s="245"/>
      <c r="BG13" s="251" t="s">
        <v>447</v>
      </c>
      <c r="BH13" s="435" t="s">
        <v>30</v>
      </c>
      <c r="BI13" s="246">
        <f t="shared" si="0"/>
        <v>56706</v>
      </c>
      <c r="BJ13" s="247">
        <f t="shared" si="1"/>
        <v>53715</v>
      </c>
      <c r="BK13" s="248">
        <f t="shared" si="2"/>
        <v>0.94725425880859171</v>
      </c>
      <c r="BL13" s="249">
        <f t="shared" si="3"/>
        <v>5.2745741191408291E-2</v>
      </c>
      <c r="BM13" s="250"/>
      <c r="BN13" s="251" t="s">
        <v>447</v>
      </c>
      <c r="BO13" s="435" t="s">
        <v>30</v>
      </c>
      <c r="BP13" s="432">
        <f t="shared" si="4"/>
        <v>3607</v>
      </c>
      <c r="BQ13" s="433">
        <f t="shared" si="5"/>
        <v>53715</v>
      </c>
      <c r="BR13" s="434">
        <f t="shared" si="6"/>
        <v>-50108</v>
      </c>
      <c r="BS13" s="250"/>
    </row>
    <row r="14" spans="1:71" x14ac:dyDescent="0.2">
      <c r="A14" s="251" t="s">
        <v>448</v>
      </c>
      <c r="B14" s="252" t="s">
        <v>449</v>
      </c>
      <c r="C14" s="243">
        <v>4</v>
      </c>
      <c r="D14" s="243">
        <v>0</v>
      </c>
      <c r="E14" s="243">
        <v>0</v>
      </c>
      <c r="F14" s="243">
        <v>4</v>
      </c>
      <c r="G14" s="243">
        <v>337</v>
      </c>
      <c r="H14" s="243">
        <v>14</v>
      </c>
      <c r="I14" s="243">
        <v>1125</v>
      </c>
      <c r="J14" s="243">
        <v>2884</v>
      </c>
      <c r="K14" s="243">
        <v>1</v>
      </c>
      <c r="L14" s="243">
        <v>11077</v>
      </c>
      <c r="M14" s="243">
        <v>211</v>
      </c>
      <c r="N14" s="243">
        <v>269</v>
      </c>
      <c r="O14" s="243">
        <v>448</v>
      </c>
      <c r="P14" s="243">
        <v>308</v>
      </c>
      <c r="Q14" s="243">
        <v>680</v>
      </c>
      <c r="R14" s="243">
        <v>1531</v>
      </c>
      <c r="S14" s="243">
        <v>518</v>
      </c>
      <c r="T14" s="243">
        <v>335</v>
      </c>
      <c r="U14" s="243">
        <v>5263</v>
      </c>
      <c r="V14" s="243">
        <v>3977</v>
      </c>
      <c r="W14" s="243">
        <v>4130</v>
      </c>
      <c r="X14" s="243">
        <v>1263</v>
      </c>
      <c r="Y14" s="243">
        <v>2955</v>
      </c>
      <c r="Z14" s="243">
        <v>0</v>
      </c>
      <c r="AA14" s="243">
        <v>815</v>
      </c>
      <c r="AB14" s="243">
        <v>154</v>
      </c>
      <c r="AC14" s="243">
        <v>1084</v>
      </c>
      <c r="AD14" s="243">
        <v>204</v>
      </c>
      <c r="AE14" s="243">
        <v>195</v>
      </c>
      <c r="AF14" s="243">
        <v>346</v>
      </c>
      <c r="AG14" s="243">
        <v>107</v>
      </c>
      <c r="AH14" s="243">
        <v>157</v>
      </c>
      <c r="AI14" s="243">
        <v>583</v>
      </c>
      <c r="AJ14" s="243">
        <v>463</v>
      </c>
      <c r="AK14" s="243">
        <v>67</v>
      </c>
      <c r="AL14" s="243">
        <v>2237</v>
      </c>
      <c r="AM14" s="243">
        <v>475</v>
      </c>
      <c r="AN14" s="243">
        <v>207</v>
      </c>
      <c r="AO14" s="243">
        <v>189</v>
      </c>
      <c r="AP14" s="244">
        <v>44617</v>
      </c>
      <c r="AQ14" s="243">
        <v>73</v>
      </c>
      <c r="AR14" s="243">
        <v>3266</v>
      </c>
      <c r="AS14" s="243">
        <v>6</v>
      </c>
      <c r="AT14" s="243">
        <v>0</v>
      </c>
      <c r="AU14" s="243">
        <v>0</v>
      </c>
      <c r="AV14" s="243">
        <v>151</v>
      </c>
      <c r="AW14" s="244">
        <v>3496</v>
      </c>
      <c r="AX14" s="243">
        <v>48113</v>
      </c>
      <c r="AY14" s="244">
        <v>35315</v>
      </c>
      <c r="AZ14" s="244">
        <v>38811</v>
      </c>
      <c r="BA14" s="243">
        <v>83428</v>
      </c>
      <c r="BB14" s="244">
        <v>-40792</v>
      </c>
      <c r="BC14" s="243">
        <v>-1981</v>
      </c>
      <c r="BD14" s="244">
        <v>42636</v>
      </c>
      <c r="BE14" s="245"/>
      <c r="BG14" s="251" t="s">
        <v>448</v>
      </c>
      <c r="BH14" s="435" t="s">
        <v>449</v>
      </c>
      <c r="BI14" s="246">
        <f t="shared" si="0"/>
        <v>48113</v>
      </c>
      <c r="BJ14" s="247">
        <f t="shared" si="1"/>
        <v>40792</v>
      </c>
      <c r="BK14" s="248">
        <f t="shared" si="2"/>
        <v>0.84783738282792598</v>
      </c>
      <c r="BL14" s="249">
        <f t="shared" si="3"/>
        <v>0.15216261717207402</v>
      </c>
      <c r="BM14" s="250"/>
      <c r="BN14" s="251" t="s">
        <v>448</v>
      </c>
      <c r="BO14" s="435" t="s">
        <v>449</v>
      </c>
      <c r="BP14" s="432">
        <f t="shared" si="4"/>
        <v>35315</v>
      </c>
      <c r="BQ14" s="433">
        <f t="shared" si="5"/>
        <v>40792</v>
      </c>
      <c r="BR14" s="434">
        <f t="shared" si="6"/>
        <v>-5477</v>
      </c>
      <c r="BS14" s="250"/>
    </row>
    <row r="15" spans="1:71" x14ac:dyDescent="0.2">
      <c r="A15" s="251" t="s">
        <v>450</v>
      </c>
      <c r="B15" s="252" t="s">
        <v>31</v>
      </c>
      <c r="C15" s="243">
        <v>2</v>
      </c>
      <c r="D15" s="243">
        <v>0</v>
      </c>
      <c r="E15" s="243">
        <v>0</v>
      </c>
      <c r="F15" s="243">
        <v>0</v>
      </c>
      <c r="G15" s="243">
        <v>29</v>
      </c>
      <c r="H15" s="243">
        <v>1</v>
      </c>
      <c r="I15" s="243">
        <v>59</v>
      </c>
      <c r="J15" s="243">
        <v>1047</v>
      </c>
      <c r="K15" s="243">
        <v>2</v>
      </c>
      <c r="L15" s="243">
        <v>161</v>
      </c>
      <c r="M15" s="243">
        <v>2322</v>
      </c>
      <c r="N15" s="243">
        <v>1901</v>
      </c>
      <c r="O15" s="243">
        <v>745</v>
      </c>
      <c r="P15" s="243">
        <v>227</v>
      </c>
      <c r="Q15" s="243">
        <v>333</v>
      </c>
      <c r="R15" s="243">
        <v>327</v>
      </c>
      <c r="S15" s="243">
        <v>242</v>
      </c>
      <c r="T15" s="243">
        <v>591</v>
      </c>
      <c r="U15" s="243">
        <v>1205</v>
      </c>
      <c r="V15" s="243">
        <v>269</v>
      </c>
      <c r="W15" s="243">
        <v>636</v>
      </c>
      <c r="X15" s="243">
        <v>114</v>
      </c>
      <c r="Y15" s="243">
        <v>11742</v>
      </c>
      <c r="Z15" s="243">
        <v>1</v>
      </c>
      <c r="AA15" s="243">
        <v>96</v>
      </c>
      <c r="AB15" s="243">
        <v>5</v>
      </c>
      <c r="AC15" s="243">
        <v>43</v>
      </c>
      <c r="AD15" s="243">
        <v>0</v>
      </c>
      <c r="AE15" s="243">
        <v>19</v>
      </c>
      <c r="AF15" s="243">
        <v>4</v>
      </c>
      <c r="AG15" s="243">
        <v>1</v>
      </c>
      <c r="AH15" s="243">
        <v>15</v>
      </c>
      <c r="AI15" s="243">
        <v>258</v>
      </c>
      <c r="AJ15" s="243">
        <v>143</v>
      </c>
      <c r="AK15" s="243">
        <v>3</v>
      </c>
      <c r="AL15" s="243">
        <v>171</v>
      </c>
      <c r="AM15" s="243">
        <v>247</v>
      </c>
      <c r="AN15" s="243">
        <v>32</v>
      </c>
      <c r="AO15" s="243">
        <v>63</v>
      </c>
      <c r="AP15" s="244">
        <v>23056</v>
      </c>
      <c r="AQ15" s="243">
        <v>34</v>
      </c>
      <c r="AR15" s="243">
        <v>498</v>
      </c>
      <c r="AS15" s="243">
        <v>0</v>
      </c>
      <c r="AT15" s="243">
        <v>0</v>
      </c>
      <c r="AU15" s="243">
        <v>0</v>
      </c>
      <c r="AV15" s="243">
        <v>-590</v>
      </c>
      <c r="AW15" s="244">
        <v>-58</v>
      </c>
      <c r="AX15" s="243">
        <v>22998</v>
      </c>
      <c r="AY15" s="244">
        <v>22302</v>
      </c>
      <c r="AZ15" s="244">
        <v>22244</v>
      </c>
      <c r="BA15" s="243">
        <v>45300</v>
      </c>
      <c r="BB15" s="244">
        <v>-18606</v>
      </c>
      <c r="BC15" s="243">
        <v>3638</v>
      </c>
      <c r="BD15" s="244">
        <v>26694</v>
      </c>
      <c r="BE15" s="245"/>
      <c r="BG15" s="251" t="s">
        <v>450</v>
      </c>
      <c r="BH15" s="435" t="s">
        <v>31</v>
      </c>
      <c r="BI15" s="246">
        <f t="shared" si="0"/>
        <v>22998</v>
      </c>
      <c r="BJ15" s="247">
        <f t="shared" si="1"/>
        <v>18606</v>
      </c>
      <c r="BK15" s="248">
        <f t="shared" si="2"/>
        <v>0.80902687190190448</v>
      </c>
      <c r="BL15" s="249">
        <f t="shared" si="3"/>
        <v>0.19097312809809552</v>
      </c>
      <c r="BM15" s="250"/>
      <c r="BN15" s="251" t="s">
        <v>450</v>
      </c>
      <c r="BO15" s="435" t="s">
        <v>31</v>
      </c>
      <c r="BP15" s="432">
        <f t="shared" si="4"/>
        <v>22302</v>
      </c>
      <c r="BQ15" s="433">
        <f t="shared" si="5"/>
        <v>18606</v>
      </c>
      <c r="BR15" s="434">
        <f t="shared" si="6"/>
        <v>3696</v>
      </c>
      <c r="BS15" s="250"/>
    </row>
    <row r="16" spans="1:71" x14ac:dyDescent="0.2">
      <c r="A16" s="251" t="s">
        <v>451</v>
      </c>
      <c r="B16" s="252" t="s">
        <v>32</v>
      </c>
      <c r="C16" s="243">
        <v>0</v>
      </c>
      <c r="D16" s="243">
        <v>0</v>
      </c>
      <c r="E16" s="243">
        <v>0</v>
      </c>
      <c r="F16" s="243">
        <v>3</v>
      </c>
      <c r="G16" s="243">
        <v>0</v>
      </c>
      <c r="H16" s="243">
        <v>0</v>
      </c>
      <c r="I16" s="243">
        <v>75</v>
      </c>
      <c r="J16" s="243">
        <v>6</v>
      </c>
      <c r="K16" s="243">
        <v>0</v>
      </c>
      <c r="L16" s="243">
        <v>69</v>
      </c>
      <c r="M16" s="243">
        <v>225</v>
      </c>
      <c r="N16" s="243">
        <v>202753</v>
      </c>
      <c r="O16" s="243">
        <v>98</v>
      </c>
      <c r="P16" s="243">
        <v>14493</v>
      </c>
      <c r="Q16" s="243">
        <v>5976</v>
      </c>
      <c r="R16" s="243">
        <v>6892</v>
      </c>
      <c r="S16" s="243">
        <v>295</v>
      </c>
      <c r="T16" s="243">
        <v>97</v>
      </c>
      <c r="U16" s="243">
        <v>5993</v>
      </c>
      <c r="V16" s="243">
        <v>875</v>
      </c>
      <c r="W16" s="243">
        <v>5969</v>
      </c>
      <c r="X16" s="243">
        <v>83</v>
      </c>
      <c r="Y16" s="243">
        <v>5112</v>
      </c>
      <c r="Z16" s="243">
        <v>0</v>
      </c>
      <c r="AA16" s="243">
        <v>1</v>
      </c>
      <c r="AB16" s="243">
        <v>0</v>
      </c>
      <c r="AC16" s="243">
        <v>0</v>
      </c>
      <c r="AD16" s="243">
        <v>0</v>
      </c>
      <c r="AE16" s="243">
        <v>0</v>
      </c>
      <c r="AF16" s="243">
        <v>33</v>
      </c>
      <c r="AG16" s="243">
        <v>0</v>
      </c>
      <c r="AH16" s="243">
        <v>3</v>
      </c>
      <c r="AI16" s="243">
        <v>0</v>
      </c>
      <c r="AJ16" s="243">
        <v>0</v>
      </c>
      <c r="AK16" s="243">
        <v>0</v>
      </c>
      <c r="AL16" s="243">
        <v>30</v>
      </c>
      <c r="AM16" s="243">
        <v>3</v>
      </c>
      <c r="AN16" s="243">
        <v>0</v>
      </c>
      <c r="AO16" s="243">
        <v>50</v>
      </c>
      <c r="AP16" s="244">
        <v>249134</v>
      </c>
      <c r="AQ16" s="243">
        <v>0</v>
      </c>
      <c r="AR16" s="243">
        <v>-128</v>
      </c>
      <c r="AS16" s="243">
        <v>0</v>
      </c>
      <c r="AT16" s="243">
        <v>-453</v>
      </c>
      <c r="AU16" s="243">
        <v>-83</v>
      </c>
      <c r="AV16" s="243">
        <v>-2574</v>
      </c>
      <c r="AW16" s="244">
        <v>-3238</v>
      </c>
      <c r="AX16" s="243">
        <v>245896</v>
      </c>
      <c r="AY16" s="244">
        <v>292170</v>
      </c>
      <c r="AZ16" s="244">
        <v>288932</v>
      </c>
      <c r="BA16" s="243">
        <v>538066</v>
      </c>
      <c r="BB16" s="244">
        <v>-160681</v>
      </c>
      <c r="BC16" s="243">
        <v>128251</v>
      </c>
      <c r="BD16" s="244">
        <v>377385</v>
      </c>
      <c r="BE16" s="245"/>
      <c r="BG16" s="251" t="s">
        <v>451</v>
      </c>
      <c r="BH16" s="435" t="s">
        <v>32</v>
      </c>
      <c r="BI16" s="246">
        <f t="shared" si="0"/>
        <v>245896</v>
      </c>
      <c r="BJ16" s="247">
        <f t="shared" si="1"/>
        <v>160681</v>
      </c>
      <c r="BK16" s="248">
        <f t="shared" si="2"/>
        <v>0.65345105247747015</v>
      </c>
      <c r="BL16" s="249">
        <f t="shared" si="3"/>
        <v>0.34654894752252985</v>
      </c>
      <c r="BM16" s="250"/>
      <c r="BN16" s="251" t="s">
        <v>451</v>
      </c>
      <c r="BO16" s="435" t="s">
        <v>32</v>
      </c>
      <c r="BP16" s="432">
        <f t="shared" si="4"/>
        <v>292170</v>
      </c>
      <c r="BQ16" s="433">
        <f t="shared" si="5"/>
        <v>160681</v>
      </c>
      <c r="BR16" s="434">
        <f t="shared" si="6"/>
        <v>131489</v>
      </c>
      <c r="BS16" s="250"/>
    </row>
    <row r="17" spans="1:71" x14ac:dyDescent="0.2">
      <c r="A17" s="251" t="s">
        <v>452</v>
      </c>
      <c r="B17" s="252" t="s">
        <v>33</v>
      </c>
      <c r="C17" s="243">
        <v>0</v>
      </c>
      <c r="D17" s="243">
        <v>0</v>
      </c>
      <c r="E17" s="243">
        <v>0</v>
      </c>
      <c r="F17" s="243">
        <v>1</v>
      </c>
      <c r="G17" s="243">
        <v>29</v>
      </c>
      <c r="H17" s="243">
        <v>0</v>
      </c>
      <c r="I17" s="243">
        <v>34</v>
      </c>
      <c r="J17" s="243">
        <v>788</v>
      </c>
      <c r="K17" s="243">
        <v>0</v>
      </c>
      <c r="L17" s="243">
        <v>111</v>
      </c>
      <c r="M17" s="243">
        <v>276</v>
      </c>
      <c r="N17" s="243">
        <v>3284</v>
      </c>
      <c r="O17" s="243">
        <v>33725</v>
      </c>
      <c r="P17" s="243">
        <v>4195</v>
      </c>
      <c r="Q17" s="243">
        <v>1959</v>
      </c>
      <c r="R17" s="243">
        <v>1455</v>
      </c>
      <c r="S17" s="243">
        <v>484</v>
      </c>
      <c r="T17" s="243">
        <v>782</v>
      </c>
      <c r="U17" s="243">
        <v>8711</v>
      </c>
      <c r="V17" s="243">
        <v>3976</v>
      </c>
      <c r="W17" s="243">
        <v>2690</v>
      </c>
      <c r="X17" s="243">
        <v>310</v>
      </c>
      <c r="Y17" s="243">
        <v>1970</v>
      </c>
      <c r="Z17" s="243">
        <v>6</v>
      </c>
      <c r="AA17" s="243">
        <v>6</v>
      </c>
      <c r="AB17" s="243">
        <v>0</v>
      </c>
      <c r="AC17" s="243">
        <v>3</v>
      </c>
      <c r="AD17" s="243">
        <v>0</v>
      </c>
      <c r="AE17" s="243">
        <v>0</v>
      </c>
      <c r="AF17" s="243">
        <v>1</v>
      </c>
      <c r="AG17" s="243">
        <v>4</v>
      </c>
      <c r="AH17" s="243">
        <v>17</v>
      </c>
      <c r="AI17" s="243">
        <v>15</v>
      </c>
      <c r="AJ17" s="243">
        <v>328</v>
      </c>
      <c r="AK17" s="243">
        <v>2</v>
      </c>
      <c r="AL17" s="243">
        <v>92</v>
      </c>
      <c r="AM17" s="243">
        <v>62</v>
      </c>
      <c r="AN17" s="243">
        <v>15</v>
      </c>
      <c r="AO17" s="243">
        <v>41</v>
      </c>
      <c r="AP17" s="244">
        <v>65372</v>
      </c>
      <c r="AQ17" s="243">
        <v>4</v>
      </c>
      <c r="AR17" s="243">
        <v>623</v>
      </c>
      <c r="AS17" s="243">
        <v>0</v>
      </c>
      <c r="AT17" s="243">
        <v>0</v>
      </c>
      <c r="AU17" s="243">
        <v>-101</v>
      </c>
      <c r="AV17" s="243">
        <v>-2255</v>
      </c>
      <c r="AW17" s="244">
        <v>-1729</v>
      </c>
      <c r="AX17" s="243">
        <v>63643</v>
      </c>
      <c r="AY17" s="244">
        <v>63986</v>
      </c>
      <c r="AZ17" s="244">
        <v>62257</v>
      </c>
      <c r="BA17" s="243">
        <v>127629</v>
      </c>
      <c r="BB17" s="244">
        <v>-46941</v>
      </c>
      <c r="BC17" s="243">
        <v>15316</v>
      </c>
      <c r="BD17" s="244">
        <v>80688</v>
      </c>
      <c r="BE17" s="245"/>
      <c r="BG17" s="251" t="s">
        <v>452</v>
      </c>
      <c r="BH17" s="435" t="s">
        <v>33</v>
      </c>
      <c r="BI17" s="246">
        <f t="shared" si="0"/>
        <v>63643</v>
      </c>
      <c r="BJ17" s="247">
        <f t="shared" si="1"/>
        <v>46941</v>
      </c>
      <c r="BK17" s="248">
        <f t="shared" si="2"/>
        <v>0.73756736797448263</v>
      </c>
      <c r="BL17" s="249">
        <f t="shared" si="3"/>
        <v>0.26243263202551737</v>
      </c>
      <c r="BM17" s="250"/>
      <c r="BN17" s="251" t="s">
        <v>452</v>
      </c>
      <c r="BO17" s="435" t="s">
        <v>33</v>
      </c>
      <c r="BP17" s="432">
        <f t="shared" si="4"/>
        <v>63986</v>
      </c>
      <c r="BQ17" s="433">
        <f t="shared" si="5"/>
        <v>46941</v>
      </c>
      <c r="BR17" s="434">
        <f t="shared" si="6"/>
        <v>17045</v>
      </c>
      <c r="BS17" s="250"/>
    </row>
    <row r="18" spans="1:71" x14ac:dyDescent="0.2">
      <c r="A18" s="251" t="s">
        <v>453</v>
      </c>
      <c r="B18" s="252" t="s">
        <v>34</v>
      </c>
      <c r="C18" s="243">
        <v>1</v>
      </c>
      <c r="D18" s="243">
        <v>0</v>
      </c>
      <c r="E18" s="243">
        <v>0</v>
      </c>
      <c r="F18" s="243">
        <v>19</v>
      </c>
      <c r="G18" s="243">
        <v>124</v>
      </c>
      <c r="H18" s="243">
        <v>3</v>
      </c>
      <c r="I18" s="243">
        <v>158</v>
      </c>
      <c r="J18" s="243">
        <v>1403</v>
      </c>
      <c r="K18" s="243">
        <v>3</v>
      </c>
      <c r="L18" s="243">
        <v>100</v>
      </c>
      <c r="M18" s="243">
        <v>296</v>
      </c>
      <c r="N18" s="243">
        <v>330</v>
      </c>
      <c r="O18" s="243">
        <v>141</v>
      </c>
      <c r="P18" s="243">
        <v>4510</v>
      </c>
      <c r="Q18" s="243">
        <v>1864</v>
      </c>
      <c r="R18" s="243">
        <v>2430</v>
      </c>
      <c r="S18" s="243">
        <v>512</v>
      </c>
      <c r="T18" s="243">
        <v>350</v>
      </c>
      <c r="U18" s="243">
        <v>3673</v>
      </c>
      <c r="V18" s="243">
        <v>2622</v>
      </c>
      <c r="W18" s="243">
        <v>1119</v>
      </c>
      <c r="X18" s="243">
        <v>274</v>
      </c>
      <c r="Y18" s="243">
        <v>20993</v>
      </c>
      <c r="Z18" s="243">
        <v>6</v>
      </c>
      <c r="AA18" s="243">
        <v>17</v>
      </c>
      <c r="AB18" s="243">
        <v>2</v>
      </c>
      <c r="AC18" s="243">
        <v>618</v>
      </c>
      <c r="AD18" s="243">
        <v>9</v>
      </c>
      <c r="AE18" s="243">
        <v>92</v>
      </c>
      <c r="AF18" s="243">
        <v>246</v>
      </c>
      <c r="AG18" s="243">
        <v>5</v>
      </c>
      <c r="AH18" s="243">
        <v>365</v>
      </c>
      <c r="AI18" s="243">
        <v>26</v>
      </c>
      <c r="AJ18" s="243">
        <v>58</v>
      </c>
      <c r="AK18" s="243">
        <v>21</v>
      </c>
      <c r="AL18" s="243">
        <v>247</v>
      </c>
      <c r="AM18" s="243">
        <v>402</v>
      </c>
      <c r="AN18" s="243">
        <v>2</v>
      </c>
      <c r="AO18" s="243">
        <v>60</v>
      </c>
      <c r="AP18" s="244">
        <v>43101</v>
      </c>
      <c r="AQ18" s="243">
        <v>87</v>
      </c>
      <c r="AR18" s="243">
        <v>1025</v>
      </c>
      <c r="AS18" s="243">
        <v>0</v>
      </c>
      <c r="AT18" s="243">
        <v>267</v>
      </c>
      <c r="AU18" s="243">
        <v>262</v>
      </c>
      <c r="AV18" s="243">
        <v>-365</v>
      </c>
      <c r="AW18" s="244">
        <v>1276</v>
      </c>
      <c r="AX18" s="243">
        <v>44377</v>
      </c>
      <c r="AY18" s="244">
        <v>53101</v>
      </c>
      <c r="AZ18" s="244">
        <v>54377</v>
      </c>
      <c r="BA18" s="243">
        <v>97478</v>
      </c>
      <c r="BB18" s="244">
        <v>-36069</v>
      </c>
      <c r="BC18" s="243">
        <v>18308</v>
      </c>
      <c r="BD18" s="244">
        <v>61409</v>
      </c>
      <c r="BE18" s="245"/>
      <c r="BG18" s="251" t="s">
        <v>453</v>
      </c>
      <c r="BH18" s="435" t="s">
        <v>34</v>
      </c>
      <c r="BI18" s="246">
        <f t="shared" si="0"/>
        <v>44377</v>
      </c>
      <c r="BJ18" s="247">
        <f t="shared" si="1"/>
        <v>36069</v>
      </c>
      <c r="BK18" s="248">
        <f t="shared" si="2"/>
        <v>0.8127859026072064</v>
      </c>
      <c r="BL18" s="249">
        <f t="shared" si="3"/>
        <v>0.1872140973927936</v>
      </c>
      <c r="BM18" s="250"/>
      <c r="BN18" s="251" t="s">
        <v>453</v>
      </c>
      <c r="BO18" s="435" t="s">
        <v>34</v>
      </c>
      <c r="BP18" s="432">
        <f t="shared" si="4"/>
        <v>53101</v>
      </c>
      <c r="BQ18" s="433">
        <f t="shared" si="5"/>
        <v>36069</v>
      </c>
      <c r="BR18" s="434">
        <f t="shared" si="6"/>
        <v>17032</v>
      </c>
      <c r="BS18" s="250"/>
    </row>
    <row r="19" spans="1:71" x14ac:dyDescent="0.2">
      <c r="A19" s="251" t="s">
        <v>454</v>
      </c>
      <c r="B19" s="253" t="s">
        <v>266</v>
      </c>
      <c r="C19" s="243">
        <v>0</v>
      </c>
      <c r="D19" s="243">
        <v>0</v>
      </c>
      <c r="E19" s="243">
        <v>0</v>
      </c>
      <c r="F19" s="243">
        <v>3</v>
      </c>
      <c r="G19" s="243">
        <v>0</v>
      </c>
      <c r="H19" s="243">
        <v>0</v>
      </c>
      <c r="I19" s="243">
        <v>9</v>
      </c>
      <c r="J19" s="243">
        <v>3</v>
      </c>
      <c r="K19" s="243">
        <v>0</v>
      </c>
      <c r="L19" s="243">
        <v>22</v>
      </c>
      <c r="M19" s="243">
        <v>60</v>
      </c>
      <c r="N19" s="243">
        <v>46</v>
      </c>
      <c r="O19" s="243">
        <v>1</v>
      </c>
      <c r="P19" s="243">
        <v>66</v>
      </c>
      <c r="Q19" s="243">
        <v>8197</v>
      </c>
      <c r="R19" s="243">
        <v>2959</v>
      </c>
      <c r="S19" s="243">
        <v>197</v>
      </c>
      <c r="T19" s="243">
        <v>37</v>
      </c>
      <c r="U19" s="243">
        <v>1781</v>
      </c>
      <c r="V19" s="243">
        <v>213</v>
      </c>
      <c r="W19" s="243">
        <v>877</v>
      </c>
      <c r="X19" s="243">
        <v>12</v>
      </c>
      <c r="Y19" s="243">
        <v>1409</v>
      </c>
      <c r="Z19" s="243">
        <v>0</v>
      </c>
      <c r="AA19" s="243">
        <v>222</v>
      </c>
      <c r="AB19" s="243">
        <v>0</v>
      </c>
      <c r="AC19" s="243">
        <v>1</v>
      </c>
      <c r="AD19" s="243">
        <v>0</v>
      </c>
      <c r="AE19" s="243">
        <v>0</v>
      </c>
      <c r="AF19" s="243">
        <v>14</v>
      </c>
      <c r="AG19" s="243">
        <v>0</v>
      </c>
      <c r="AH19" s="243">
        <v>28</v>
      </c>
      <c r="AI19" s="243">
        <v>0</v>
      </c>
      <c r="AJ19" s="243">
        <v>0</v>
      </c>
      <c r="AK19" s="243">
        <v>0</v>
      </c>
      <c r="AL19" s="243">
        <v>1823</v>
      </c>
      <c r="AM19" s="243">
        <v>0</v>
      </c>
      <c r="AN19" s="243">
        <v>0</v>
      </c>
      <c r="AO19" s="243">
        <v>0</v>
      </c>
      <c r="AP19" s="244">
        <v>17980</v>
      </c>
      <c r="AQ19" s="243">
        <v>0</v>
      </c>
      <c r="AR19" s="243">
        <v>49</v>
      </c>
      <c r="AS19" s="243">
        <v>0</v>
      </c>
      <c r="AT19" s="243">
        <v>2453</v>
      </c>
      <c r="AU19" s="243">
        <v>2889</v>
      </c>
      <c r="AV19" s="243">
        <v>938</v>
      </c>
      <c r="AW19" s="244">
        <v>6329</v>
      </c>
      <c r="AX19" s="243">
        <v>24309</v>
      </c>
      <c r="AY19" s="244">
        <v>48103</v>
      </c>
      <c r="AZ19" s="244">
        <v>54432</v>
      </c>
      <c r="BA19" s="243">
        <v>72412</v>
      </c>
      <c r="BB19" s="244">
        <v>-22355</v>
      </c>
      <c r="BC19" s="243">
        <v>32077</v>
      </c>
      <c r="BD19" s="244">
        <v>50057</v>
      </c>
      <c r="BE19" s="245"/>
      <c r="BG19" s="251" t="s">
        <v>454</v>
      </c>
      <c r="BH19" s="254" t="s">
        <v>266</v>
      </c>
      <c r="BI19" s="246">
        <f t="shared" si="0"/>
        <v>24309</v>
      </c>
      <c r="BJ19" s="247">
        <f t="shared" si="1"/>
        <v>22355</v>
      </c>
      <c r="BK19" s="248">
        <f t="shared" si="2"/>
        <v>0.91961824838537165</v>
      </c>
      <c r="BL19" s="249">
        <f t="shared" si="3"/>
        <v>8.038175161462835E-2</v>
      </c>
      <c r="BM19" s="250"/>
      <c r="BN19" s="251" t="s">
        <v>454</v>
      </c>
      <c r="BO19" s="254" t="s">
        <v>266</v>
      </c>
      <c r="BP19" s="432">
        <f t="shared" si="4"/>
        <v>48103</v>
      </c>
      <c r="BQ19" s="433">
        <f t="shared" si="5"/>
        <v>22355</v>
      </c>
      <c r="BR19" s="434">
        <f t="shared" si="6"/>
        <v>25748</v>
      </c>
      <c r="BS19" s="250"/>
    </row>
    <row r="20" spans="1:71" x14ac:dyDescent="0.2">
      <c r="A20" s="251" t="s">
        <v>455</v>
      </c>
      <c r="B20" s="253" t="s">
        <v>267</v>
      </c>
      <c r="C20" s="243">
        <v>0</v>
      </c>
      <c r="D20" s="243">
        <v>0</v>
      </c>
      <c r="E20" s="243">
        <v>0</v>
      </c>
      <c r="F20" s="243">
        <v>3</v>
      </c>
      <c r="G20" s="243">
        <v>0</v>
      </c>
      <c r="H20" s="243">
        <v>0</v>
      </c>
      <c r="I20" s="243">
        <v>1</v>
      </c>
      <c r="J20" s="243">
        <v>0</v>
      </c>
      <c r="K20" s="243">
        <v>0</v>
      </c>
      <c r="L20" s="243">
        <v>144</v>
      </c>
      <c r="M20" s="243">
        <v>38</v>
      </c>
      <c r="N20" s="243">
        <v>54</v>
      </c>
      <c r="O20" s="243">
        <v>10</v>
      </c>
      <c r="P20" s="243">
        <v>32</v>
      </c>
      <c r="Q20" s="243">
        <v>253</v>
      </c>
      <c r="R20" s="243">
        <v>11002</v>
      </c>
      <c r="S20" s="243">
        <v>25</v>
      </c>
      <c r="T20" s="243">
        <v>51</v>
      </c>
      <c r="U20" s="243">
        <v>315</v>
      </c>
      <c r="V20" s="243">
        <v>89</v>
      </c>
      <c r="W20" s="243">
        <v>101</v>
      </c>
      <c r="X20" s="243">
        <v>3</v>
      </c>
      <c r="Y20" s="243">
        <v>15</v>
      </c>
      <c r="Z20" s="243">
        <v>0</v>
      </c>
      <c r="AA20" s="243">
        <v>6</v>
      </c>
      <c r="AB20" s="243">
        <v>0</v>
      </c>
      <c r="AC20" s="243">
        <v>1</v>
      </c>
      <c r="AD20" s="243">
        <v>0</v>
      </c>
      <c r="AE20" s="243">
        <v>0</v>
      </c>
      <c r="AF20" s="243">
        <v>5</v>
      </c>
      <c r="AG20" s="243">
        <v>0</v>
      </c>
      <c r="AH20" s="243">
        <v>1</v>
      </c>
      <c r="AI20" s="243">
        <v>0</v>
      </c>
      <c r="AJ20" s="243">
        <v>0</v>
      </c>
      <c r="AK20" s="243">
        <v>0</v>
      </c>
      <c r="AL20" s="243">
        <v>2688</v>
      </c>
      <c r="AM20" s="243">
        <v>0</v>
      </c>
      <c r="AN20" s="243">
        <v>0</v>
      </c>
      <c r="AO20" s="243">
        <v>0</v>
      </c>
      <c r="AP20" s="244">
        <v>14837</v>
      </c>
      <c r="AQ20" s="243">
        <v>0</v>
      </c>
      <c r="AR20" s="243">
        <v>29</v>
      </c>
      <c r="AS20" s="243">
        <v>0</v>
      </c>
      <c r="AT20" s="243">
        <v>1447</v>
      </c>
      <c r="AU20" s="243">
        <v>4919</v>
      </c>
      <c r="AV20" s="243">
        <v>123</v>
      </c>
      <c r="AW20" s="244">
        <v>6518</v>
      </c>
      <c r="AX20" s="243">
        <v>21355</v>
      </c>
      <c r="AY20" s="244">
        <v>72125</v>
      </c>
      <c r="AZ20" s="244">
        <v>78643</v>
      </c>
      <c r="BA20" s="243">
        <v>93480</v>
      </c>
      <c r="BB20" s="244">
        <v>-21355</v>
      </c>
      <c r="BC20" s="243">
        <v>57288</v>
      </c>
      <c r="BD20" s="244">
        <v>72125</v>
      </c>
      <c r="BE20" s="245"/>
      <c r="BG20" s="251" t="s">
        <v>455</v>
      </c>
      <c r="BH20" s="254" t="s">
        <v>267</v>
      </c>
      <c r="BI20" s="246">
        <f t="shared" si="0"/>
        <v>21355</v>
      </c>
      <c r="BJ20" s="247">
        <f t="shared" si="1"/>
        <v>21355</v>
      </c>
      <c r="BK20" s="248">
        <f t="shared" si="2"/>
        <v>1</v>
      </c>
      <c r="BL20" s="249">
        <f t="shared" si="3"/>
        <v>0</v>
      </c>
      <c r="BM20" s="250"/>
      <c r="BN20" s="251" t="s">
        <v>455</v>
      </c>
      <c r="BO20" s="254" t="s">
        <v>267</v>
      </c>
      <c r="BP20" s="432">
        <f t="shared" si="4"/>
        <v>72125</v>
      </c>
      <c r="BQ20" s="433">
        <f t="shared" si="5"/>
        <v>21355</v>
      </c>
      <c r="BR20" s="434">
        <f t="shared" si="6"/>
        <v>50770</v>
      </c>
      <c r="BS20" s="250"/>
    </row>
    <row r="21" spans="1:71" x14ac:dyDescent="0.2">
      <c r="A21" s="251" t="s">
        <v>456</v>
      </c>
      <c r="B21" s="253" t="s">
        <v>268</v>
      </c>
      <c r="C21" s="243">
        <v>0</v>
      </c>
      <c r="D21" s="243">
        <v>0</v>
      </c>
      <c r="E21" s="243">
        <v>0</v>
      </c>
      <c r="F21" s="243">
        <v>0</v>
      </c>
      <c r="G21" s="243">
        <v>0</v>
      </c>
      <c r="H21" s="243">
        <v>0</v>
      </c>
      <c r="I21" s="243">
        <v>0</v>
      </c>
      <c r="J21" s="243">
        <v>0</v>
      </c>
      <c r="K21" s="243">
        <v>0</v>
      </c>
      <c r="L21" s="243">
        <v>0</v>
      </c>
      <c r="M21" s="243">
        <v>0</v>
      </c>
      <c r="N21" s="243">
        <v>0</v>
      </c>
      <c r="O21" s="243">
        <v>0</v>
      </c>
      <c r="P21" s="243">
        <v>1</v>
      </c>
      <c r="Q21" s="243">
        <v>138</v>
      </c>
      <c r="R21" s="243">
        <v>418</v>
      </c>
      <c r="S21" s="243">
        <v>1123</v>
      </c>
      <c r="T21" s="243">
        <v>2</v>
      </c>
      <c r="U21" s="243">
        <v>125</v>
      </c>
      <c r="V21" s="243">
        <v>123</v>
      </c>
      <c r="W21" s="243">
        <v>43</v>
      </c>
      <c r="X21" s="243">
        <v>4</v>
      </c>
      <c r="Y21" s="243">
        <v>42</v>
      </c>
      <c r="Z21" s="243">
        <v>0</v>
      </c>
      <c r="AA21" s="243">
        <v>2</v>
      </c>
      <c r="AB21" s="243">
        <v>0</v>
      </c>
      <c r="AC21" s="243">
        <v>232</v>
      </c>
      <c r="AD21" s="243">
        <v>1</v>
      </c>
      <c r="AE21" s="243">
        <v>0</v>
      </c>
      <c r="AF21" s="243">
        <v>3</v>
      </c>
      <c r="AG21" s="243">
        <v>10</v>
      </c>
      <c r="AH21" s="243">
        <v>265</v>
      </c>
      <c r="AI21" s="243">
        <v>0</v>
      </c>
      <c r="AJ21" s="243">
        <v>2710</v>
      </c>
      <c r="AK21" s="243">
        <v>0</v>
      </c>
      <c r="AL21" s="243">
        <v>938</v>
      </c>
      <c r="AM21" s="243">
        <v>106</v>
      </c>
      <c r="AN21" s="243">
        <v>80</v>
      </c>
      <c r="AO21" s="243">
        <v>78</v>
      </c>
      <c r="AP21" s="244">
        <v>6444</v>
      </c>
      <c r="AQ21" s="243">
        <v>62</v>
      </c>
      <c r="AR21" s="243">
        <v>383</v>
      </c>
      <c r="AS21" s="243">
        <v>0</v>
      </c>
      <c r="AT21" s="243">
        <v>7142</v>
      </c>
      <c r="AU21" s="243">
        <v>3152</v>
      </c>
      <c r="AV21" s="243">
        <v>533</v>
      </c>
      <c r="AW21" s="244">
        <v>11272</v>
      </c>
      <c r="AX21" s="243">
        <v>17716</v>
      </c>
      <c r="AY21" s="244">
        <v>5021</v>
      </c>
      <c r="AZ21" s="244">
        <v>16293</v>
      </c>
      <c r="BA21" s="243">
        <v>22737</v>
      </c>
      <c r="BB21" s="244">
        <v>-10072</v>
      </c>
      <c r="BC21" s="243">
        <v>6221</v>
      </c>
      <c r="BD21" s="244">
        <v>12665</v>
      </c>
      <c r="BE21" s="245"/>
      <c r="BG21" s="251" t="s">
        <v>456</v>
      </c>
      <c r="BH21" s="254" t="s">
        <v>268</v>
      </c>
      <c r="BI21" s="246">
        <f t="shared" si="0"/>
        <v>17716</v>
      </c>
      <c r="BJ21" s="247">
        <f t="shared" si="1"/>
        <v>10072</v>
      </c>
      <c r="BK21" s="248">
        <f t="shared" si="2"/>
        <v>0.56852562655226913</v>
      </c>
      <c r="BL21" s="249">
        <f t="shared" si="3"/>
        <v>0.43147437344773087</v>
      </c>
      <c r="BM21" s="250"/>
      <c r="BN21" s="251" t="s">
        <v>456</v>
      </c>
      <c r="BO21" s="254" t="s">
        <v>268</v>
      </c>
      <c r="BP21" s="432">
        <f t="shared" si="4"/>
        <v>5021</v>
      </c>
      <c r="BQ21" s="433">
        <f t="shared" si="5"/>
        <v>10072</v>
      </c>
      <c r="BR21" s="434">
        <f t="shared" si="6"/>
        <v>-5051</v>
      </c>
      <c r="BS21" s="250"/>
    </row>
    <row r="22" spans="1:71" x14ac:dyDescent="0.2">
      <c r="A22" s="251" t="s">
        <v>457</v>
      </c>
      <c r="B22" s="253" t="s">
        <v>278</v>
      </c>
      <c r="C22" s="243">
        <v>0</v>
      </c>
      <c r="D22" s="243">
        <v>0</v>
      </c>
      <c r="E22" s="243">
        <v>0</v>
      </c>
      <c r="F22" s="243">
        <v>0</v>
      </c>
      <c r="G22" s="243">
        <v>0</v>
      </c>
      <c r="H22" s="243">
        <v>0</v>
      </c>
      <c r="I22" s="243">
        <v>1</v>
      </c>
      <c r="J22" s="243">
        <v>1</v>
      </c>
      <c r="K22" s="243">
        <v>0</v>
      </c>
      <c r="L22" s="243">
        <v>0</v>
      </c>
      <c r="M22" s="243">
        <v>0</v>
      </c>
      <c r="N22" s="243">
        <v>0</v>
      </c>
      <c r="O22" s="243">
        <v>11</v>
      </c>
      <c r="P22" s="243">
        <v>170</v>
      </c>
      <c r="Q22" s="243">
        <v>392</v>
      </c>
      <c r="R22" s="243">
        <v>712</v>
      </c>
      <c r="S22" s="243">
        <v>1782</v>
      </c>
      <c r="T22" s="243">
        <v>4749</v>
      </c>
      <c r="U22" s="243">
        <v>19598</v>
      </c>
      <c r="V22" s="243">
        <v>30570</v>
      </c>
      <c r="W22" s="243">
        <v>1208</v>
      </c>
      <c r="X22" s="243">
        <v>177</v>
      </c>
      <c r="Y22" s="243">
        <v>67</v>
      </c>
      <c r="Z22" s="243">
        <v>0</v>
      </c>
      <c r="AA22" s="243">
        <v>0</v>
      </c>
      <c r="AB22" s="243">
        <v>0</v>
      </c>
      <c r="AC22" s="243">
        <v>5</v>
      </c>
      <c r="AD22" s="243">
        <v>3</v>
      </c>
      <c r="AE22" s="243">
        <v>0</v>
      </c>
      <c r="AF22" s="243">
        <v>1</v>
      </c>
      <c r="AG22" s="243">
        <v>61</v>
      </c>
      <c r="AH22" s="243">
        <v>183</v>
      </c>
      <c r="AI22" s="243">
        <v>230</v>
      </c>
      <c r="AJ22" s="243">
        <v>0</v>
      </c>
      <c r="AK22" s="243">
        <v>0</v>
      </c>
      <c r="AL22" s="243">
        <v>2719</v>
      </c>
      <c r="AM22" s="243">
        <v>1</v>
      </c>
      <c r="AN22" s="243">
        <v>116</v>
      </c>
      <c r="AO22" s="243">
        <v>114</v>
      </c>
      <c r="AP22" s="244">
        <v>62871</v>
      </c>
      <c r="AQ22" s="243">
        <v>1</v>
      </c>
      <c r="AR22" s="243">
        <v>578</v>
      </c>
      <c r="AS22" s="243">
        <v>0</v>
      </c>
      <c r="AT22" s="243">
        <v>0</v>
      </c>
      <c r="AU22" s="243">
        <v>0</v>
      </c>
      <c r="AV22" s="243">
        <v>-959</v>
      </c>
      <c r="AW22" s="244">
        <v>-380</v>
      </c>
      <c r="AX22" s="243">
        <v>62491</v>
      </c>
      <c r="AY22" s="244">
        <v>15122</v>
      </c>
      <c r="AZ22" s="244">
        <v>14742</v>
      </c>
      <c r="BA22" s="243">
        <v>77613</v>
      </c>
      <c r="BB22" s="244">
        <v>-61216</v>
      </c>
      <c r="BC22" s="243">
        <v>-46474</v>
      </c>
      <c r="BD22" s="244">
        <v>16397</v>
      </c>
      <c r="BE22" s="245"/>
      <c r="BG22" s="251" t="s">
        <v>457</v>
      </c>
      <c r="BH22" s="254" t="s">
        <v>278</v>
      </c>
      <c r="BI22" s="246">
        <f t="shared" si="0"/>
        <v>62491</v>
      </c>
      <c r="BJ22" s="247">
        <f t="shared" si="1"/>
        <v>61216</v>
      </c>
      <c r="BK22" s="248">
        <f t="shared" si="2"/>
        <v>0.97959706197692464</v>
      </c>
      <c r="BL22" s="249">
        <f t="shared" si="3"/>
        <v>2.0402938023075357E-2</v>
      </c>
      <c r="BM22" s="250"/>
      <c r="BN22" s="251" t="s">
        <v>457</v>
      </c>
      <c r="BO22" s="254" t="s">
        <v>278</v>
      </c>
      <c r="BP22" s="432">
        <f t="shared" si="4"/>
        <v>15122</v>
      </c>
      <c r="BQ22" s="433">
        <f t="shared" si="5"/>
        <v>61216</v>
      </c>
      <c r="BR22" s="434">
        <f t="shared" si="6"/>
        <v>-46094</v>
      </c>
      <c r="BS22" s="250"/>
    </row>
    <row r="23" spans="1:71" x14ac:dyDescent="0.2">
      <c r="A23" s="251" t="s">
        <v>458</v>
      </c>
      <c r="B23" s="252" t="s">
        <v>35</v>
      </c>
      <c r="C23" s="243">
        <v>0</v>
      </c>
      <c r="D23" s="243">
        <v>0</v>
      </c>
      <c r="E23" s="243">
        <v>0</v>
      </c>
      <c r="F23" s="243">
        <v>0</v>
      </c>
      <c r="G23" s="243">
        <v>0</v>
      </c>
      <c r="H23" s="243">
        <v>0</v>
      </c>
      <c r="I23" s="243">
        <v>1</v>
      </c>
      <c r="J23" s="243">
        <v>0</v>
      </c>
      <c r="K23" s="243">
        <v>0</v>
      </c>
      <c r="L23" s="243">
        <v>1</v>
      </c>
      <c r="M23" s="243">
        <v>1</v>
      </c>
      <c r="N23" s="243">
        <v>0</v>
      </c>
      <c r="O23" s="243">
        <v>2</v>
      </c>
      <c r="P23" s="243">
        <v>52</v>
      </c>
      <c r="Q23" s="243">
        <v>1223</v>
      </c>
      <c r="R23" s="243">
        <v>1709</v>
      </c>
      <c r="S23" s="243">
        <v>254</v>
      </c>
      <c r="T23" s="243">
        <v>348</v>
      </c>
      <c r="U23" s="243">
        <v>15525</v>
      </c>
      <c r="V23" s="243">
        <v>1835</v>
      </c>
      <c r="W23" s="243">
        <v>3564</v>
      </c>
      <c r="X23" s="243">
        <v>33</v>
      </c>
      <c r="Y23" s="243">
        <v>1744</v>
      </c>
      <c r="Z23" s="243">
        <v>0</v>
      </c>
      <c r="AA23" s="243">
        <v>4</v>
      </c>
      <c r="AB23" s="243">
        <v>0</v>
      </c>
      <c r="AC23" s="243">
        <v>45</v>
      </c>
      <c r="AD23" s="243">
        <v>0</v>
      </c>
      <c r="AE23" s="243">
        <v>4</v>
      </c>
      <c r="AF23" s="243">
        <v>32</v>
      </c>
      <c r="AG23" s="243">
        <v>12</v>
      </c>
      <c r="AH23" s="243">
        <v>152</v>
      </c>
      <c r="AI23" s="243">
        <v>60</v>
      </c>
      <c r="AJ23" s="243">
        <v>19</v>
      </c>
      <c r="AK23" s="243">
        <v>0</v>
      </c>
      <c r="AL23" s="243">
        <v>1551</v>
      </c>
      <c r="AM23" s="243">
        <v>25</v>
      </c>
      <c r="AN23" s="243">
        <v>0</v>
      </c>
      <c r="AO23" s="243">
        <v>12</v>
      </c>
      <c r="AP23" s="244">
        <v>28208</v>
      </c>
      <c r="AQ23" s="243">
        <v>229</v>
      </c>
      <c r="AR23" s="243">
        <v>11566</v>
      </c>
      <c r="AS23" s="243">
        <v>0</v>
      </c>
      <c r="AT23" s="243">
        <v>4684</v>
      </c>
      <c r="AU23" s="243">
        <v>3218</v>
      </c>
      <c r="AV23" s="243">
        <v>1172</v>
      </c>
      <c r="AW23" s="244">
        <v>20869</v>
      </c>
      <c r="AX23" s="243">
        <v>49077</v>
      </c>
      <c r="AY23" s="244">
        <v>107252</v>
      </c>
      <c r="AZ23" s="244">
        <v>128121</v>
      </c>
      <c r="BA23" s="243">
        <v>156329</v>
      </c>
      <c r="BB23" s="244">
        <v>-25870</v>
      </c>
      <c r="BC23" s="243">
        <v>102251</v>
      </c>
      <c r="BD23" s="244">
        <v>130459</v>
      </c>
      <c r="BE23" s="245"/>
      <c r="BG23" s="251" t="s">
        <v>458</v>
      </c>
      <c r="BH23" s="435" t="s">
        <v>35</v>
      </c>
      <c r="BI23" s="246">
        <f t="shared" si="0"/>
        <v>49077</v>
      </c>
      <c r="BJ23" s="247">
        <f t="shared" si="1"/>
        <v>25870</v>
      </c>
      <c r="BK23" s="248">
        <f t="shared" si="2"/>
        <v>0.52713083521812665</v>
      </c>
      <c r="BL23" s="249">
        <f t="shared" si="3"/>
        <v>0.47286916478187335</v>
      </c>
      <c r="BM23" s="250"/>
      <c r="BN23" s="251" t="s">
        <v>458</v>
      </c>
      <c r="BO23" s="435" t="s">
        <v>35</v>
      </c>
      <c r="BP23" s="432">
        <f t="shared" si="4"/>
        <v>107252</v>
      </c>
      <c r="BQ23" s="433">
        <f t="shared" si="5"/>
        <v>25870</v>
      </c>
      <c r="BR23" s="434">
        <f t="shared" si="6"/>
        <v>81382</v>
      </c>
      <c r="BS23" s="250"/>
    </row>
    <row r="24" spans="1:71" x14ac:dyDescent="0.2">
      <c r="A24" s="251" t="s">
        <v>459</v>
      </c>
      <c r="B24" s="252" t="s">
        <v>460</v>
      </c>
      <c r="C24" s="243">
        <v>0</v>
      </c>
      <c r="D24" s="243">
        <v>0</v>
      </c>
      <c r="E24" s="243">
        <v>0</v>
      </c>
      <c r="F24" s="243">
        <v>0</v>
      </c>
      <c r="G24" s="243">
        <v>0</v>
      </c>
      <c r="H24" s="243">
        <v>0</v>
      </c>
      <c r="I24" s="243">
        <v>0</v>
      </c>
      <c r="J24" s="243">
        <v>5</v>
      </c>
      <c r="K24" s="243">
        <v>0</v>
      </c>
      <c r="L24" s="243">
        <v>0</v>
      </c>
      <c r="M24" s="243">
        <v>0</v>
      </c>
      <c r="N24" s="243">
        <v>0</v>
      </c>
      <c r="O24" s="243">
        <v>0</v>
      </c>
      <c r="P24" s="243">
        <v>3</v>
      </c>
      <c r="Q24" s="243">
        <v>40</v>
      </c>
      <c r="R24" s="243">
        <v>14</v>
      </c>
      <c r="S24" s="243">
        <v>0</v>
      </c>
      <c r="T24" s="243">
        <v>1</v>
      </c>
      <c r="U24" s="243">
        <v>5</v>
      </c>
      <c r="V24" s="243">
        <v>2539</v>
      </c>
      <c r="W24" s="243">
        <v>703</v>
      </c>
      <c r="X24" s="243">
        <v>1</v>
      </c>
      <c r="Y24" s="243">
        <v>360</v>
      </c>
      <c r="Z24" s="243">
        <v>0</v>
      </c>
      <c r="AA24" s="243">
        <v>0</v>
      </c>
      <c r="AB24" s="243">
        <v>0</v>
      </c>
      <c r="AC24" s="243">
        <v>61</v>
      </c>
      <c r="AD24" s="243">
        <v>9</v>
      </c>
      <c r="AE24" s="243">
        <v>23</v>
      </c>
      <c r="AF24" s="243">
        <v>29</v>
      </c>
      <c r="AG24" s="243">
        <v>7</v>
      </c>
      <c r="AH24" s="243">
        <v>139</v>
      </c>
      <c r="AI24" s="243">
        <v>15</v>
      </c>
      <c r="AJ24" s="243">
        <v>3</v>
      </c>
      <c r="AK24" s="243">
        <v>0</v>
      </c>
      <c r="AL24" s="243">
        <v>239</v>
      </c>
      <c r="AM24" s="243">
        <v>22</v>
      </c>
      <c r="AN24" s="243">
        <v>0</v>
      </c>
      <c r="AO24" s="243">
        <v>0</v>
      </c>
      <c r="AP24" s="244">
        <v>4218</v>
      </c>
      <c r="AQ24" s="243">
        <v>28</v>
      </c>
      <c r="AR24" s="243">
        <v>12503</v>
      </c>
      <c r="AS24" s="243">
        <v>0</v>
      </c>
      <c r="AT24" s="243">
        <v>13789</v>
      </c>
      <c r="AU24" s="243">
        <v>1432</v>
      </c>
      <c r="AV24" s="243">
        <v>-669</v>
      </c>
      <c r="AW24" s="244">
        <v>27083</v>
      </c>
      <c r="AX24" s="243">
        <v>31301</v>
      </c>
      <c r="AY24" s="244">
        <v>63598</v>
      </c>
      <c r="AZ24" s="244">
        <v>90681</v>
      </c>
      <c r="BA24" s="243">
        <v>94899</v>
      </c>
      <c r="BB24" s="244">
        <v>0</v>
      </c>
      <c r="BC24" s="243">
        <v>90681</v>
      </c>
      <c r="BD24" s="244">
        <v>94899</v>
      </c>
      <c r="BE24" s="245"/>
      <c r="BG24" s="251" t="s">
        <v>459</v>
      </c>
      <c r="BH24" s="435" t="s">
        <v>460</v>
      </c>
      <c r="BI24" s="246">
        <f t="shared" si="0"/>
        <v>31301</v>
      </c>
      <c r="BJ24" s="247">
        <f t="shared" si="1"/>
        <v>0</v>
      </c>
      <c r="BK24" s="248">
        <f t="shared" si="2"/>
        <v>0</v>
      </c>
      <c r="BL24" s="249">
        <f t="shared" si="3"/>
        <v>1</v>
      </c>
      <c r="BM24" s="250"/>
      <c r="BN24" s="251" t="s">
        <v>459</v>
      </c>
      <c r="BO24" s="435" t="s">
        <v>460</v>
      </c>
      <c r="BP24" s="432">
        <f t="shared" si="4"/>
        <v>63598</v>
      </c>
      <c r="BQ24" s="433">
        <f t="shared" si="5"/>
        <v>0</v>
      </c>
      <c r="BR24" s="434">
        <f t="shared" si="6"/>
        <v>63598</v>
      </c>
      <c r="BS24" s="250"/>
    </row>
    <row r="25" spans="1:71" x14ac:dyDescent="0.2">
      <c r="A25" s="251" t="s">
        <v>461</v>
      </c>
      <c r="B25" s="252" t="s">
        <v>189</v>
      </c>
      <c r="C25" s="243">
        <v>0</v>
      </c>
      <c r="D25" s="243">
        <v>0</v>
      </c>
      <c r="E25" s="243">
        <v>1</v>
      </c>
      <c r="F25" s="243">
        <v>0</v>
      </c>
      <c r="G25" s="243">
        <v>0</v>
      </c>
      <c r="H25" s="243">
        <v>0</v>
      </c>
      <c r="I25" s="243">
        <v>0</v>
      </c>
      <c r="J25" s="243">
        <v>0</v>
      </c>
      <c r="K25" s="243">
        <v>0</v>
      </c>
      <c r="L25" s="243">
        <v>0</v>
      </c>
      <c r="M25" s="243">
        <v>0</v>
      </c>
      <c r="N25" s="243">
        <v>0</v>
      </c>
      <c r="O25" s="243">
        <v>0</v>
      </c>
      <c r="P25" s="243">
        <v>0</v>
      </c>
      <c r="Q25" s="243">
        <v>0</v>
      </c>
      <c r="R25" s="243">
        <v>39</v>
      </c>
      <c r="S25" s="243">
        <v>0</v>
      </c>
      <c r="T25" s="243">
        <v>0</v>
      </c>
      <c r="U25" s="243">
        <v>0</v>
      </c>
      <c r="V25" s="243">
        <v>0</v>
      </c>
      <c r="W25" s="243">
        <v>50616</v>
      </c>
      <c r="X25" s="243">
        <v>0</v>
      </c>
      <c r="Y25" s="243">
        <v>0</v>
      </c>
      <c r="Z25" s="243">
        <v>0</v>
      </c>
      <c r="AA25" s="243">
        <v>0</v>
      </c>
      <c r="AB25" s="243">
        <v>0</v>
      </c>
      <c r="AC25" s="243">
        <v>0</v>
      </c>
      <c r="AD25" s="243">
        <v>0</v>
      </c>
      <c r="AE25" s="243">
        <v>0</v>
      </c>
      <c r="AF25" s="243">
        <v>1774</v>
      </c>
      <c r="AG25" s="243">
        <v>0</v>
      </c>
      <c r="AH25" s="243">
        <v>449</v>
      </c>
      <c r="AI25" s="243">
        <v>8</v>
      </c>
      <c r="AJ25" s="243">
        <v>0</v>
      </c>
      <c r="AK25" s="243">
        <v>0</v>
      </c>
      <c r="AL25" s="243">
        <v>6610</v>
      </c>
      <c r="AM25" s="243">
        <v>3</v>
      </c>
      <c r="AN25" s="243">
        <v>0</v>
      </c>
      <c r="AO25" s="243">
        <v>0</v>
      </c>
      <c r="AP25" s="244">
        <v>59500</v>
      </c>
      <c r="AQ25" s="243">
        <v>0</v>
      </c>
      <c r="AR25" s="243">
        <v>20725</v>
      </c>
      <c r="AS25" s="243">
        <v>0</v>
      </c>
      <c r="AT25" s="243">
        <v>12972</v>
      </c>
      <c r="AU25" s="243">
        <v>2584</v>
      </c>
      <c r="AV25" s="243">
        <v>764</v>
      </c>
      <c r="AW25" s="244">
        <v>37045</v>
      </c>
      <c r="AX25" s="243">
        <v>96545</v>
      </c>
      <c r="AY25" s="244">
        <v>92660</v>
      </c>
      <c r="AZ25" s="244">
        <v>129705</v>
      </c>
      <c r="BA25" s="243">
        <v>189205</v>
      </c>
      <c r="BB25" s="244">
        <v>-80788</v>
      </c>
      <c r="BC25" s="243">
        <v>48917</v>
      </c>
      <c r="BD25" s="244">
        <v>108417</v>
      </c>
      <c r="BE25" s="245"/>
      <c r="BG25" s="251" t="s">
        <v>461</v>
      </c>
      <c r="BH25" s="435" t="s">
        <v>189</v>
      </c>
      <c r="BI25" s="246">
        <f t="shared" si="0"/>
        <v>96545</v>
      </c>
      <c r="BJ25" s="247">
        <f t="shared" si="1"/>
        <v>80788</v>
      </c>
      <c r="BK25" s="248">
        <f t="shared" si="2"/>
        <v>0.83679113366823765</v>
      </c>
      <c r="BL25" s="249">
        <f t="shared" si="3"/>
        <v>0.16320886633176235</v>
      </c>
      <c r="BM25" s="250"/>
      <c r="BN25" s="251" t="s">
        <v>461</v>
      </c>
      <c r="BO25" s="435" t="s">
        <v>189</v>
      </c>
      <c r="BP25" s="432">
        <f t="shared" si="4"/>
        <v>92660</v>
      </c>
      <c r="BQ25" s="433">
        <f t="shared" si="5"/>
        <v>80788</v>
      </c>
      <c r="BR25" s="434">
        <f t="shared" si="6"/>
        <v>11872</v>
      </c>
      <c r="BS25" s="250"/>
    </row>
    <row r="26" spans="1:71" x14ac:dyDescent="0.2">
      <c r="A26" s="251" t="s">
        <v>462</v>
      </c>
      <c r="B26" s="252" t="s">
        <v>50</v>
      </c>
      <c r="C26" s="243">
        <v>1</v>
      </c>
      <c r="D26" s="243">
        <v>0</v>
      </c>
      <c r="E26" s="243">
        <v>0</v>
      </c>
      <c r="F26" s="243">
        <v>4</v>
      </c>
      <c r="G26" s="243">
        <v>185</v>
      </c>
      <c r="H26" s="243">
        <v>21</v>
      </c>
      <c r="I26" s="243">
        <v>836</v>
      </c>
      <c r="J26" s="243">
        <v>563</v>
      </c>
      <c r="K26" s="243">
        <v>8</v>
      </c>
      <c r="L26" s="243">
        <v>97</v>
      </c>
      <c r="M26" s="243">
        <v>275</v>
      </c>
      <c r="N26" s="243">
        <v>3069</v>
      </c>
      <c r="O26" s="243">
        <v>2702</v>
      </c>
      <c r="P26" s="243">
        <v>184</v>
      </c>
      <c r="Q26" s="243">
        <v>67</v>
      </c>
      <c r="R26" s="243">
        <v>225</v>
      </c>
      <c r="S26" s="243">
        <v>91</v>
      </c>
      <c r="T26" s="243">
        <v>89</v>
      </c>
      <c r="U26" s="243">
        <v>539</v>
      </c>
      <c r="V26" s="243">
        <v>732</v>
      </c>
      <c r="W26" s="243">
        <v>171</v>
      </c>
      <c r="X26" s="243">
        <v>1072</v>
      </c>
      <c r="Y26" s="243">
        <v>685</v>
      </c>
      <c r="Z26" s="243">
        <v>153</v>
      </c>
      <c r="AA26" s="243">
        <v>73</v>
      </c>
      <c r="AB26" s="243">
        <v>42</v>
      </c>
      <c r="AC26" s="243">
        <v>1280</v>
      </c>
      <c r="AD26" s="243">
        <v>1131</v>
      </c>
      <c r="AE26" s="243">
        <v>18</v>
      </c>
      <c r="AF26" s="243">
        <v>452</v>
      </c>
      <c r="AG26" s="243">
        <v>936</v>
      </c>
      <c r="AH26" s="243">
        <v>731</v>
      </c>
      <c r="AI26" s="243">
        <v>2508</v>
      </c>
      <c r="AJ26" s="243">
        <v>628</v>
      </c>
      <c r="AK26" s="243">
        <v>399</v>
      </c>
      <c r="AL26" s="243">
        <v>895</v>
      </c>
      <c r="AM26" s="243">
        <v>954</v>
      </c>
      <c r="AN26" s="243">
        <v>104</v>
      </c>
      <c r="AO26" s="243">
        <v>482</v>
      </c>
      <c r="AP26" s="244">
        <v>22402</v>
      </c>
      <c r="AQ26" s="243">
        <v>868</v>
      </c>
      <c r="AR26" s="243">
        <v>11133</v>
      </c>
      <c r="AS26" s="243">
        <v>0</v>
      </c>
      <c r="AT26" s="243">
        <v>1617</v>
      </c>
      <c r="AU26" s="243">
        <v>552</v>
      </c>
      <c r="AV26" s="243">
        <v>-13</v>
      </c>
      <c r="AW26" s="244">
        <v>14157</v>
      </c>
      <c r="AX26" s="243">
        <v>36559</v>
      </c>
      <c r="AY26" s="244">
        <v>14697</v>
      </c>
      <c r="AZ26" s="244">
        <v>28854</v>
      </c>
      <c r="BA26" s="243">
        <v>51256</v>
      </c>
      <c r="BB26" s="244">
        <v>-30157</v>
      </c>
      <c r="BC26" s="243">
        <v>-1303</v>
      </c>
      <c r="BD26" s="244">
        <v>21099</v>
      </c>
      <c r="BE26" s="245"/>
      <c r="BG26" s="251" t="s">
        <v>462</v>
      </c>
      <c r="BH26" s="435" t="s">
        <v>50</v>
      </c>
      <c r="BI26" s="246">
        <f t="shared" si="0"/>
        <v>36559</v>
      </c>
      <c r="BJ26" s="247">
        <f t="shared" si="1"/>
        <v>30157</v>
      </c>
      <c r="BK26" s="248">
        <f t="shared" si="2"/>
        <v>0.82488580103394515</v>
      </c>
      <c r="BL26" s="249">
        <f t="shared" si="3"/>
        <v>0.17511419896605485</v>
      </c>
      <c r="BM26" s="250"/>
      <c r="BN26" s="251" t="s">
        <v>462</v>
      </c>
      <c r="BO26" s="435" t="s">
        <v>50</v>
      </c>
      <c r="BP26" s="432">
        <f t="shared" si="4"/>
        <v>14697</v>
      </c>
      <c r="BQ26" s="433">
        <f t="shared" si="5"/>
        <v>30157</v>
      </c>
      <c r="BR26" s="434">
        <f t="shared" si="6"/>
        <v>-15460</v>
      </c>
      <c r="BS26" s="250"/>
    </row>
    <row r="27" spans="1:71" x14ac:dyDescent="0.2">
      <c r="A27" s="251" t="s">
        <v>463</v>
      </c>
      <c r="B27" s="252" t="s">
        <v>36</v>
      </c>
      <c r="C27" s="243">
        <v>2</v>
      </c>
      <c r="D27" s="243">
        <v>0</v>
      </c>
      <c r="E27" s="243">
        <v>0</v>
      </c>
      <c r="F27" s="243">
        <v>3</v>
      </c>
      <c r="G27" s="243">
        <v>10</v>
      </c>
      <c r="H27" s="243">
        <v>3</v>
      </c>
      <c r="I27" s="243">
        <v>236</v>
      </c>
      <c r="J27" s="243">
        <v>494</v>
      </c>
      <c r="K27" s="243">
        <v>2</v>
      </c>
      <c r="L27" s="243">
        <v>150</v>
      </c>
      <c r="M27" s="243">
        <v>153</v>
      </c>
      <c r="N27" s="243">
        <v>1511</v>
      </c>
      <c r="O27" s="243">
        <v>250</v>
      </c>
      <c r="P27" s="243">
        <v>236</v>
      </c>
      <c r="Q27" s="243">
        <v>87</v>
      </c>
      <c r="R27" s="243">
        <v>121</v>
      </c>
      <c r="S27" s="243">
        <v>16</v>
      </c>
      <c r="T27" s="243">
        <v>54</v>
      </c>
      <c r="U27" s="243">
        <v>228</v>
      </c>
      <c r="V27" s="243">
        <v>153</v>
      </c>
      <c r="W27" s="243">
        <v>68</v>
      </c>
      <c r="X27" s="243">
        <v>32</v>
      </c>
      <c r="Y27" s="243">
        <v>136</v>
      </c>
      <c r="Z27" s="243">
        <v>234</v>
      </c>
      <c r="AA27" s="243">
        <v>630</v>
      </c>
      <c r="AB27" s="243">
        <v>32</v>
      </c>
      <c r="AC27" s="243">
        <v>618</v>
      </c>
      <c r="AD27" s="243">
        <v>178</v>
      </c>
      <c r="AE27" s="243">
        <v>2672</v>
      </c>
      <c r="AF27" s="243">
        <v>932</v>
      </c>
      <c r="AG27" s="243">
        <v>120</v>
      </c>
      <c r="AH27" s="243">
        <v>674</v>
      </c>
      <c r="AI27" s="243">
        <v>711</v>
      </c>
      <c r="AJ27" s="243">
        <v>426</v>
      </c>
      <c r="AK27" s="243">
        <v>14</v>
      </c>
      <c r="AL27" s="243">
        <v>192</v>
      </c>
      <c r="AM27" s="243">
        <v>354</v>
      </c>
      <c r="AN27" s="243">
        <v>0</v>
      </c>
      <c r="AO27" s="243">
        <v>0</v>
      </c>
      <c r="AP27" s="244">
        <v>11732</v>
      </c>
      <c r="AQ27" s="243">
        <v>0</v>
      </c>
      <c r="AR27" s="243">
        <v>0</v>
      </c>
      <c r="AS27" s="243">
        <v>0</v>
      </c>
      <c r="AT27" s="243">
        <v>182948</v>
      </c>
      <c r="AU27" s="243">
        <v>11288</v>
      </c>
      <c r="AV27" s="243">
        <v>0</v>
      </c>
      <c r="AW27" s="244">
        <v>194236</v>
      </c>
      <c r="AX27" s="243">
        <v>205968</v>
      </c>
      <c r="AY27" s="244">
        <v>0</v>
      </c>
      <c r="AZ27" s="244">
        <v>194236</v>
      </c>
      <c r="BA27" s="243">
        <v>205968</v>
      </c>
      <c r="BB27" s="244">
        <v>0</v>
      </c>
      <c r="BC27" s="243">
        <v>194236</v>
      </c>
      <c r="BD27" s="244">
        <v>205968</v>
      </c>
      <c r="BE27" s="245"/>
      <c r="BG27" s="251" t="s">
        <v>463</v>
      </c>
      <c r="BH27" s="435" t="s">
        <v>36</v>
      </c>
      <c r="BI27" s="246">
        <f t="shared" si="0"/>
        <v>205968</v>
      </c>
      <c r="BJ27" s="247">
        <f t="shared" si="1"/>
        <v>0</v>
      </c>
      <c r="BK27" s="248">
        <f t="shared" si="2"/>
        <v>0</v>
      </c>
      <c r="BL27" s="249">
        <f t="shared" si="3"/>
        <v>1</v>
      </c>
      <c r="BM27" s="250"/>
      <c r="BN27" s="251" t="s">
        <v>463</v>
      </c>
      <c r="BO27" s="435" t="s">
        <v>36</v>
      </c>
      <c r="BP27" s="432">
        <f t="shared" si="4"/>
        <v>0</v>
      </c>
      <c r="BQ27" s="433">
        <f t="shared" si="5"/>
        <v>0</v>
      </c>
      <c r="BR27" s="434">
        <f t="shared" si="6"/>
        <v>0</v>
      </c>
      <c r="BS27" s="250"/>
    </row>
    <row r="28" spans="1:71" x14ac:dyDescent="0.2">
      <c r="A28" s="251" t="s">
        <v>464</v>
      </c>
      <c r="B28" s="252" t="s">
        <v>190</v>
      </c>
      <c r="C28" s="243">
        <v>5</v>
      </c>
      <c r="D28" s="243">
        <v>0</v>
      </c>
      <c r="E28" s="243">
        <v>0</v>
      </c>
      <c r="F28" s="243">
        <v>36</v>
      </c>
      <c r="G28" s="243">
        <v>272</v>
      </c>
      <c r="H28" s="243">
        <v>39</v>
      </c>
      <c r="I28" s="243">
        <v>2871</v>
      </c>
      <c r="J28" s="243">
        <v>4601</v>
      </c>
      <c r="K28" s="243">
        <v>51</v>
      </c>
      <c r="L28" s="243">
        <v>1467</v>
      </c>
      <c r="M28" s="243">
        <v>1545</v>
      </c>
      <c r="N28" s="243">
        <v>16664</v>
      </c>
      <c r="O28" s="243">
        <v>2960</v>
      </c>
      <c r="P28" s="243">
        <v>1477</v>
      </c>
      <c r="Q28" s="243">
        <v>700</v>
      </c>
      <c r="R28" s="243">
        <v>785</v>
      </c>
      <c r="S28" s="243">
        <v>123</v>
      </c>
      <c r="T28" s="243">
        <v>474</v>
      </c>
      <c r="U28" s="243">
        <v>1209</v>
      </c>
      <c r="V28" s="243">
        <v>527</v>
      </c>
      <c r="W28" s="243">
        <v>1362</v>
      </c>
      <c r="X28" s="243">
        <v>393</v>
      </c>
      <c r="Y28" s="243">
        <v>657</v>
      </c>
      <c r="Z28" s="243">
        <v>1738</v>
      </c>
      <c r="AA28" s="243">
        <v>906</v>
      </c>
      <c r="AB28" s="243">
        <v>833</v>
      </c>
      <c r="AC28" s="243">
        <v>4732</v>
      </c>
      <c r="AD28" s="243">
        <v>350</v>
      </c>
      <c r="AE28" s="243">
        <v>1386</v>
      </c>
      <c r="AF28" s="243">
        <v>2969</v>
      </c>
      <c r="AG28" s="243">
        <v>116</v>
      </c>
      <c r="AH28" s="243">
        <v>990</v>
      </c>
      <c r="AI28" s="243">
        <v>2452</v>
      </c>
      <c r="AJ28" s="243">
        <v>2075</v>
      </c>
      <c r="AK28" s="243">
        <v>35</v>
      </c>
      <c r="AL28" s="243">
        <v>819</v>
      </c>
      <c r="AM28" s="243">
        <v>6407</v>
      </c>
      <c r="AN28" s="243">
        <v>0</v>
      </c>
      <c r="AO28" s="243">
        <v>46</v>
      </c>
      <c r="AP28" s="244">
        <v>64072</v>
      </c>
      <c r="AQ28" s="243">
        <v>12</v>
      </c>
      <c r="AR28" s="243">
        <v>25992</v>
      </c>
      <c r="AS28" s="243">
        <v>0</v>
      </c>
      <c r="AT28" s="243">
        <v>0</v>
      </c>
      <c r="AU28" s="243">
        <v>0</v>
      </c>
      <c r="AV28" s="243">
        <v>0</v>
      </c>
      <c r="AW28" s="244">
        <v>26004</v>
      </c>
      <c r="AX28" s="243">
        <v>90076</v>
      </c>
      <c r="AY28" s="244">
        <v>196</v>
      </c>
      <c r="AZ28" s="244">
        <v>26200</v>
      </c>
      <c r="BA28" s="243">
        <v>90272</v>
      </c>
      <c r="BB28" s="244">
        <v>-72965</v>
      </c>
      <c r="BC28" s="243">
        <v>-46765</v>
      </c>
      <c r="BD28" s="244">
        <v>17307</v>
      </c>
      <c r="BE28" s="245"/>
      <c r="BG28" s="251" t="s">
        <v>464</v>
      </c>
      <c r="BH28" s="435" t="s">
        <v>190</v>
      </c>
      <c r="BI28" s="246">
        <f t="shared" si="0"/>
        <v>90076</v>
      </c>
      <c r="BJ28" s="247">
        <f t="shared" si="1"/>
        <v>72965</v>
      </c>
      <c r="BK28" s="248">
        <f t="shared" si="2"/>
        <v>0.81003818997291177</v>
      </c>
      <c r="BL28" s="249">
        <f t="shared" si="3"/>
        <v>0.18996181002708823</v>
      </c>
      <c r="BM28" s="250"/>
      <c r="BN28" s="251" t="s">
        <v>464</v>
      </c>
      <c r="BO28" s="435" t="s">
        <v>190</v>
      </c>
      <c r="BP28" s="432">
        <f t="shared" si="4"/>
        <v>196</v>
      </c>
      <c r="BQ28" s="433">
        <f t="shared" si="5"/>
        <v>72965</v>
      </c>
      <c r="BR28" s="434">
        <f t="shared" si="6"/>
        <v>-72769</v>
      </c>
      <c r="BS28" s="250"/>
    </row>
    <row r="29" spans="1:71" x14ac:dyDescent="0.2">
      <c r="A29" s="251" t="s">
        <v>465</v>
      </c>
      <c r="B29" s="252" t="s">
        <v>283</v>
      </c>
      <c r="C29" s="243">
        <v>0</v>
      </c>
      <c r="D29" s="243">
        <v>0</v>
      </c>
      <c r="E29" s="243">
        <v>0</v>
      </c>
      <c r="F29" s="243">
        <v>3</v>
      </c>
      <c r="G29" s="243">
        <v>36</v>
      </c>
      <c r="H29" s="243">
        <v>2</v>
      </c>
      <c r="I29" s="243">
        <v>138</v>
      </c>
      <c r="J29" s="243">
        <v>382</v>
      </c>
      <c r="K29" s="243">
        <v>3</v>
      </c>
      <c r="L29" s="243">
        <v>45</v>
      </c>
      <c r="M29" s="243">
        <v>34</v>
      </c>
      <c r="N29" s="243">
        <v>361</v>
      </c>
      <c r="O29" s="243">
        <v>62</v>
      </c>
      <c r="P29" s="243">
        <v>40</v>
      </c>
      <c r="Q29" s="243">
        <v>31</v>
      </c>
      <c r="R29" s="243">
        <v>39</v>
      </c>
      <c r="S29" s="243">
        <v>8</v>
      </c>
      <c r="T29" s="243">
        <v>29</v>
      </c>
      <c r="U29" s="243">
        <v>76</v>
      </c>
      <c r="V29" s="243">
        <v>23</v>
      </c>
      <c r="W29" s="243">
        <v>39</v>
      </c>
      <c r="X29" s="243">
        <v>19</v>
      </c>
      <c r="Y29" s="243">
        <v>155</v>
      </c>
      <c r="Z29" s="243">
        <v>8</v>
      </c>
      <c r="AA29" s="243">
        <v>1931</v>
      </c>
      <c r="AB29" s="243">
        <v>102</v>
      </c>
      <c r="AC29" s="243">
        <v>472</v>
      </c>
      <c r="AD29" s="243">
        <v>87</v>
      </c>
      <c r="AE29" s="243">
        <v>129</v>
      </c>
      <c r="AF29" s="243">
        <v>414</v>
      </c>
      <c r="AG29" s="243">
        <v>26</v>
      </c>
      <c r="AH29" s="243">
        <v>329</v>
      </c>
      <c r="AI29" s="243">
        <v>1209</v>
      </c>
      <c r="AJ29" s="243">
        <v>876</v>
      </c>
      <c r="AK29" s="243">
        <v>18</v>
      </c>
      <c r="AL29" s="243">
        <v>121</v>
      </c>
      <c r="AM29" s="243">
        <v>1562</v>
      </c>
      <c r="AN29" s="243">
        <v>0</v>
      </c>
      <c r="AO29" s="243">
        <v>14</v>
      </c>
      <c r="AP29" s="244">
        <v>8823</v>
      </c>
      <c r="AQ29" s="243">
        <v>12</v>
      </c>
      <c r="AR29" s="243">
        <v>6979</v>
      </c>
      <c r="AS29" s="243">
        <v>-64</v>
      </c>
      <c r="AT29" s="243">
        <v>0</v>
      </c>
      <c r="AU29" s="243">
        <v>0</v>
      </c>
      <c r="AV29" s="243">
        <v>0</v>
      </c>
      <c r="AW29" s="244">
        <v>6927</v>
      </c>
      <c r="AX29" s="243">
        <v>15750</v>
      </c>
      <c r="AY29" s="244">
        <v>5158</v>
      </c>
      <c r="AZ29" s="244">
        <v>12085</v>
      </c>
      <c r="BA29" s="243">
        <v>20908</v>
      </c>
      <c r="BB29" s="244">
        <v>0</v>
      </c>
      <c r="BC29" s="243">
        <v>12085</v>
      </c>
      <c r="BD29" s="244">
        <v>20908</v>
      </c>
      <c r="BE29" s="245"/>
      <c r="BG29" s="251" t="s">
        <v>465</v>
      </c>
      <c r="BH29" s="435" t="s">
        <v>283</v>
      </c>
      <c r="BI29" s="246">
        <f t="shared" si="0"/>
        <v>15750</v>
      </c>
      <c r="BJ29" s="247">
        <f t="shared" si="1"/>
        <v>0</v>
      </c>
      <c r="BK29" s="248">
        <f t="shared" si="2"/>
        <v>0</v>
      </c>
      <c r="BL29" s="249">
        <f t="shared" si="3"/>
        <v>1</v>
      </c>
      <c r="BM29" s="250"/>
      <c r="BN29" s="251" t="s">
        <v>465</v>
      </c>
      <c r="BO29" s="435" t="s">
        <v>283</v>
      </c>
      <c r="BP29" s="432">
        <f t="shared" si="4"/>
        <v>5158</v>
      </c>
      <c r="BQ29" s="433">
        <f t="shared" si="5"/>
        <v>0</v>
      </c>
      <c r="BR29" s="434">
        <f t="shared" si="6"/>
        <v>5158</v>
      </c>
      <c r="BS29" s="250"/>
    </row>
    <row r="30" spans="1:71" x14ac:dyDescent="0.2">
      <c r="A30" s="251" t="s">
        <v>466</v>
      </c>
      <c r="B30" s="252" t="s">
        <v>279</v>
      </c>
      <c r="C30" s="243">
        <v>0</v>
      </c>
      <c r="D30" s="243">
        <v>0</v>
      </c>
      <c r="E30" s="243">
        <v>0</v>
      </c>
      <c r="F30" s="243">
        <v>3</v>
      </c>
      <c r="G30" s="243">
        <v>18</v>
      </c>
      <c r="H30" s="243">
        <v>0</v>
      </c>
      <c r="I30" s="243">
        <v>50</v>
      </c>
      <c r="J30" s="243">
        <v>360</v>
      </c>
      <c r="K30" s="243">
        <v>0</v>
      </c>
      <c r="L30" s="243">
        <v>2</v>
      </c>
      <c r="M30" s="243">
        <v>54</v>
      </c>
      <c r="N30" s="243">
        <v>53</v>
      </c>
      <c r="O30" s="243">
        <v>13</v>
      </c>
      <c r="P30" s="243">
        <v>5</v>
      </c>
      <c r="Q30" s="243">
        <v>14</v>
      </c>
      <c r="R30" s="243">
        <v>2</v>
      </c>
      <c r="S30" s="243">
        <v>7</v>
      </c>
      <c r="T30" s="243">
        <v>13</v>
      </c>
      <c r="U30" s="243">
        <v>30</v>
      </c>
      <c r="V30" s="243">
        <v>17</v>
      </c>
      <c r="W30" s="243">
        <v>40</v>
      </c>
      <c r="X30" s="243">
        <v>6</v>
      </c>
      <c r="Y30" s="243">
        <v>411</v>
      </c>
      <c r="Z30" s="243">
        <v>210</v>
      </c>
      <c r="AA30" s="243">
        <v>42</v>
      </c>
      <c r="AB30" s="243">
        <v>0</v>
      </c>
      <c r="AC30" s="243">
        <v>276</v>
      </c>
      <c r="AD30" s="243">
        <v>227</v>
      </c>
      <c r="AE30" s="243">
        <v>3</v>
      </c>
      <c r="AF30" s="243">
        <v>1148</v>
      </c>
      <c r="AG30" s="243">
        <v>77</v>
      </c>
      <c r="AH30" s="243">
        <v>2252</v>
      </c>
      <c r="AI30" s="243">
        <v>615</v>
      </c>
      <c r="AJ30" s="243">
        <v>722</v>
      </c>
      <c r="AK30" s="243">
        <v>0</v>
      </c>
      <c r="AL30" s="243">
        <v>54</v>
      </c>
      <c r="AM30" s="243">
        <v>3156</v>
      </c>
      <c r="AN30" s="243">
        <v>0</v>
      </c>
      <c r="AO30" s="243">
        <v>146</v>
      </c>
      <c r="AP30" s="244">
        <v>10026</v>
      </c>
      <c r="AQ30" s="243">
        <v>0</v>
      </c>
      <c r="AR30" s="243">
        <v>1080</v>
      </c>
      <c r="AS30" s="243">
        <v>1432</v>
      </c>
      <c r="AT30" s="243">
        <v>0</v>
      </c>
      <c r="AU30" s="243">
        <v>0</v>
      </c>
      <c r="AV30" s="243">
        <v>0</v>
      </c>
      <c r="AW30" s="244">
        <v>2512</v>
      </c>
      <c r="AX30" s="243">
        <v>12538</v>
      </c>
      <c r="AY30" s="244">
        <v>21</v>
      </c>
      <c r="AZ30" s="244">
        <v>2533</v>
      </c>
      <c r="BA30" s="243">
        <v>12559</v>
      </c>
      <c r="BB30" s="244">
        <v>-1704</v>
      </c>
      <c r="BC30" s="243">
        <v>829</v>
      </c>
      <c r="BD30" s="244">
        <v>10855</v>
      </c>
      <c r="BE30" s="245"/>
      <c r="BG30" s="251" t="s">
        <v>466</v>
      </c>
      <c r="BH30" s="435" t="s">
        <v>279</v>
      </c>
      <c r="BI30" s="246">
        <f t="shared" si="0"/>
        <v>12538</v>
      </c>
      <c r="BJ30" s="247">
        <f t="shared" si="1"/>
        <v>1704</v>
      </c>
      <c r="BK30" s="248">
        <f t="shared" si="2"/>
        <v>0.13590684319668209</v>
      </c>
      <c r="BL30" s="249">
        <f t="shared" si="3"/>
        <v>0.86409315680331789</v>
      </c>
      <c r="BM30" s="250"/>
      <c r="BN30" s="251" t="s">
        <v>466</v>
      </c>
      <c r="BO30" s="435" t="s">
        <v>279</v>
      </c>
      <c r="BP30" s="432">
        <f t="shared" si="4"/>
        <v>21</v>
      </c>
      <c r="BQ30" s="433">
        <f t="shared" si="5"/>
        <v>1704</v>
      </c>
      <c r="BR30" s="434">
        <f t="shared" si="6"/>
        <v>-1683</v>
      </c>
      <c r="BS30" s="250"/>
    </row>
    <row r="31" spans="1:71" x14ac:dyDescent="0.2">
      <c r="A31" s="251" t="s">
        <v>467</v>
      </c>
      <c r="B31" s="252" t="s">
        <v>380</v>
      </c>
      <c r="C31" s="243">
        <v>43</v>
      </c>
      <c r="D31" s="243">
        <v>2</v>
      </c>
      <c r="E31" s="243">
        <v>2</v>
      </c>
      <c r="F31" s="243">
        <v>19</v>
      </c>
      <c r="G31" s="243">
        <v>1517</v>
      </c>
      <c r="H31" s="243">
        <v>98</v>
      </c>
      <c r="I31" s="243">
        <v>4306</v>
      </c>
      <c r="J31" s="243">
        <v>6148</v>
      </c>
      <c r="K31" s="243">
        <v>70</v>
      </c>
      <c r="L31" s="243">
        <v>2572</v>
      </c>
      <c r="M31" s="243">
        <v>1028</v>
      </c>
      <c r="N31" s="243">
        <v>8752</v>
      </c>
      <c r="O31" s="243">
        <v>3179</v>
      </c>
      <c r="P31" s="243">
        <v>2843</v>
      </c>
      <c r="Q31" s="243">
        <v>2266</v>
      </c>
      <c r="R31" s="243">
        <v>2992</v>
      </c>
      <c r="S31" s="243">
        <v>627</v>
      </c>
      <c r="T31" s="243">
        <v>705</v>
      </c>
      <c r="U31" s="243">
        <v>6785</v>
      </c>
      <c r="V31" s="243">
        <v>4147</v>
      </c>
      <c r="W31" s="243">
        <v>4355</v>
      </c>
      <c r="X31" s="243">
        <v>1563</v>
      </c>
      <c r="Y31" s="243">
        <v>12153</v>
      </c>
      <c r="Z31" s="243">
        <v>304</v>
      </c>
      <c r="AA31" s="243">
        <v>384</v>
      </c>
      <c r="AB31" s="243">
        <v>166</v>
      </c>
      <c r="AC31" s="243">
        <v>2293</v>
      </c>
      <c r="AD31" s="243">
        <v>385</v>
      </c>
      <c r="AE31" s="243">
        <v>427</v>
      </c>
      <c r="AF31" s="243">
        <v>1766</v>
      </c>
      <c r="AG31" s="243">
        <v>426</v>
      </c>
      <c r="AH31" s="243">
        <v>813</v>
      </c>
      <c r="AI31" s="243">
        <v>2762</v>
      </c>
      <c r="AJ31" s="243">
        <v>12186</v>
      </c>
      <c r="AK31" s="243">
        <v>324</v>
      </c>
      <c r="AL31" s="243">
        <v>3929</v>
      </c>
      <c r="AM31" s="243">
        <v>14545</v>
      </c>
      <c r="AN31" s="243">
        <v>821</v>
      </c>
      <c r="AO31" s="243">
        <v>820</v>
      </c>
      <c r="AP31" s="244">
        <v>108523</v>
      </c>
      <c r="AQ31" s="243">
        <v>4215</v>
      </c>
      <c r="AR31" s="243">
        <v>177027</v>
      </c>
      <c r="AS31" s="243">
        <v>14</v>
      </c>
      <c r="AT31" s="243">
        <v>8684</v>
      </c>
      <c r="AU31" s="243">
        <v>5744</v>
      </c>
      <c r="AV31" s="243">
        <v>205</v>
      </c>
      <c r="AW31" s="244">
        <v>195889</v>
      </c>
      <c r="AX31" s="243">
        <v>304412</v>
      </c>
      <c r="AY31" s="244">
        <v>78541</v>
      </c>
      <c r="AZ31" s="244">
        <v>274430</v>
      </c>
      <c r="BA31" s="243">
        <v>382953</v>
      </c>
      <c r="BB31" s="244">
        <v>-182188</v>
      </c>
      <c r="BC31" s="243">
        <v>92242</v>
      </c>
      <c r="BD31" s="244">
        <v>200765</v>
      </c>
      <c r="BE31" s="245"/>
      <c r="BG31" s="251" t="s">
        <v>467</v>
      </c>
      <c r="BH31" s="435" t="s">
        <v>380</v>
      </c>
      <c r="BI31" s="246">
        <f t="shared" si="0"/>
        <v>304412</v>
      </c>
      <c r="BJ31" s="247">
        <f t="shared" si="1"/>
        <v>182188</v>
      </c>
      <c r="BK31" s="248">
        <f t="shared" si="2"/>
        <v>0.59849151807418888</v>
      </c>
      <c r="BL31" s="249">
        <f t="shared" si="3"/>
        <v>0.40150848192581112</v>
      </c>
      <c r="BM31" s="250"/>
      <c r="BN31" s="251" t="s">
        <v>467</v>
      </c>
      <c r="BO31" s="435" t="s">
        <v>380</v>
      </c>
      <c r="BP31" s="432">
        <f t="shared" si="4"/>
        <v>78541</v>
      </c>
      <c r="BQ31" s="433">
        <f t="shared" si="5"/>
        <v>182188</v>
      </c>
      <c r="BR31" s="434">
        <f t="shared" si="6"/>
        <v>-103647</v>
      </c>
      <c r="BS31" s="250"/>
    </row>
    <row r="32" spans="1:71" x14ac:dyDescent="0.2">
      <c r="A32" s="251" t="s">
        <v>468</v>
      </c>
      <c r="B32" s="252" t="s">
        <v>37</v>
      </c>
      <c r="C32" s="243">
        <v>3</v>
      </c>
      <c r="D32" s="243">
        <v>0</v>
      </c>
      <c r="E32" s="243">
        <v>0</v>
      </c>
      <c r="F32" s="243">
        <v>39</v>
      </c>
      <c r="G32" s="243">
        <v>84</v>
      </c>
      <c r="H32" s="243">
        <v>23</v>
      </c>
      <c r="I32" s="243">
        <v>383</v>
      </c>
      <c r="J32" s="243">
        <v>910</v>
      </c>
      <c r="K32" s="243">
        <v>21</v>
      </c>
      <c r="L32" s="243">
        <v>121</v>
      </c>
      <c r="M32" s="243">
        <v>288</v>
      </c>
      <c r="N32" s="243">
        <v>1446</v>
      </c>
      <c r="O32" s="243">
        <v>622</v>
      </c>
      <c r="P32" s="243">
        <v>694</v>
      </c>
      <c r="Q32" s="243">
        <v>307</v>
      </c>
      <c r="R32" s="243">
        <v>467</v>
      </c>
      <c r="S32" s="243">
        <v>139</v>
      </c>
      <c r="T32" s="243">
        <v>94</v>
      </c>
      <c r="U32" s="243">
        <v>754</v>
      </c>
      <c r="V32" s="243">
        <v>583</v>
      </c>
      <c r="W32" s="243">
        <v>416</v>
      </c>
      <c r="X32" s="243">
        <v>336</v>
      </c>
      <c r="Y32" s="243">
        <v>2588</v>
      </c>
      <c r="Z32" s="243">
        <v>326</v>
      </c>
      <c r="AA32" s="243">
        <v>496</v>
      </c>
      <c r="AB32" s="243">
        <v>287</v>
      </c>
      <c r="AC32" s="243">
        <v>3543</v>
      </c>
      <c r="AD32" s="243">
        <v>3250</v>
      </c>
      <c r="AE32" s="243">
        <v>22667</v>
      </c>
      <c r="AF32" s="243">
        <v>3044</v>
      </c>
      <c r="AG32" s="243">
        <v>116</v>
      </c>
      <c r="AH32" s="243">
        <v>1738</v>
      </c>
      <c r="AI32" s="243">
        <v>870</v>
      </c>
      <c r="AJ32" s="243">
        <v>1364</v>
      </c>
      <c r="AK32" s="243">
        <v>215</v>
      </c>
      <c r="AL32" s="243">
        <v>1261</v>
      </c>
      <c r="AM32" s="243">
        <v>1118</v>
      </c>
      <c r="AN32" s="243">
        <v>0</v>
      </c>
      <c r="AO32" s="243">
        <v>29</v>
      </c>
      <c r="AP32" s="244">
        <v>50642</v>
      </c>
      <c r="AQ32" s="243">
        <v>1</v>
      </c>
      <c r="AR32" s="243">
        <v>64994</v>
      </c>
      <c r="AS32" s="243">
        <v>0</v>
      </c>
      <c r="AT32" s="243">
        <v>0</v>
      </c>
      <c r="AU32" s="243">
        <v>0</v>
      </c>
      <c r="AV32" s="243">
        <v>0</v>
      </c>
      <c r="AW32" s="244">
        <v>64995</v>
      </c>
      <c r="AX32" s="243">
        <v>115637</v>
      </c>
      <c r="AY32" s="244">
        <v>4224</v>
      </c>
      <c r="AZ32" s="244">
        <v>69219</v>
      </c>
      <c r="BA32" s="243">
        <v>119861</v>
      </c>
      <c r="BB32" s="244">
        <v>-52268</v>
      </c>
      <c r="BC32" s="243">
        <v>16951</v>
      </c>
      <c r="BD32" s="244">
        <v>67593</v>
      </c>
      <c r="BE32" s="245"/>
      <c r="BG32" s="251" t="s">
        <v>468</v>
      </c>
      <c r="BH32" s="435" t="s">
        <v>37</v>
      </c>
      <c r="BI32" s="246">
        <f t="shared" si="0"/>
        <v>115637</v>
      </c>
      <c r="BJ32" s="247">
        <f t="shared" si="1"/>
        <v>52268</v>
      </c>
      <c r="BK32" s="248">
        <f t="shared" si="2"/>
        <v>0.45200065722908755</v>
      </c>
      <c r="BL32" s="249">
        <f t="shared" si="3"/>
        <v>0.54799934277091245</v>
      </c>
      <c r="BM32" s="250"/>
      <c r="BN32" s="251" t="s">
        <v>468</v>
      </c>
      <c r="BO32" s="435" t="s">
        <v>37</v>
      </c>
      <c r="BP32" s="432">
        <f t="shared" si="4"/>
        <v>4224</v>
      </c>
      <c r="BQ32" s="433">
        <f t="shared" si="5"/>
        <v>52268</v>
      </c>
      <c r="BR32" s="434">
        <f t="shared" si="6"/>
        <v>-48044</v>
      </c>
      <c r="BS32" s="250"/>
    </row>
    <row r="33" spans="1:71" x14ac:dyDescent="0.2">
      <c r="A33" s="251" t="s">
        <v>469</v>
      </c>
      <c r="B33" s="252" t="s">
        <v>38</v>
      </c>
      <c r="C33" s="243">
        <v>1</v>
      </c>
      <c r="D33" s="243">
        <v>0</v>
      </c>
      <c r="E33" s="243">
        <v>0</v>
      </c>
      <c r="F33" s="243">
        <v>6</v>
      </c>
      <c r="G33" s="243">
        <v>29</v>
      </c>
      <c r="H33" s="243">
        <v>4</v>
      </c>
      <c r="I33" s="243">
        <v>54</v>
      </c>
      <c r="J33" s="243">
        <v>266</v>
      </c>
      <c r="K33" s="243">
        <v>2</v>
      </c>
      <c r="L33" s="243">
        <v>24</v>
      </c>
      <c r="M33" s="243">
        <v>61</v>
      </c>
      <c r="N33" s="243">
        <v>370</v>
      </c>
      <c r="O33" s="243">
        <v>73</v>
      </c>
      <c r="P33" s="243">
        <v>197</v>
      </c>
      <c r="Q33" s="243">
        <v>94</v>
      </c>
      <c r="R33" s="243">
        <v>119</v>
      </c>
      <c r="S33" s="243">
        <v>24</v>
      </c>
      <c r="T33" s="243">
        <v>6</v>
      </c>
      <c r="U33" s="243">
        <v>244</v>
      </c>
      <c r="V33" s="243">
        <v>177</v>
      </c>
      <c r="W33" s="243">
        <v>42</v>
      </c>
      <c r="X33" s="243">
        <v>33</v>
      </c>
      <c r="Y33" s="243">
        <v>708</v>
      </c>
      <c r="Z33" s="243">
        <v>38</v>
      </c>
      <c r="AA33" s="243">
        <v>6</v>
      </c>
      <c r="AB33" s="243">
        <v>9</v>
      </c>
      <c r="AC33" s="243">
        <v>5479</v>
      </c>
      <c r="AD33" s="243">
        <v>971</v>
      </c>
      <c r="AE33" s="243">
        <v>10914</v>
      </c>
      <c r="AF33" s="243">
        <v>2733</v>
      </c>
      <c r="AG33" s="243">
        <v>538</v>
      </c>
      <c r="AH33" s="243">
        <v>132</v>
      </c>
      <c r="AI33" s="243">
        <v>925</v>
      </c>
      <c r="AJ33" s="243">
        <v>3787</v>
      </c>
      <c r="AK33" s="243">
        <v>122</v>
      </c>
      <c r="AL33" s="243">
        <v>808</v>
      </c>
      <c r="AM33" s="243">
        <v>1663</v>
      </c>
      <c r="AN33" s="243">
        <v>0</v>
      </c>
      <c r="AO33" s="243">
        <v>320</v>
      </c>
      <c r="AP33" s="244">
        <v>30979</v>
      </c>
      <c r="AQ33" s="243">
        <v>0</v>
      </c>
      <c r="AR33" s="243">
        <v>219731</v>
      </c>
      <c r="AS33" s="243">
        <v>30</v>
      </c>
      <c r="AT33" s="243">
        <v>0</v>
      </c>
      <c r="AU33" s="243">
        <v>2126</v>
      </c>
      <c r="AV33" s="243">
        <v>0</v>
      </c>
      <c r="AW33" s="244">
        <v>221887</v>
      </c>
      <c r="AX33" s="243">
        <v>252866</v>
      </c>
      <c r="AY33" s="244">
        <v>41810</v>
      </c>
      <c r="AZ33" s="244">
        <v>263697</v>
      </c>
      <c r="BA33" s="243">
        <v>294676</v>
      </c>
      <c r="BB33" s="244">
        <v>0</v>
      </c>
      <c r="BC33" s="243">
        <v>263697</v>
      </c>
      <c r="BD33" s="244">
        <v>294676</v>
      </c>
      <c r="BE33" s="245"/>
      <c r="BG33" s="251" t="s">
        <v>469</v>
      </c>
      <c r="BH33" s="435" t="s">
        <v>38</v>
      </c>
      <c r="BI33" s="246">
        <f t="shared" si="0"/>
        <v>252866</v>
      </c>
      <c r="BJ33" s="247">
        <f t="shared" si="1"/>
        <v>0</v>
      </c>
      <c r="BK33" s="248">
        <f t="shared" si="2"/>
        <v>0</v>
      </c>
      <c r="BL33" s="249">
        <f t="shared" si="3"/>
        <v>1</v>
      </c>
      <c r="BM33" s="250"/>
      <c r="BN33" s="251" t="s">
        <v>469</v>
      </c>
      <c r="BO33" s="435" t="s">
        <v>38</v>
      </c>
      <c r="BP33" s="432">
        <f t="shared" si="4"/>
        <v>41810</v>
      </c>
      <c r="BQ33" s="433">
        <f t="shared" si="5"/>
        <v>0</v>
      </c>
      <c r="BR33" s="434">
        <f t="shared" si="6"/>
        <v>41810</v>
      </c>
      <c r="BS33" s="250"/>
    </row>
    <row r="34" spans="1:71" x14ac:dyDescent="0.2">
      <c r="A34" s="251" t="s">
        <v>470</v>
      </c>
      <c r="B34" s="252" t="s">
        <v>471</v>
      </c>
      <c r="C34" s="243">
        <v>17</v>
      </c>
      <c r="D34" s="243">
        <v>2</v>
      </c>
      <c r="E34" s="243">
        <v>0</v>
      </c>
      <c r="F34" s="243">
        <v>18</v>
      </c>
      <c r="G34" s="243">
        <v>511</v>
      </c>
      <c r="H34" s="243">
        <v>22</v>
      </c>
      <c r="I34" s="243">
        <v>1738</v>
      </c>
      <c r="J34" s="243">
        <v>3316</v>
      </c>
      <c r="K34" s="243">
        <v>126</v>
      </c>
      <c r="L34" s="243">
        <v>735</v>
      </c>
      <c r="M34" s="243">
        <v>1215</v>
      </c>
      <c r="N34" s="243">
        <v>6409</v>
      </c>
      <c r="O34" s="243">
        <v>2238</v>
      </c>
      <c r="P34" s="243">
        <v>1252</v>
      </c>
      <c r="Q34" s="243">
        <v>798</v>
      </c>
      <c r="R34" s="243">
        <v>988</v>
      </c>
      <c r="S34" s="243">
        <v>205</v>
      </c>
      <c r="T34" s="243">
        <v>279</v>
      </c>
      <c r="U34" s="243">
        <v>2411</v>
      </c>
      <c r="V34" s="243">
        <v>1883</v>
      </c>
      <c r="W34" s="243">
        <v>1579</v>
      </c>
      <c r="X34" s="243">
        <v>1778</v>
      </c>
      <c r="Y34" s="243">
        <v>5446</v>
      </c>
      <c r="Z34" s="243">
        <v>570</v>
      </c>
      <c r="AA34" s="243">
        <v>266</v>
      </c>
      <c r="AB34" s="243">
        <v>471</v>
      </c>
      <c r="AC34" s="243">
        <v>4207</v>
      </c>
      <c r="AD34" s="243">
        <v>1925</v>
      </c>
      <c r="AE34" s="243">
        <v>217</v>
      </c>
      <c r="AF34" s="243">
        <v>8214</v>
      </c>
      <c r="AG34" s="243">
        <v>551</v>
      </c>
      <c r="AH34" s="243">
        <v>1913</v>
      </c>
      <c r="AI34" s="243">
        <v>2532</v>
      </c>
      <c r="AJ34" s="243">
        <v>2361</v>
      </c>
      <c r="AK34" s="243">
        <v>213</v>
      </c>
      <c r="AL34" s="243">
        <v>1367</v>
      </c>
      <c r="AM34" s="243">
        <v>4536</v>
      </c>
      <c r="AN34" s="243">
        <v>651</v>
      </c>
      <c r="AO34" s="243">
        <v>1001</v>
      </c>
      <c r="AP34" s="244">
        <v>63961</v>
      </c>
      <c r="AQ34" s="243">
        <v>1180</v>
      </c>
      <c r="AR34" s="243">
        <v>54974</v>
      </c>
      <c r="AS34" s="243">
        <v>154</v>
      </c>
      <c r="AT34" s="243">
        <v>866</v>
      </c>
      <c r="AU34" s="243">
        <v>359</v>
      </c>
      <c r="AV34" s="243">
        <v>146</v>
      </c>
      <c r="AW34" s="244">
        <v>57679</v>
      </c>
      <c r="AX34" s="243">
        <v>121640</v>
      </c>
      <c r="AY34" s="244">
        <v>88051</v>
      </c>
      <c r="AZ34" s="244">
        <v>145730</v>
      </c>
      <c r="BA34" s="243">
        <v>209691</v>
      </c>
      <c r="BB34" s="244">
        <v>-37549</v>
      </c>
      <c r="BC34" s="243">
        <v>108181</v>
      </c>
      <c r="BD34" s="244">
        <v>172142</v>
      </c>
      <c r="BE34" s="245"/>
      <c r="BG34" s="251" t="s">
        <v>470</v>
      </c>
      <c r="BH34" s="435" t="s">
        <v>471</v>
      </c>
      <c r="BI34" s="246">
        <f t="shared" si="0"/>
        <v>121640</v>
      </c>
      <c r="BJ34" s="247">
        <f t="shared" si="1"/>
        <v>37549</v>
      </c>
      <c r="BK34" s="248">
        <f t="shared" si="2"/>
        <v>0.30868957579743506</v>
      </c>
      <c r="BL34" s="249">
        <f t="shared" si="3"/>
        <v>0.69131042420256494</v>
      </c>
      <c r="BM34" s="250"/>
      <c r="BN34" s="251" t="s">
        <v>470</v>
      </c>
      <c r="BO34" s="435" t="s">
        <v>471</v>
      </c>
      <c r="BP34" s="432">
        <f t="shared" si="4"/>
        <v>88051</v>
      </c>
      <c r="BQ34" s="433">
        <f t="shared" si="5"/>
        <v>37549</v>
      </c>
      <c r="BR34" s="434">
        <f t="shared" si="6"/>
        <v>50502</v>
      </c>
      <c r="BS34" s="250"/>
    </row>
    <row r="35" spans="1:71" x14ac:dyDescent="0.2">
      <c r="A35" s="251" t="s">
        <v>472</v>
      </c>
      <c r="B35" s="252" t="s">
        <v>191</v>
      </c>
      <c r="C35" s="243">
        <v>1</v>
      </c>
      <c r="D35" s="243">
        <v>0</v>
      </c>
      <c r="E35" s="243">
        <v>0</v>
      </c>
      <c r="F35" s="243">
        <v>6</v>
      </c>
      <c r="G35" s="243">
        <v>66</v>
      </c>
      <c r="H35" s="243">
        <v>6</v>
      </c>
      <c r="I35" s="243">
        <v>215</v>
      </c>
      <c r="J35" s="243">
        <v>1719</v>
      </c>
      <c r="K35" s="243">
        <v>4</v>
      </c>
      <c r="L35" s="243">
        <v>151</v>
      </c>
      <c r="M35" s="243">
        <v>135</v>
      </c>
      <c r="N35" s="243">
        <v>648</v>
      </c>
      <c r="O35" s="243">
        <v>210</v>
      </c>
      <c r="P35" s="243">
        <v>366</v>
      </c>
      <c r="Q35" s="243">
        <v>339</v>
      </c>
      <c r="R35" s="243">
        <v>701</v>
      </c>
      <c r="S35" s="243">
        <v>81</v>
      </c>
      <c r="T35" s="243">
        <v>107</v>
      </c>
      <c r="U35" s="243">
        <v>1590</v>
      </c>
      <c r="V35" s="243">
        <v>1797</v>
      </c>
      <c r="W35" s="243">
        <v>233</v>
      </c>
      <c r="X35" s="243">
        <v>110</v>
      </c>
      <c r="Y35" s="243">
        <v>1756</v>
      </c>
      <c r="Z35" s="243">
        <v>106</v>
      </c>
      <c r="AA35" s="243">
        <v>840</v>
      </c>
      <c r="AB35" s="243">
        <v>105</v>
      </c>
      <c r="AC35" s="243">
        <v>7748</v>
      </c>
      <c r="AD35" s="243">
        <v>3944</v>
      </c>
      <c r="AE35" s="243">
        <v>962</v>
      </c>
      <c r="AF35" s="243">
        <v>1890</v>
      </c>
      <c r="AG35" s="243">
        <v>4684</v>
      </c>
      <c r="AH35" s="243">
        <v>2509</v>
      </c>
      <c r="AI35" s="243">
        <v>4137</v>
      </c>
      <c r="AJ35" s="243">
        <v>2177</v>
      </c>
      <c r="AK35" s="243">
        <v>567</v>
      </c>
      <c r="AL35" s="243">
        <v>3892</v>
      </c>
      <c r="AM35" s="243">
        <v>3407</v>
      </c>
      <c r="AN35" s="243">
        <v>0</v>
      </c>
      <c r="AO35" s="243">
        <v>766</v>
      </c>
      <c r="AP35" s="244">
        <v>47975</v>
      </c>
      <c r="AQ35" s="243">
        <v>507</v>
      </c>
      <c r="AR35" s="243">
        <v>48944</v>
      </c>
      <c r="AS35" s="243">
        <v>13</v>
      </c>
      <c r="AT35" s="243">
        <v>15318</v>
      </c>
      <c r="AU35" s="243">
        <v>3963</v>
      </c>
      <c r="AV35" s="243">
        <v>-182</v>
      </c>
      <c r="AW35" s="244">
        <v>68563</v>
      </c>
      <c r="AX35" s="243">
        <v>116538</v>
      </c>
      <c r="AY35" s="244">
        <v>6190</v>
      </c>
      <c r="AZ35" s="244">
        <v>74753</v>
      </c>
      <c r="BA35" s="243">
        <v>122728</v>
      </c>
      <c r="BB35" s="244">
        <v>-97317</v>
      </c>
      <c r="BC35" s="243">
        <v>-22564</v>
      </c>
      <c r="BD35" s="244">
        <v>25411</v>
      </c>
      <c r="BE35" s="245"/>
      <c r="BG35" s="251" t="s">
        <v>472</v>
      </c>
      <c r="BH35" s="435" t="s">
        <v>191</v>
      </c>
      <c r="BI35" s="246">
        <f t="shared" si="0"/>
        <v>116538</v>
      </c>
      <c r="BJ35" s="247">
        <f t="shared" si="1"/>
        <v>97317</v>
      </c>
      <c r="BK35" s="248">
        <f t="shared" si="2"/>
        <v>0.83506667353138031</v>
      </c>
      <c r="BL35" s="249">
        <f t="shared" si="3"/>
        <v>0.16493332646861969</v>
      </c>
      <c r="BM35" s="250"/>
      <c r="BN35" s="251" t="s">
        <v>472</v>
      </c>
      <c r="BO35" s="435" t="s">
        <v>191</v>
      </c>
      <c r="BP35" s="432">
        <f t="shared" si="4"/>
        <v>6190</v>
      </c>
      <c r="BQ35" s="433">
        <f t="shared" si="5"/>
        <v>97317</v>
      </c>
      <c r="BR35" s="434">
        <f t="shared" si="6"/>
        <v>-91127</v>
      </c>
      <c r="BS35" s="250"/>
    </row>
    <row r="36" spans="1:71" x14ac:dyDescent="0.2">
      <c r="A36" s="251" t="s">
        <v>473</v>
      </c>
      <c r="B36" s="252" t="s">
        <v>39</v>
      </c>
      <c r="C36" s="243">
        <v>0</v>
      </c>
      <c r="D36" s="243">
        <v>0</v>
      </c>
      <c r="E36" s="243">
        <v>0</v>
      </c>
      <c r="F36" s="243">
        <v>0</v>
      </c>
      <c r="G36" s="243">
        <v>0</v>
      </c>
      <c r="H36" s="243">
        <v>0</v>
      </c>
      <c r="I36" s="243">
        <v>0</v>
      </c>
      <c r="J36" s="243">
        <v>0</v>
      </c>
      <c r="K36" s="243">
        <v>0</v>
      </c>
      <c r="L36" s="243">
        <v>0</v>
      </c>
      <c r="M36" s="243">
        <v>0</v>
      </c>
      <c r="N36" s="243">
        <v>0</v>
      </c>
      <c r="O36" s="243">
        <v>0</v>
      </c>
      <c r="P36" s="243">
        <v>0</v>
      </c>
      <c r="Q36" s="243">
        <v>0</v>
      </c>
      <c r="R36" s="243">
        <v>0</v>
      </c>
      <c r="S36" s="243">
        <v>0</v>
      </c>
      <c r="T36" s="243">
        <v>0</v>
      </c>
      <c r="U36" s="243">
        <v>0</v>
      </c>
      <c r="V36" s="243">
        <v>0</v>
      </c>
      <c r="W36" s="243">
        <v>0</v>
      </c>
      <c r="X36" s="243">
        <v>0</v>
      </c>
      <c r="Y36" s="243">
        <v>0</v>
      </c>
      <c r="Z36" s="243">
        <v>0</v>
      </c>
      <c r="AA36" s="243">
        <v>0</v>
      </c>
      <c r="AB36" s="243">
        <v>0</v>
      </c>
      <c r="AC36" s="243">
        <v>0</v>
      </c>
      <c r="AD36" s="243">
        <v>0</v>
      </c>
      <c r="AE36" s="243">
        <v>0</v>
      </c>
      <c r="AF36" s="243">
        <v>0</v>
      </c>
      <c r="AG36" s="243">
        <v>0</v>
      </c>
      <c r="AH36" s="243">
        <v>0</v>
      </c>
      <c r="AI36" s="243">
        <v>0</v>
      </c>
      <c r="AJ36" s="243">
        <v>0</v>
      </c>
      <c r="AK36" s="243">
        <v>0</v>
      </c>
      <c r="AL36" s="243">
        <v>0</v>
      </c>
      <c r="AM36" s="243">
        <v>0</v>
      </c>
      <c r="AN36" s="243">
        <v>0</v>
      </c>
      <c r="AO36" s="243">
        <v>2502</v>
      </c>
      <c r="AP36" s="244">
        <v>2502</v>
      </c>
      <c r="AQ36" s="243">
        <v>0</v>
      </c>
      <c r="AR36" s="243">
        <v>4307</v>
      </c>
      <c r="AS36" s="243">
        <v>75055</v>
      </c>
      <c r="AT36" s="243">
        <v>0</v>
      </c>
      <c r="AU36" s="243">
        <v>0</v>
      </c>
      <c r="AV36" s="243">
        <v>0</v>
      </c>
      <c r="AW36" s="244">
        <v>79362</v>
      </c>
      <c r="AX36" s="243">
        <v>81864</v>
      </c>
      <c r="AY36" s="244">
        <v>0</v>
      </c>
      <c r="AZ36" s="244">
        <v>79362</v>
      </c>
      <c r="BA36" s="243">
        <v>81864</v>
      </c>
      <c r="BB36" s="244">
        <v>0</v>
      </c>
      <c r="BC36" s="243">
        <v>79362</v>
      </c>
      <c r="BD36" s="244">
        <v>81864</v>
      </c>
      <c r="BE36" s="245"/>
      <c r="BG36" s="251" t="s">
        <v>473</v>
      </c>
      <c r="BH36" s="435" t="s">
        <v>39</v>
      </c>
      <c r="BI36" s="246">
        <f t="shared" si="0"/>
        <v>81864</v>
      </c>
      <c r="BJ36" s="247">
        <f t="shared" si="1"/>
        <v>0</v>
      </c>
      <c r="BK36" s="248">
        <f t="shared" si="2"/>
        <v>0</v>
      </c>
      <c r="BL36" s="249">
        <f t="shared" si="3"/>
        <v>1</v>
      </c>
      <c r="BM36" s="250"/>
      <c r="BN36" s="251" t="s">
        <v>473</v>
      </c>
      <c r="BO36" s="435" t="s">
        <v>39</v>
      </c>
      <c r="BP36" s="432">
        <f t="shared" si="4"/>
        <v>0</v>
      </c>
      <c r="BQ36" s="433">
        <f t="shared" si="5"/>
        <v>0</v>
      </c>
      <c r="BR36" s="434">
        <f t="shared" si="6"/>
        <v>0</v>
      </c>
      <c r="BS36" s="250"/>
    </row>
    <row r="37" spans="1:71" x14ac:dyDescent="0.2">
      <c r="A37" s="251" t="s">
        <v>474</v>
      </c>
      <c r="B37" s="252" t="s">
        <v>40</v>
      </c>
      <c r="C37" s="243">
        <v>0</v>
      </c>
      <c r="D37" s="243">
        <v>0</v>
      </c>
      <c r="E37" s="243">
        <v>0</v>
      </c>
      <c r="F37" s="243">
        <v>0</v>
      </c>
      <c r="G37" s="243">
        <v>2</v>
      </c>
      <c r="H37" s="243">
        <v>0</v>
      </c>
      <c r="I37" s="243">
        <v>3</v>
      </c>
      <c r="J37" s="243">
        <v>30</v>
      </c>
      <c r="K37" s="243">
        <v>0</v>
      </c>
      <c r="L37" s="243">
        <v>6</v>
      </c>
      <c r="M37" s="243">
        <v>9</v>
      </c>
      <c r="N37" s="243">
        <v>19</v>
      </c>
      <c r="O37" s="243">
        <v>1</v>
      </c>
      <c r="P37" s="243">
        <v>15</v>
      </c>
      <c r="Q37" s="243">
        <v>5</v>
      </c>
      <c r="R37" s="243">
        <v>6</v>
      </c>
      <c r="S37" s="243">
        <v>1</v>
      </c>
      <c r="T37" s="243">
        <v>15</v>
      </c>
      <c r="U37" s="243">
        <v>111</v>
      </c>
      <c r="V37" s="243">
        <v>116</v>
      </c>
      <c r="W37" s="243">
        <v>8</v>
      </c>
      <c r="X37" s="243">
        <v>1</v>
      </c>
      <c r="Y37" s="243">
        <v>32</v>
      </c>
      <c r="Z37" s="243">
        <v>1</v>
      </c>
      <c r="AA37" s="243">
        <v>2</v>
      </c>
      <c r="AB37" s="243">
        <v>1</v>
      </c>
      <c r="AC37" s="243">
        <v>7</v>
      </c>
      <c r="AD37" s="243">
        <v>15</v>
      </c>
      <c r="AE37" s="243">
        <v>0</v>
      </c>
      <c r="AF37" s="243">
        <v>263</v>
      </c>
      <c r="AG37" s="243">
        <v>72</v>
      </c>
      <c r="AH37" s="243">
        <v>11</v>
      </c>
      <c r="AI37" s="243">
        <v>0</v>
      </c>
      <c r="AJ37" s="243">
        <v>19</v>
      </c>
      <c r="AK37" s="243">
        <v>0</v>
      </c>
      <c r="AL37" s="243">
        <v>28</v>
      </c>
      <c r="AM37" s="243">
        <v>27</v>
      </c>
      <c r="AN37" s="243">
        <v>0</v>
      </c>
      <c r="AO37" s="243">
        <v>1</v>
      </c>
      <c r="AP37" s="244">
        <v>827</v>
      </c>
      <c r="AQ37" s="243">
        <v>0</v>
      </c>
      <c r="AR37" s="243">
        <v>32257</v>
      </c>
      <c r="AS37" s="243">
        <v>30938</v>
      </c>
      <c r="AT37" s="243">
        <v>41914</v>
      </c>
      <c r="AU37" s="243">
        <v>11648</v>
      </c>
      <c r="AV37" s="243">
        <v>0</v>
      </c>
      <c r="AW37" s="244">
        <v>116757</v>
      </c>
      <c r="AX37" s="243">
        <v>117584</v>
      </c>
      <c r="AY37" s="244">
        <v>11632</v>
      </c>
      <c r="AZ37" s="244">
        <v>128389</v>
      </c>
      <c r="BA37" s="243">
        <v>129216</v>
      </c>
      <c r="BB37" s="244">
        <v>-1597</v>
      </c>
      <c r="BC37" s="243">
        <v>126792</v>
      </c>
      <c r="BD37" s="244">
        <v>127619</v>
      </c>
      <c r="BE37" s="245"/>
      <c r="BG37" s="251" t="s">
        <v>474</v>
      </c>
      <c r="BH37" s="435" t="s">
        <v>40</v>
      </c>
      <c r="BI37" s="246">
        <f t="shared" si="0"/>
        <v>117584</v>
      </c>
      <c r="BJ37" s="247">
        <f t="shared" si="1"/>
        <v>1597</v>
      </c>
      <c r="BK37" s="248">
        <f t="shared" si="2"/>
        <v>1.3581779833991019E-2</v>
      </c>
      <c r="BL37" s="249">
        <f t="shared" si="3"/>
        <v>0.986418220166009</v>
      </c>
      <c r="BM37" s="250"/>
      <c r="BN37" s="251" t="s">
        <v>474</v>
      </c>
      <c r="BO37" s="435" t="s">
        <v>40</v>
      </c>
      <c r="BP37" s="432">
        <f t="shared" si="4"/>
        <v>11632</v>
      </c>
      <c r="BQ37" s="433">
        <f t="shared" si="5"/>
        <v>1597</v>
      </c>
      <c r="BR37" s="434">
        <f t="shared" si="6"/>
        <v>10035</v>
      </c>
      <c r="BS37" s="250"/>
    </row>
    <row r="38" spans="1:71" x14ac:dyDescent="0.2">
      <c r="A38" s="251" t="s">
        <v>475</v>
      </c>
      <c r="B38" s="252" t="s">
        <v>476</v>
      </c>
      <c r="C38" s="243">
        <v>0</v>
      </c>
      <c r="D38" s="243">
        <v>0</v>
      </c>
      <c r="E38" s="243">
        <v>0</v>
      </c>
      <c r="F38" s="243">
        <v>0</v>
      </c>
      <c r="G38" s="243">
        <v>0</v>
      </c>
      <c r="H38" s="243">
        <v>0</v>
      </c>
      <c r="I38" s="243">
        <v>0</v>
      </c>
      <c r="J38" s="243">
        <v>2</v>
      </c>
      <c r="K38" s="243">
        <v>0</v>
      </c>
      <c r="L38" s="243">
        <v>0</v>
      </c>
      <c r="M38" s="243">
        <v>0</v>
      </c>
      <c r="N38" s="243">
        <v>1</v>
      </c>
      <c r="O38" s="243">
        <v>0</v>
      </c>
      <c r="P38" s="243">
        <v>0</v>
      </c>
      <c r="Q38" s="243">
        <v>0</v>
      </c>
      <c r="R38" s="243">
        <v>0</v>
      </c>
      <c r="S38" s="243">
        <v>0</v>
      </c>
      <c r="T38" s="243">
        <v>0</v>
      </c>
      <c r="U38" s="243">
        <v>0</v>
      </c>
      <c r="V38" s="243">
        <v>0</v>
      </c>
      <c r="W38" s="243">
        <v>0</v>
      </c>
      <c r="X38" s="243">
        <v>0</v>
      </c>
      <c r="Y38" s="243">
        <v>0</v>
      </c>
      <c r="Z38" s="243">
        <v>1</v>
      </c>
      <c r="AA38" s="243">
        <v>7</v>
      </c>
      <c r="AB38" s="243">
        <v>0</v>
      </c>
      <c r="AC38" s="243">
        <v>5</v>
      </c>
      <c r="AD38" s="243">
        <v>12</v>
      </c>
      <c r="AE38" s="243">
        <v>2</v>
      </c>
      <c r="AF38" s="243">
        <v>254</v>
      </c>
      <c r="AG38" s="243">
        <v>11</v>
      </c>
      <c r="AH38" s="243">
        <v>2</v>
      </c>
      <c r="AI38" s="243">
        <v>3</v>
      </c>
      <c r="AJ38" s="243">
        <v>4037</v>
      </c>
      <c r="AK38" s="243">
        <v>0</v>
      </c>
      <c r="AL38" s="243">
        <v>5</v>
      </c>
      <c r="AM38" s="243">
        <v>11</v>
      </c>
      <c r="AN38" s="243">
        <v>0</v>
      </c>
      <c r="AO38" s="243">
        <v>25</v>
      </c>
      <c r="AP38" s="244">
        <v>4378</v>
      </c>
      <c r="AQ38" s="243">
        <v>1542</v>
      </c>
      <c r="AR38" s="243">
        <v>57630</v>
      </c>
      <c r="AS38" s="243">
        <v>92123</v>
      </c>
      <c r="AT38" s="243">
        <v>0</v>
      </c>
      <c r="AU38" s="243">
        <v>0</v>
      </c>
      <c r="AV38" s="243">
        <v>0</v>
      </c>
      <c r="AW38" s="244">
        <v>151295</v>
      </c>
      <c r="AX38" s="243">
        <v>155673</v>
      </c>
      <c r="AY38" s="244">
        <v>69424</v>
      </c>
      <c r="AZ38" s="244">
        <v>220719</v>
      </c>
      <c r="BA38" s="243">
        <v>225097</v>
      </c>
      <c r="BB38" s="244">
        <v>-30848</v>
      </c>
      <c r="BC38" s="243">
        <v>189871</v>
      </c>
      <c r="BD38" s="244">
        <v>194249</v>
      </c>
      <c r="BE38" s="245"/>
      <c r="BG38" s="251" t="s">
        <v>475</v>
      </c>
      <c r="BH38" s="435" t="s">
        <v>476</v>
      </c>
      <c r="BI38" s="246">
        <f t="shared" si="0"/>
        <v>155673</v>
      </c>
      <c r="BJ38" s="247">
        <f t="shared" si="1"/>
        <v>30848</v>
      </c>
      <c r="BK38" s="248">
        <f t="shared" si="2"/>
        <v>0.19815896141270484</v>
      </c>
      <c r="BL38" s="249">
        <f t="shared" si="3"/>
        <v>0.80184103858729516</v>
      </c>
      <c r="BM38" s="250"/>
      <c r="BN38" s="251" t="s">
        <v>475</v>
      </c>
      <c r="BO38" s="435" t="s">
        <v>476</v>
      </c>
      <c r="BP38" s="432">
        <f t="shared" si="4"/>
        <v>69424</v>
      </c>
      <c r="BQ38" s="433">
        <f t="shared" si="5"/>
        <v>30848</v>
      </c>
      <c r="BR38" s="434">
        <f t="shared" si="6"/>
        <v>38576</v>
      </c>
      <c r="BS38" s="250"/>
    </row>
    <row r="39" spans="1:71" x14ac:dyDescent="0.2">
      <c r="A39" s="251" t="s">
        <v>477</v>
      </c>
      <c r="B39" s="252" t="s">
        <v>478</v>
      </c>
      <c r="C39" s="243">
        <v>0</v>
      </c>
      <c r="D39" s="243">
        <v>0</v>
      </c>
      <c r="E39" s="243">
        <v>0</v>
      </c>
      <c r="F39" s="243">
        <v>3</v>
      </c>
      <c r="G39" s="243">
        <v>8</v>
      </c>
      <c r="H39" s="243">
        <v>1</v>
      </c>
      <c r="I39" s="243">
        <v>23</v>
      </c>
      <c r="J39" s="243">
        <v>215</v>
      </c>
      <c r="K39" s="243">
        <v>1</v>
      </c>
      <c r="L39" s="243">
        <v>14</v>
      </c>
      <c r="M39" s="243">
        <v>7</v>
      </c>
      <c r="N39" s="243">
        <v>191</v>
      </c>
      <c r="O39" s="243">
        <v>22</v>
      </c>
      <c r="P39" s="243">
        <v>46</v>
      </c>
      <c r="Q39" s="243">
        <v>110</v>
      </c>
      <c r="R39" s="243">
        <v>121</v>
      </c>
      <c r="S39" s="243">
        <v>17</v>
      </c>
      <c r="T39" s="243">
        <v>9</v>
      </c>
      <c r="U39" s="243">
        <v>66</v>
      </c>
      <c r="V39" s="243">
        <v>63</v>
      </c>
      <c r="W39" s="243">
        <v>17</v>
      </c>
      <c r="X39" s="243">
        <v>13</v>
      </c>
      <c r="Y39" s="243">
        <v>143</v>
      </c>
      <c r="Z39" s="243">
        <v>7</v>
      </c>
      <c r="AA39" s="243">
        <v>195</v>
      </c>
      <c r="AB39" s="243">
        <v>17</v>
      </c>
      <c r="AC39" s="243">
        <v>64</v>
      </c>
      <c r="AD39" s="243">
        <v>175</v>
      </c>
      <c r="AE39" s="243">
        <v>85</v>
      </c>
      <c r="AF39" s="243">
        <v>277</v>
      </c>
      <c r="AG39" s="243">
        <v>35</v>
      </c>
      <c r="AH39" s="243">
        <v>0</v>
      </c>
      <c r="AI39" s="243">
        <v>284</v>
      </c>
      <c r="AJ39" s="243">
        <v>202</v>
      </c>
      <c r="AK39" s="243">
        <v>0</v>
      </c>
      <c r="AL39" s="243">
        <v>269</v>
      </c>
      <c r="AM39" s="243">
        <v>429</v>
      </c>
      <c r="AN39" s="243">
        <v>0</v>
      </c>
      <c r="AO39" s="243">
        <v>49</v>
      </c>
      <c r="AP39" s="244">
        <v>3178</v>
      </c>
      <c r="AQ39" s="243">
        <v>0</v>
      </c>
      <c r="AR39" s="243">
        <v>14628</v>
      </c>
      <c r="AS39" s="243">
        <v>0</v>
      </c>
      <c r="AT39" s="243">
        <v>0</v>
      </c>
      <c r="AU39" s="243">
        <v>0</v>
      </c>
      <c r="AV39" s="243">
        <v>0</v>
      </c>
      <c r="AW39" s="244">
        <v>14628</v>
      </c>
      <c r="AX39" s="243">
        <v>17806</v>
      </c>
      <c r="AY39" s="244">
        <v>60</v>
      </c>
      <c r="AZ39" s="244">
        <v>14688</v>
      </c>
      <c r="BA39" s="243">
        <v>17866</v>
      </c>
      <c r="BB39" s="244">
        <v>-9948</v>
      </c>
      <c r="BC39" s="243">
        <v>4740</v>
      </c>
      <c r="BD39" s="244">
        <v>7918</v>
      </c>
      <c r="BE39" s="245"/>
      <c r="BG39" s="251" t="s">
        <v>477</v>
      </c>
      <c r="BH39" s="435" t="s">
        <v>478</v>
      </c>
      <c r="BI39" s="246">
        <f t="shared" si="0"/>
        <v>17806</v>
      </c>
      <c r="BJ39" s="247">
        <f t="shared" si="1"/>
        <v>9948</v>
      </c>
      <c r="BK39" s="248">
        <f t="shared" si="2"/>
        <v>0.55868808266876335</v>
      </c>
      <c r="BL39" s="249">
        <f t="shared" si="3"/>
        <v>0.44131191733123665</v>
      </c>
      <c r="BM39" s="250"/>
      <c r="BN39" s="251" t="s">
        <v>477</v>
      </c>
      <c r="BO39" s="435" t="s">
        <v>478</v>
      </c>
      <c r="BP39" s="432">
        <f t="shared" si="4"/>
        <v>60</v>
      </c>
      <c r="BQ39" s="433">
        <f t="shared" si="5"/>
        <v>9948</v>
      </c>
      <c r="BR39" s="434">
        <f t="shared" si="6"/>
        <v>-9888</v>
      </c>
      <c r="BS39" s="250"/>
    </row>
    <row r="40" spans="1:71" x14ac:dyDescent="0.2">
      <c r="A40" s="251" t="s">
        <v>479</v>
      </c>
      <c r="B40" s="252" t="s">
        <v>41</v>
      </c>
      <c r="C40" s="243">
        <v>11</v>
      </c>
      <c r="D40" s="243">
        <v>0</v>
      </c>
      <c r="E40" s="243">
        <v>0</v>
      </c>
      <c r="F40" s="243">
        <v>47</v>
      </c>
      <c r="G40" s="243">
        <v>473</v>
      </c>
      <c r="H40" s="243">
        <v>39</v>
      </c>
      <c r="I40" s="243">
        <v>793</v>
      </c>
      <c r="J40" s="243">
        <v>6847</v>
      </c>
      <c r="K40" s="243">
        <v>30</v>
      </c>
      <c r="L40" s="243">
        <v>1540</v>
      </c>
      <c r="M40" s="243">
        <v>1421</v>
      </c>
      <c r="N40" s="243">
        <v>3700</v>
      </c>
      <c r="O40" s="243">
        <v>1050</v>
      </c>
      <c r="P40" s="243">
        <v>1579</v>
      </c>
      <c r="Q40" s="243">
        <v>1841</v>
      </c>
      <c r="R40" s="243">
        <v>2240</v>
      </c>
      <c r="S40" s="243">
        <v>354</v>
      </c>
      <c r="T40" s="243">
        <v>712</v>
      </c>
      <c r="U40" s="243">
        <v>4767</v>
      </c>
      <c r="V40" s="243">
        <v>3232</v>
      </c>
      <c r="W40" s="243">
        <v>2540</v>
      </c>
      <c r="X40" s="243">
        <v>747</v>
      </c>
      <c r="Y40" s="243">
        <v>19682</v>
      </c>
      <c r="Z40" s="243">
        <v>1168</v>
      </c>
      <c r="AA40" s="243">
        <v>2823</v>
      </c>
      <c r="AB40" s="243">
        <v>670</v>
      </c>
      <c r="AC40" s="243">
        <v>17290</v>
      </c>
      <c r="AD40" s="243">
        <v>7826</v>
      </c>
      <c r="AE40" s="243">
        <v>9144</v>
      </c>
      <c r="AF40" s="243">
        <v>11427</v>
      </c>
      <c r="AG40" s="243">
        <v>3861</v>
      </c>
      <c r="AH40" s="243">
        <v>7548</v>
      </c>
      <c r="AI40" s="243">
        <v>9599</v>
      </c>
      <c r="AJ40" s="243">
        <v>8974</v>
      </c>
      <c r="AK40" s="243">
        <v>626</v>
      </c>
      <c r="AL40" s="243">
        <v>20610</v>
      </c>
      <c r="AM40" s="243">
        <v>5381</v>
      </c>
      <c r="AN40" s="243">
        <v>0</v>
      </c>
      <c r="AO40" s="243">
        <v>405</v>
      </c>
      <c r="AP40" s="244">
        <v>160997</v>
      </c>
      <c r="AQ40" s="243">
        <v>1656</v>
      </c>
      <c r="AR40" s="243">
        <v>39877</v>
      </c>
      <c r="AS40" s="243">
        <v>0</v>
      </c>
      <c r="AT40" s="243">
        <v>2552</v>
      </c>
      <c r="AU40" s="243">
        <v>1109</v>
      </c>
      <c r="AV40" s="243">
        <v>0</v>
      </c>
      <c r="AW40" s="244">
        <v>45194</v>
      </c>
      <c r="AX40" s="243">
        <v>206191</v>
      </c>
      <c r="AY40" s="244">
        <v>30342</v>
      </c>
      <c r="AZ40" s="244">
        <v>75536</v>
      </c>
      <c r="BA40" s="243">
        <v>236533</v>
      </c>
      <c r="BB40" s="244">
        <v>-85954</v>
      </c>
      <c r="BC40" s="243">
        <v>-10418</v>
      </c>
      <c r="BD40" s="244">
        <v>150579</v>
      </c>
      <c r="BE40" s="245"/>
      <c r="BG40" s="251" t="s">
        <v>479</v>
      </c>
      <c r="BH40" s="435" t="s">
        <v>41</v>
      </c>
      <c r="BI40" s="246">
        <f t="shared" si="0"/>
        <v>206191</v>
      </c>
      <c r="BJ40" s="247">
        <f t="shared" si="1"/>
        <v>85954</v>
      </c>
      <c r="BK40" s="248">
        <f t="shared" si="2"/>
        <v>0.41686591558312436</v>
      </c>
      <c r="BL40" s="249">
        <f t="shared" si="3"/>
        <v>0.58313408441687564</v>
      </c>
      <c r="BM40" s="250"/>
      <c r="BN40" s="251" t="s">
        <v>479</v>
      </c>
      <c r="BO40" s="435" t="s">
        <v>41</v>
      </c>
      <c r="BP40" s="432">
        <f t="shared" si="4"/>
        <v>30342</v>
      </c>
      <c r="BQ40" s="433">
        <f t="shared" si="5"/>
        <v>85954</v>
      </c>
      <c r="BR40" s="434">
        <f t="shared" si="6"/>
        <v>-55612</v>
      </c>
      <c r="BS40" s="250"/>
    </row>
    <row r="41" spans="1:71" x14ac:dyDescent="0.2">
      <c r="A41" s="255">
        <v>37</v>
      </c>
      <c r="B41" s="252" t="s">
        <v>42</v>
      </c>
      <c r="C41" s="243">
        <v>0</v>
      </c>
      <c r="D41" s="243">
        <v>0</v>
      </c>
      <c r="E41" s="243">
        <v>0</v>
      </c>
      <c r="F41" s="243">
        <v>0</v>
      </c>
      <c r="G41" s="243">
        <v>3</v>
      </c>
      <c r="H41" s="243">
        <v>0</v>
      </c>
      <c r="I41" s="243">
        <v>5</v>
      </c>
      <c r="J41" s="243">
        <v>13</v>
      </c>
      <c r="K41" s="243">
        <v>0</v>
      </c>
      <c r="L41" s="243">
        <v>4</v>
      </c>
      <c r="M41" s="243">
        <v>1</v>
      </c>
      <c r="N41" s="243">
        <v>17</v>
      </c>
      <c r="O41" s="243">
        <v>6</v>
      </c>
      <c r="P41" s="243">
        <v>5</v>
      </c>
      <c r="Q41" s="243">
        <v>6</v>
      </c>
      <c r="R41" s="243">
        <v>9</v>
      </c>
      <c r="S41" s="243">
        <v>1</v>
      </c>
      <c r="T41" s="243">
        <v>3</v>
      </c>
      <c r="U41" s="243">
        <v>14</v>
      </c>
      <c r="V41" s="243">
        <v>13</v>
      </c>
      <c r="W41" s="243">
        <v>9</v>
      </c>
      <c r="X41" s="243">
        <v>9</v>
      </c>
      <c r="Y41" s="243">
        <v>53</v>
      </c>
      <c r="Z41" s="243">
        <v>2</v>
      </c>
      <c r="AA41" s="243">
        <v>6</v>
      </c>
      <c r="AB41" s="243">
        <v>1</v>
      </c>
      <c r="AC41" s="243">
        <v>176</v>
      </c>
      <c r="AD41" s="243">
        <v>13</v>
      </c>
      <c r="AE41" s="243">
        <v>160</v>
      </c>
      <c r="AF41" s="243">
        <v>160</v>
      </c>
      <c r="AG41" s="243">
        <v>574</v>
      </c>
      <c r="AH41" s="243">
        <v>40</v>
      </c>
      <c r="AI41" s="243">
        <v>395</v>
      </c>
      <c r="AJ41" s="243">
        <v>2483</v>
      </c>
      <c r="AK41" s="243">
        <v>22</v>
      </c>
      <c r="AL41" s="243">
        <v>142</v>
      </c>
      <c r="AM41" s="243">
        <v>2792</v>
      </c>
      <c r="AN41" s="243">
        <v>0</v>
      </c>
      <c r="AO41" s="243">
        <v>17</v>
      </c>
      <c r="AP41" s="244">
        <v>7154</v>
      </c>
      <c r="AQ41" s="243">
        <v>29170</v>
      </c>
      <c r="AR41" s="243">
        <v>131580</v>
      </c>
      <c r="AS41" s="243">
        <v>0</v>
      </c>
      <c r="AT41" s="243">
        <v>0</v>
      </c>
      <c r="AU41" s="243">
        <v>0</v>
      </c>
      <c r="AV41" s="243">
        <v>0</v>
      </c>
      <c r="AW41" s="244">
        <v>160750</v>
      </c>
      <c r="AX41" s="243">
        <v>167904</v>
      </c>
      <c r="AY41" s="244">
        <v>85063</v>
      </c>
      <c r="AZ41" s="244">
        <v>245813</v>
      </c>
      <c r="BA41" s="243">
        <v>252967</v>
      </c>
      <c r="BB41" s="244">
        <v>-85850</v>
      </c>
      <c r="BC41" s="243">
        <v>159963</v>
      </c>
      <c r="BD41" s="244">
        <v>167117</v>
      </c>
      <c r="BE41" s="245"/>
      <c r="BG41" s="255">
        <v>37</v>
      </c>
      <c r="BH41" s="435" t="s">
        <v>42</v>
      </c>
      <c r="BI41" s="246">
        <f t="shared" si="0"/>
        <v>167904</v>
      </c>
      <c r="BJ41" s="247">
        <f t="shared" si="1"/>
        <v>85850</v>
      </c>
      <c r="BK41" s="248">
        <f t="shared" si="2"/>
        <v>0.51130407852105964</v>
      </c>
      <c r="BL41" s="249">
        <f t="shared" si="3"/>
        <v>0.48869592147894036</v>
      </c>
      <c r="BM41" s="250"/>
      <c r="BN41" s="255">
        <v>37</v>
      </c>
      <c r="BO41" s="435" t="s">
        <v>42</v>
      </c>
      <c r="BP41" s="432">
        <f t="shared" si="4"/>
        <v>85063</v>
      </c>
      <c r="BQ41" s="433">
        <f t="shared" si="5"/>
        <v>85850</v>
      </c>
      <c r="BR41" s="434">
        <f t="shared" si="6"/>
        <v>-787</v>
      </c>
      <c r="BS41" s="250"/>
    </row>
    <row r="42" spans="1:71" x14ac:dyDescent="0.2">
      <c r="A42" s="256">
        <v>38</v>
      </c>
      <c r="B42" s="242" t="s">
        <v>280</v>
      </c>
      <c r="C42" s="243">
        <v>0</v>
      </c>
      <c r="D42" s="243">
        <v>0</v>
      </c>
      <c r="E42" s="243">
        <v>0</v>
      </c>
      <c r="F42" s="243">
        <v>2</v>
      </c>
      <c r="G42" s="243">
        <v>27</v>
      </c>
      <c r="H42" s="243">
        <v>2</v>
      </c>
      <c r="I42" s="243">
        <v>53</v>
      </c>
      <c r="J42" s="243">
        <v>160</v>
      </c>
      <c r="K42" s="243">
        <v>2</v>
      </c>
      <c r="L42" s="243">
        <v>8</v>
      </c>
      <c r="M42" s="243">
        <v>57</v>
      </c>
      <c r="N42" s="243">
        <v>111</v>
      </c>
      <c r="O42" s="243">
        <v>39</v>
      </c>
      <c r="P42" s="243">
        <v>46</v>
      </c>
      <c r="Q42" s="243">
        <v>56</v>
      </c>
      <c r="R42" s="243">
        <v>110</v>
      </c>
      <c r="S42" s="243">
        <v>27</v>
      </c>
      <c r="T42" s="243">
        <v>30</v>
      </c>
      <c r="U42" s="243">
        <v>218</v>
      </c>
      <c r="V42" s="243">
        <v>132</v>
      </c>
      <c r="W42" s="243">
        <v>145</v>
      </c>
      <c r="X42" s="243">
        <v>42</v>
      </c>
      <c r="Y42" s="243">
        <v>317</v>
      </c>
      <c r="Z42" s="243">
        <v>2</v>
      </c>
      <c r="AA42" s="243">
        <v>35</v>
      </c>
      <c r="AB42" s="243">
        <v>61</v>
      </c>
      <c r="AC42" s="243">
        <v>765</v>
      </c>
      <c r="AD42" s="243">
        <v>437</v>
      </c>
      <c r="AE42" s="243">
        <v>198</v>
      </c>
      <c r="AF42" s="243">
        <v>554</v>
      </c>
      <c r="AG42" s="243">
        <v>93</v>
      </c>
      <c r="AH42" s="243">
        <v>412</v>
      </c>
      <c r="AI42" s="243">
        <v>937</v>
      </c>
      <c r="AJ42" s="243">
        <v>562</v>
      </c>
      <c r="AK42" s="243">
        <v>69</v>
      </c>
      <c r="AL42" s="243">
        <v>414</v>
      </c>
      <c r="AM42" s="243">
        <v>522</v>
      </c>
      <c r="AN42" s="243">
        <v>0</v>
      </c>
      <c r="AO42" s="243">
        <v>5</v>
      </c>
      <c r="AP42" s="244">
        <v>6650</v>
      </c>
      <c r="AQ42" s="243">
        <v>0</v>
      </c>
      <c r="AR42" s="243">
        <v>0</v>
      </c>
      <c r="AS42" s="243">
        <v>0</v>
      </c>
      <c r="AT42" s="243">
        <v>0</v>
      </c>
      <c r="AU42" s="243">
        <v>0</v>
      </c>
      <c r="AV42" s="243">
        <v>0</v>
      </c>
      <c r="AW42" s="244">
        <v>0</v>
      </c>
      <c r="AX42" s="243">
        <v>6650</v>
      </c>
      <c r="AY42" s="244">
        <v>0</v>
      </c>
      <c r="AZ42" s="244">
        <v>0</v>
      </c>
      <c r="BA42" s="243">
        <v>6650</v>
      </c>
      <c r="BB42" s="244">
        <v>0</v>
      </c>
      <c r="BC42" s="243">
        <v>0</v>
      </c>
      <c r="BD42" s="244">
        <v>6650</v>
      </c>
      <c r="BE42" s="245"/>
      <c r="BG42" s="256">
        <v>38</v>
      </c>
      <c r="BH42" s="431" t="s">
        <v>280</v>
      </c>
      <c r="BI42" s="246">
        <f t="shared" si="0"/>
        <v>6650</v>
      </c>
      <c r="BJ42" s="247">
        <f t="shared" si="1"/>
        <v>0</v>
      </c>
      <c r="BK42" s="248">
        <f t="shared" si="2"/>
        <v>0</v>
      </c>
      <c r="BL42" s="249">
        <f t="shared" si="3"/>
        <v>1</v>
      </c>
      <c r="BM42" s="250"/>
      <c r="BN42" s="256">
        <v>38</v>
      </c>
      <c r="BO42" s="431" t="s">
        <v>280</v>
      </c>
      <c r="BP42" s="432">
        <f t="shared" si="4"/>
        <v>0</v>
      </c>
      <c r="BQ42" s="433">
        <f t="shared" si="5"/>
        <v>0</v>
      </c>
      <c r="BR42" s="434">
        <f t="shared" si="6"/>
        <v>0</v>
      </c>
      <c r="BS42" s="250"/>
    </row>
    <row r="43" spans="1:71" x14ac:dyDescent="0.2">
      <c r="A43" s="256">
        <v>39</v>
      </c>
      <c r="B43" s="242" t="s">
        <v>281</v>
      </c>
      <c r="C43" s="243">
        <v>2</v>
      </c>
      <c r="D43" s="243">
        <v>0</v>
      </c>
      <c r="E43" s="243">
        <v>0</v>
      </c>
      <c r="F43" s="243">
        <v>13</v>
      </c>
      <c r="G43" s="243">
        <v>117</v>
      </c>
      <c r="H43" s="243">
        <v>5</v>
      </c>
      <c r="I43" s="243">
        <v>137</v>
      </c>
      <c r="J43" s="243">
        <v>282</v>
      </c>
      <c r="K43" s="243">
        <v>2</v>
      </c>
      <c r="L43" s="243">
        <v>70</v>
      </c>
      <c r="M43" s="243">
        <v>248</v>
      </c>
      <c r="N43" s="243">
        <v>1390</v>
      </c>
      <c r="O43" s="243">
        <v>433</v>
      </c>
      <c r="P43" s="243">
        <v>257</v>
      </c>
      <c r="Q43" s="243">
        <v>421</v>
      </c>
      <c r="R43" s="243">
        <v>497</v>
      </c>
      <c r="S43" s="243">
        <v>42</v>
      </c>
      <c r="T43" s="243">
        <v>25</v>
      </c>
      <c r="U43" s="243">
        <v>427</v>
      </c>
      <c r="V43" s="243">
        <v>210</v>
      </c>
      <c r="W43" s="243">
        <v>216</v>
      </c>
      <c r="X43" s="243">
        <v>65</v>
      </c>
      <c r="Y43" s="243">
        <v>3207</v>
      </c>
      <c r="Z43" s="243">
        <v>55</v>
      </c>
      <c r="AA43" s="243">
        <v>211</v>
      </c>
      <c r="AB43" s="243">
        <v>275</v>
      </c>
      <c r="AC43" s="243">
        <v>1856</v>
      </c>
      <c r="AD43" s="243">
        <v>581</v>
      </c>
      <c r="AE43" s="243">
        <v>662</v>
      </c>
      <c r="AF43" s="243">
        <v>2140</v>
      </c>
      <c r="AG43" s="243">
        <v>147</v>
      </c>
      <c r="AH43" s="243">
        <v>314</v>
      </c>
      <c r="AI43" s="243">
        <v>1842</v>
      </c>
      <c r="AJ43" s="243">
        <v>860</v>
      </c>
      <c r="AK43" s="243">
        <v>79</v>
      </c>
      <c r="AL43" s="243">
        <v>717</v>
      </c>
      <c r="AM43" s="243">
        <v>705</v>
      </c>
      <c r="AN43" s="243">
        <v>3</v>
      </c>
      <c r="AO43" s="243">
        <v>3</v>
      </c>
      <c r="AP43" s="244">
        <v>18516</v>
      </c>
      <c r="AQ43" s="243">
        <v>0</v>
      </c>
      <c r="AR43" s="243">
        <v>24652</v>
      </c>
      <c r="AS43" s="243">
        <v>0</v>
      </c>
      <c r="AT43" s="243">
        <v>0</v>
      </c>
      <c r="AU43" s="243">
        <v>0</v>
      </c>
      <c r="AV43" s="243">
        <v>0</v>
      </c>
      <c r="AW43" s="244">
        <v>24652</v>
      </c>
      <c r="AX43" s="243">
        <v>43168</v>
      </c>
      <c r="AY43" s="244">
        <v>29</v>
      </c>
      <c r="AZ43" s="244">
        <v>24681</v>
      </c>
      <c r="BA43" s="243">
        <v>43197</v>
      </c>
      <c r="BB43" s="244">
        <v>-30004</v>
      </c>
      <c r="BC43" s="243">
        <v>-5323</v>
      </c>
      <c r="BD43" s="244">
        <v>13193</v>
      </c>
      <c r="BE43" s="245"/>
      <c r="BG43" s="256">
        <v>39</v>
      </c>
      <c r="BH43" s="431" t="s">
        <v>281</v>
      </c>
      <c r="BI43" s="246">
        <f t="shared" si="0"/>
        <v>43168</v>
      </c>
      <c r="BJ43" s="247">
        <f t="shared" si="1"/>
        <v>30004</v>
      </c>
      <c r="BK43" s="248">
        <f t="shared" si="2"/>
        <v>0.69505189028910308</v>
      </c>
      <c r="BL43" s="249">
        <f t="shared" si="3"/>
        <v>0.30494810971089692</v>
      </c>
      <c r="BM43" s="250"/>
      <c r="BN43" s="256">
        <v>39</v>
      </c>
      <c r="BO43" s="431" t="s">
        <v>281</v>
      </c>
      <c r="BP43" s="432">
        <f t="shared" si="4"/>
        <v>29</v>
      </c>
      <c r="BQ43" s="433">
        <f t="shared" si="5"/>
        <v>30004</v>
      </c>
      <c r="BR43" s="434">
        <f t="shared" si="6"/>
        <v>-29975</v>
      </c>
      <c r="BS43" s="250"/>
    </row>
    <row r="44" spans="1:71" x14ac:dyDescent="0.2">
      <c r="A44" s="257">
        <v>40</v>
      </c>
      <c r="B44" s="258" t="s">
        <v>43</v>
      </c>
      <c r="C44" s="259">
        <v>313</v>
      </c>
      <c r="D44" s="259">
        <v>9</v>
      </c>
      <c r="E44" s="259">
        <v>10</v>
      </c>
      <c r="F44" s="259">
        <v>277</v>
      </c>
      <c r="G44" s="259">
        <v>12864</v>
      </c>
      <c r="H44" s="259">
        <v>774</v>
      </c>
      <c r="I44" s="259">
        <v>33966</v>
      </c>
      <c r="J44" s="259">
        <v>104567</v>
      </c>
      <c r="K44" s="259">
        <v>4629</v>
      </c>
      <c r="L44" s="259">
        <v>28124</v>
      </c>
      <c r="M44" s="259">
        <v>13991</v>
      </c>
      <c r="N44" s="259">
        <v>283153</v>
      </c>
      <c r="O44" s="259">
        <v>62216</v>
      </c>
      <c r="P44" s="259">
        <v>34365</v>
      </c>
      <c r="Q44" s="259">
        <v>28631</v>
      </c>
      <c r="R44" s="259">
        <v>39472</v>
      </c>
      <c r="S44" s="259">
        <v>7505</v>
      </c>
      <c r="T44" s="259">
        <v>10473</v>
      </c>
      <c r="U44" s="259">
        <v>84900</v>
      </c>
      <c r="V44" s="259">
        <v>62659</v>
      </c>
      <c r="W44" s="259">
        <v>84560</v>
      </c>
      <c r="X44" s="259">
        <v>11507</v>
      </c>
      <c r="Y44" s="259">
        <v>110969</v>
      </c>
      <c r="Z44" s="259">
        <v>11235</v>
      </c>
      <c r="AA44" s="259">
        <v>10535</v>
      </c>
      <c r="AB44" s="259">
        <v>3583</v>
      </c>
      <c r="AC44" s="259">
        <v>55885</v>
      </c>
      <c r="AD44" s="259">
        <v>22181</v>
      </c>
      <c r="AE44" s="259">
        <v>50272</v>
      </c>
      <c r="AF44" s="259">
        <v>48906</v>
      </c>
      <c r="AG44" s="259">
        <v>13297</v>
      </c>
      <c r="AH44" s="259">
        <v>23552</v>
      </c>
      <c r="AI44" s="259">
        <v>36759</v>
      </c>
      <c r="AJ44" s="259">
        <v>86106</v>
      </c>
      <c r="AK44" s="259">
        <v>3242</v>
      </c>
      <c r="AL44" s="259">
        <v>56754</v>
      </c>
      <c r="AM44" s="259">
        <v>82163</v>
      </c>
      <c r="AN44" s="259">
        <v>6650</v>
      </c>
      <c r="AO44" s="259">
        <v>9018</v>
      </c>
      <c r="AP44" s="260">
        <v>1540072</v>
      </c>
      <c r="AQ44" s="259">
        <v>43530</v>
      </c>
      <c r="AR44" s="259">
        <v>1129562</v>
      </c>
      <c r="AS44" s="259">
        <v>199702</v>
      </c>
      <c r="AT44" s="259">
        <v>296420</v>
      </c>
      <c r="AU44" s="259">
        <v>55569</v>
      </c>
      <c r="AV44" s="259">
        <v>2968</v>
      </c>
      <c r="AW44" s="260">
        <v>1727751</v>
      </c>
      <c r="AX44" s="259">
        <v>3267823</v>
      </c>
      <c r="AY44" s="260">
        <v>1521059</v>
      </c>
      <c r="AZ44" s="260">
        <v>3248810</v>
      </c>
      <c r="BA44" s="259">
        <v>4788882</v>
      </c>
      <c r="BB44" s="260">
        <v>-1698753</v>
      </c>
      <c r="BC44" s="259">
        <v>1550057</v>
      </c>
      <c r="BD44" s="260">
        <v>3090129</v>
      </c>
      <c r="BE44" s="245"/>
      <c r="BG44" s="257">
        <v>40</v>
      </c>
      <c r="BH44" s="261" t="s">
        <v>43</v>
      </c>
      <c r="BI44" s="262">
        <f t="shared" si="0"/>
        <v>3267823</v>
      </c>
      <c r="BJ44" s="263">
        <f t="shared" si="1"/>
        <v>1698753</v>
      </c>
      <c r="BK44" s="264">
        <f t="shared" si="2"/>
        <v>0.51984241496555961</v>
      </c>
      <c r="BL44" s="265">
        <f t="shared" si="3"/>
        <v>0.48015758503444039</v>
      </c>
      <c r="BM44" s="250"/>
      <c r="BN44" s="257">
        <v>40</v>
      </c>
      <c r="BO44" s="261" t="s">
        <v>43</v>
      </c>
      <c r="BP44" s="436">
        <f t="shared" si="4"/>
        <v>1521059</v>
      </c>
      <c r="BQ44" s="437">
        <f t="shared" si="5"/>
        <v>1698753</v>
      </c>
      <c r="BR44" s="438">
        <f t="shared" si="6"/>
        <v>-177694</v>
      </c>
    </row>
    <row r="45" spans="1:71" x14ac:dyDescent="0.2">
      <c r="A45" s="266">
        <v>41</v>
      </c>
      <c r="B45" s="267" t="s">
        <v>52</v>
      </c>
      <c r="C45" s="268">
        <v>2</v>
      </c>
      <c r="D45" s="268">
        <v>0</v>
      </c>
      <c r="E45" s="268">
        <v>1</v>
      </c>
      <c r="F45" s="268">
        <v>55</v>
      </c>
      <c r="G45" s="268">
        <v>172</v>
      </c>
      <c r="H45" s="268">
        <v>15</v>
      </c>
      <c r="I45" s="268">
        <v>1074</v>
      </c>
      <c r="J45" s="268">
        <v>1957</v>
      </c>
      <c r="K45" s="268">
        <v>64</v>
      </c>
      <c r="L45" s="268">
        <v>753</v>
      </c>
      <c r="M45" s="268">
        <v>457</v>
      </c>
      <c r="N45" s="268">
        <v>3674</v>
      </c>
      <c r="O45" s="268">
        <v>507</v>
      </c>
      <c r="P45" s="268">
        <v>911</v>
      </c>
      <c r="Q45" s="268">
        <v>775</v>
      </c>
      <c r="R45" s="268">
        <v>881</v>
      </c>
      <c r="S45" s="268">
        <v>200</v>
      </c>
      <c r="T45" s="268">
        <v>189</v>
      </c>
      <c r="U45" s="268">
        <v>1955</v>
      </c>
      <c r="V45" s="268">
        <v>1707</v>
      </c>
      <c r="W45" s="268">
        <v>768</v>
      </c>
      <c r="X45" s="268">
        <v>416</v>
      </c>
      <c r="Y45" s="268">
        <v>4400</v>
      </c>
      <c r="Z45" s="268">
        <v>149</v>
      </c>
      <c r="AA45" s="268">
        <v>294</v>
      </c>
      <c r="AB45" s="268">
        <v>287</v>
      </c>
      <c r="AC45" s="268">
        <v>4728</v>
      </c>
      <c r="AD45" s="268">
        <v>2080</v>
      </c>
      <c r="AE45" s="268">
        <v>1420</v>
      </c>
      <c r="AF45" s="268">
        <v>3219</v>
      </c>
      <c r="AG45" s="268">
        <v>604</v>
      </c>
      <c r="AH45" s="268">
        <v>864</v>
      </c>
      <c r="AI45" s="268">
        <v>1285</v>
      </c>
      <c r="AJ45" s="268">
        <v>1608</v>
      </c>
      <c r="AK45" s="268">
        <v>291</v>
      </c>
      <c r="AL45" s="268">
        <v>2233</v>
      </c>
      <c r="AM45" s="268">
        <v>3494</v>
      </c>
      <c r="AN45" s="268">
        <v>0</v>
      </c>
      <c r="AO45" s="268">
        <v>41</v>
      </c>
      <c r="AP45" s="269">
        <v>43530</v>
      </c>
      <c r="AQ45" s="243"/>
      <c r="AR45" s="243"/>
      <c r="AS45" s="243"/>
      <c r="AT45" s="243"/>
      <c r="AU45" s="243"/>
      <c r="AV45" s="243"/>
      <c r="AW45" s="243"/>
      <c r="AX45" s="243"/>
      <c r="AY45" s="243"/>
      <c r="AZ45" s="243"/>
      <c r="BA45" s="243"/>
      <c r="BB45" s="243"/>
      <c r="BC45" s="243"/>
      <c r="BD45" s="243"/>
      <c r="BE45" s="245"/>
      <c r="BG45" s="47" t="s">
        <v>699</v>
      </c>
      <c r="BI45" s="247"/>
      <c r="BJ45" s="247"/>
      <c r="BN45" s="47" t="s">
        <v>699</v>
      </c>
    </row>
    <row r="46" spans="1:71" x14ac:dyDescent="0.2">
      <c r="A46" s="255">
        <v>42</v>
      </c>
      <c r="B46" s="252" t="s">
        <v>53</v>
      </c>
      <c r="C46" s="243">
        <v>71</v>
      </c>
      <c r="D46" s="243">
        <v>9</v>
      </c>
      <c r="E46" s="243">
        <v>5</v>
      </c>
      <c r="F46" s="243">
        <v>256</v>
      </c>
      <c r="G46" s="243">
        <v>2652</v>
      </c>
      <c r="H46" s="243">
        <v>313</v>
      </c>
      <c r="I46" s="243">
        <v>7887</v>
      </c>
      <c r="J46" s="243">
        <v>14619</v>
      </c>
      <c r="K46" s="243">
        <v>221</v>
      </c>
      <c r="L46" s="243">
        <v>9049</v>
      </c>
      <c r="M46" s="243">
        <v>5759</v>
      </c>
      <c r="N46" s="243">
        <v>21762</v>
      </c>
      <c r="O46" s="243">
        <v>8070</v>
      </c>
      <c r="P46" s="243">
        <v>17512</v>
      </c>
      <c r="Q46" s="243">
        <v>9743</v>
      </c>
      <c r="R46" s="243">
        <v>15568</v>
      </c>
      <c r="S46" s="243">
        <v>2638</v>
      </c>
      <c r="T46" s="243">
        <v>3228</v>
      </c>
      <c r="U46" s="243">
        <v>25627</v>
      </c>
      <c r="V46" s="243">
        <v>16231</v>
      </c>
      <c r="W46" s="243">
        <v>13534</v>
      </c>
      <c r="X46" s="243">
        <v>5500</v>
      </c>
      <c r="Y46" s="243">
        <v>70954</v>
      </c>
      <c r="Z46" s="243">
        <v>1226</v>
      </c>
      <c r="AA46" s="243">
        <v>2934</v>
      </c>
      <c r="AB46" s="243">
        <v>5511</v>
      </c>
      <c r="AC46" s="243">
        <v>85286</v>
      </c>
      <c r="AD46" s="243">
        <v>21204</v>
      </c>
      <c r="AE46" s="243">
        <v>21125</v>
      </c>
      <c r="AF46" s="243">
        <v>71996</v>
      </c>
      <c r="AG46" s="243">
        <v>5779</v>
      </c>
      <c r="AH46" s="243">
        <v>28733</v>
      </c>
      <c r="AI46" s="243">
        <v>64873</v>
      </c>
      <c r="AJ46" s="243">
        <v>86428</v>
      </c>
      <c r="AK46" s="243">
        <v>3843</v>
      </c>
      <c r="AL46" s="243">
        <v>53527</v>
      </c>
      <c r="AM46" s="243">
        <v>44539</v>
      </c>
      <c r="AN46" s="243">
        <v>0</v>
      </c>
      <c r="AO46" s="243">
        <v>122</v>
      </c>
      <c r="AP46" s="244">
        <v>748334</v>
      </c>
      <c r="AQ46" s="243"/>
      <c r="AR46" s="243"/>
      <c r="AS46" s="243"/>
      <c r="AT46" s="243"/>
      <c r="AU46" s="243"/>
      <c r="AV46" s="243"/>
      <c r="AW46" s="243"/>
      <c r="AX46" s="243"/>
      <c r="AY46" s="243"/>
      <c r="AZ46" s="243"/>
      <c r="BA46" s="243"/>
      <c r="BB46" s="243"/>
      <c r="BC46" s="243"/>
      <c r="BD46" s="243"/>
      <c r="BE46" s="245"/>
      <c r="BI46" s="247"/>
      <c r="BJ46" s="247"/>
    </row>
    <row r="47" spans="1:71" x14ac:dyDescent="0.2">
      <c r="A47" s="255">
        <v>43</v>
      </c>
      <c r="B47" s="252" t="s">
        <v>54</v>
      </c>
      <c r="C47" s="243">
        <v>118</v>
      </c>
      <c r="D47" s="243">
        <v>14</v>
      </c>
      <c r="E47" s="243">
        <v>4</v>
      </c>
      <c r="F47" s="243">
        <v>33</v>
      </c>
      <c r="G47" s="243">
        <v>1393</v>
      </c>
      <c r="H47" s="243">
        <v>-26</v>
      </c>
      <c r="I47" s="243">
        <v>2966</v>
      </c>
      <c r="J47" s="243">
        <v>9204</v>
      </c>
      <c r="K47" s="243">
        <v>181</v>
      </c>
      <c r="L47" s="243">
        <v>-271</v>
      </c>
      <c r="M47" s="243">
        <v>2560</v>
      </c>
      <c r="N47" s="243">
        <v>41394</v>
      </c>
      <c r="O47" s="243">
        <v>6888</v>
      </c>
      <c r="P47" s="243">
        <v>1814</v>
      </c>
      <c r="Q47" s="243">
        <v>5313</v>
      </c>
      <c r="R47" s="243">
        <v>8061</v>
      </c>
      <c r="S47" s="243">
        <v>306</v>
      </c>
      <c r="T47" s="243">
        <v>-701</v>
      </c>
      <c r="U47" s="243">
        <v>-2908</v>
      </c>
      <c r="V47" s="243">
        <v>-4665</v>
      </c>
      <c r="W47" s="243">
        <v>1299</v>
      </c>
      <c r="X47" s="243">
        <v>890</v>
      </c>
      <c r="Y47" s="243">
        <v>5376</v>
      </c>
      <c r="Z47" s="243">
        <v>882</v>
      </c>
      <c r="AA47" s="243">
        <v>2703</v>
      </c>
      <c r="AB47" s="243">
        <v>379</v>
      </c>
      <c r="AC47" s="243">
        <v>27169</v>
      </c>
      <c r="AD47" s="243">
        <v>16767</v>
      </c>
      <c r="AE47" s="243">
        <v>110442</v>
      </c>
      <c r="AF47" s="243">
        <v>10977</v>
      </c>
      <c r="AG47" s="243">
        <v>3015</v>
      </c>
      <c r="AH47" s="243">
        <v>0</v>
      </c>
      <c r="AI47" s="243">
        <v>2412</v>
      </c>
      <c r="AJ47" s="243">
        <v>7153</v>
      </c>
      <c r="AK47" s="243">
        <v>-73</v>
      </c>
      <c r="AL47" s="243">
        <v>13587</v>
      </c>
      <c r="AM47" s="243">
        <v>14076</v>
      </c>
      <c r="AN47" s="243">
        <v>0</v>
      </c>
      <c r="AO47" s="243">
        <v>3418</v>
      </c>
      <c r="AP47" s="244">
        <v>292150</v>
      </c>
      <c r="AQ47" s="243"/>
      <c r="AR47" s="243"/>
      <c r="AS47" s="243"/>
      <c r="AT47" s="243"/>
      <c r="AU47" s="243"/>
      <c r="AV47" s="243"/>
      <c r="AW47" s="243"/>
      <c r="AX47" s="243"/>
      <c r="AY47" s="243"/>
      <c r="AZ47" s="243"/>
      <c r="BA47" s="243"/>
      <c r="BB47" s="243"/>
      <c r="BC47" s="243"/>
      <c r="BD47" s="243"/>
      <c r="BE47" s="245"/>
      <c r="BI47" s="247"/>
      <c r="BJ47" s="247"/>
    </row>
    <row r="48" spans="1:71" x14ac:dyDescent="0.2">
      <c r="A48" s="255">
        <v>44</v>
      </c>
      <c r="B48" s="252" t="s">
        <v>55</v>
      </c>
      <c r="C48" s="243">
        <v>93</v>
      </c>
      <c r="D48" s="243">
        <v>2</v>
      </c>
      <c r="E48" s="243">
        <v>4</v>
      </c>
      <c r="F48" s="243">
        <v>81</v>
      </c>
      <c r="G48" s="243">
        <v>944</v>
      </c>
      <c r="H48" s="243">
        <v>145</v>
      </c>
      <c r="I48" s="243">
        <v>2490</v>
      </c>
      <c r="J48" s="243">
        <v>19573</v>
      </c>
      <c r="K48" s="243">
        <v>619</v>
      </c>
      <c r="L48" s="243">
        <v>3426</v>
      </c>
      <c r="M48" s="243">
        <v>3101</v>
      </c>
      <c r="N48" s="243">
        <v>20779</v>
      </c>
      <c r="O48" s="243">
        <v>2418</v>
      </c>
      <c r="P48" s="243">
        <v>5113</v>
      </c>
      <c r="Q48" s="243">
        <v>5270</v>
      </c>
      <c r="R48" s="243">
        <v>7438</v>
      </c>
      <c r="S48" s="243">
        <v>1817</v>
      </c>
      <c r="T48" s="243">
        <v>3078</v>
      </c>
      <c r="U48" s="243">
        <v>20368</v>
      </c>
      <c r="V48" s="243">
        <v>17839</v>
      </c>
      <c r="W48" s="243">
        <v>7394</v>
      </c>
      <c r="X48" s="243">
        <v>2180</v>
      </c>
      <c r="Y48" s="243">
        <v>7551</v>
      </c>
      <c r="Z48" s="243">
        <v>3293</v>
      </c>
      <c r="AA48" s="243">
        <v>4506</v>
      </c>
      <c r="AB48" s="243">
        <v>882</v>
      </c>
      <c r="AC48" s="243">
        <v>19069</v>
      </c>
      <c r="AD48" s="243">
        <v>4989</v>
      </c>
      <c r="AE48" s="243">
        <v>96855</v>
      </c>
      <c r="AF48" s="243">
        <v>24336</v>
      </c>
      <c r="AG48" s="243">
        <v>1994</v>
      </c>
      <c r="AH48" s="243">
        <v>28585</v>
      </c>
      <c r="AI48" s="243">
        <v>21057</v>
      </c>
      <c r="AJ48" s="243">
        <v>12672</v>
      </c>
      <c r="AK48" s="243">
        <v>482</v>
      </c>
      <c r="AL48" s="243">
        <v>17138</v>
      </c>
      <c r="AM48" s="243">
        <v>14597</v>
      </c>
      <c r="AN48" s="243">
        <v>0</v>
      </c>
      <c r="AO48" s="243">
        <v>474</v>
      </c>
      <c r="AP48" s="244">
        <v>382652</v>
      </c>
      <c r="AQ48" s="243"/>
      <c r="AR48" s="243"/>
      <c r="AS48" s="243"/>
      <c r="AT48" s="243"/>
      <c r="AU48" s="243"/>
      <c r="AV48" s="243"/>
      <c r="AW48" s="243"/>
      <c r="AX48" s="243"/>
      <c r="AY48" s="243"/>
      <c r="AZ48" s="243"/>
      <c r="BA48" s="243"/>
      <c r="BB48" s="243"/>
      <c r="BC48" s="243"/>
      <c r="BD48" s="243"/>
      <c r="BE48" s="245"/>
      <c r="BI48" s="247"/>
      <c r="BJ48" s="247"/>
    </row>
    <row r="49" spans="1:57" x14ac:dyDescent="0.2">
      <c r="A49" s="255">
        <v>45</v>
      </c>
      <c r="B49" s="252" t="s">
        <v>56</v>
      </c>
      <c r="C49" s="243">
        <v>23</v>
      </c>
      <c r="D49" s="243">
        <v>2</v>
      </c>
      <c r="E49" s="243">
        <v>2</v>
      </c>
      <c r="F49" s="243">
        <v>53</v>
      </c>
      <c r="G49" s="243">
        <v>715</v>
      </c>
      <c r="H49" s="243">
        <v>57</v>
      </c>
      <c r="I49" s="243">
        <v>1160</v>
      </c>
      <c r="J49" s="243">
        <v>2992</v>
      </c>
      <c r="K49" s="243">
        <v>898</v>
      </c>
      <c r="L49" s="243">
        <v>1555</v>
      </c>
      <c r="M49" s="243">
        <v>826</v>
      </c>
      <c r="N49" s="243">
        <v>6624</v>
      </c>
      <c r="O49" s="243">
        <v>589</v>
      </c>
      <c r="P49" s="243">
        <v>1695</v>
      </c>
      <c r="Q49" s="243">
        <v>325</v>
      </c>
      <c r="R49" s="243">
        <v>705</v>
      </c>
      <c r="S49" s="243">
        <v>199</v>
      </c>
      <c r="T49" s="243">
        <v>130</v>
      </c>
      <c r="U49" s="243">
        <v>517</v>
      </c>
      <c r="V49" s="243">
        <v>1128</v>
      </c>
      <c r="W49" s="243">
        <v>863</v>
      </c>
      <c r="X49" s="243">
        <v>606</v>
      </c>
      <c r="Y49" s="243">
        <v>7592</v>
      </c>
      <c r="Z49" s="243">
        <v>523</v>
      </c>
      <c r="AA49" s="243">
        <v>955</v>
      </c>
      <c r="AB49" s="243">
        <v>213</v>
      </c>
      <c r="AC49" s="243">
        <v>8730</v>
      </c>
      <c r="AD49" s="243">
        <v>1391</v>
      </c>
      <c r="AE49" s="243">
        <v>14679</v>
      </c>
      <c r="AF49" s="243">
        <v>13318</v>
      </c>
      <c r="AG49" s="243">
        <v>722</v>
      </c>
      <c r="AH49" s="243">
        <v>130</v>
      </c>
      <c r="AI49" s="243">
        <v>1637</v>
      </c>
      <c r="AJ49" s="243">
        <v>2914</v>
      </c>
      <c r="AK49" s="243">
        <v>271</v>
      </c>
      <c r="AL49" s="243">
        <v>7346</v>
      </c>
      <c r="AM49" s="243">
        <v>8248</v>
      </c>
      <c r="AN49" s="243">
        <v>0</v>
      </c>
      <c r="AO49" s="243">
        <v>169</v>
      </c>
      <c r="AP49" s="244">
        <v>90502</v>
      </c>
      <c r="AQ49" s="243"/>
      <c r="AR49" s="243"/>
      <c r="AS49" s="243"/>
      <c r="AT49" s="243"/>
      <c r="AU49" s="243"/>
      <c r="AV49" s="243"/>
      <c r="AW49" s="243"/>
      <c r="AX49" s="243"/>
      <c r="AY49" s="243"/>
      <c r="AZ49" s="243"/>
      <c r="BA49" s="243"/>
      <c r="BB49" s="243"/>
      <c r="BC49" s="243"/>
      <c r="BD49" s="243"/>
      <c r="BE49" s="245"/>
    </row>
    <row r="50" spans="1:57" x14ac:dyDescent="0.2">
      <c r="A50" s="255">
        <v>46</v>
      </c>
      <c r="B50" s="252" t="s">
        <v>202</v>
      </c>
      <c r="C50" s="243">
        <v>-41</v>
      </c>
      <c r="D50" s="243">
        <v>-2</v>
      </c>
      <c r="E50" s="243">
        <v>0</v>
      </c>
      <c r="F50" s="243">
        <v>0</v>
      </c>
      <c r="G50" s="243">
        <v>-80</v>
      </c>
      <c r="H50" s="243">
        <v>0</v>
      </c>
      <c r="I50" s="243">
        <v>0</v>
      </c>
      <c r="J50" s="243">
        <v>0</v>
      </c>
      <c r="K50" s="243">
        <v>-14</v>
      </c>
      <c r="L50" s="243">
        <v>0</v>
      </c>
      <c r="M50" s="243">
        <v>0</v>
      </c>
      <c r="N50" s="243">
        <v>-1</v>
      </c>
      <c r="O50" s="243">
        <v>0</v>
      </c>
      <c r="P50" s="243">
        <v>-1</v>
      </c>
      <c r="Q50" s="243">
        <v>0</v>
      </c>
      <c r="R50" s="243">
        <v>0</v>
      </c>
      <c r="S50" s="243">
        <v>0</v>
      </c>
      <c r="T50" s="243">
        <v>0</v>
      </c>
      <c r="U50" s="243">
        <v>0</v>
      </c>
      <c r="V50" s="243">
        <v>0</v>
      </c>
      <c r="W50" s="243">
        <v>-1</v>
      </c>
      <c r="X50" s="243">
        <v>0</v>
      </c>
      <c r="Y50" s="243">
        <v>-874</v>
      </c>
      <c r="Z50" s="243">
        <v>-1</v>
      </c>
      <c r="AA50" s="243">
        <v>-1019</v>
      </c>
      <c r="AB50" s="243">
        <v>0</v>
      </c>
      <c r="AC50" s="243">
        <v>-102</v>
      </c>
      <c r="AD50" s="243">
        <v>-1019</v>
      </c>
      <c r="AE50" s="243">
        <v>-117</v>
      </c>
      <c r="AF50" s="243">
        <v>-610</v>
      </c>
      <c r="AG50" s="243">
        <v>0</v>
      </c>
      <c r="AH50" s="243">
        <v>0</v>
      </c>
      <c r="AI50" s="243">
        <v>-404</v>
      </c>
      <c r="AJ50" s="243">
        <v>-2632</v>
      </c>
      <c r="AK50" s="243">
        <v>-138</v>
      </c>
      <c r="AL50" s="243">
        <v>-6</v>
      </c>
      <c r="AM50" s="243">
        <v>0</v>
      </c>
      <c r="AN50" s="243">
        <v>0</v>
      </c>
      <c r="AO50" s="243">
        <v>-49</v>
      </c>
      <c r="AP50" s="244">
        <v>-7111</v>
      </c>
      <c r="AQ50" s="243"/>
      <c r="AR50" s="243"/>
      <c r="AS50" s="243"/>
      <c r="AT50" s="243"/>
      <c r="AU50" s="243"/>
      <c r="AV50" s="243"/>
      <c r="AW50" s="243"/>
      <c r="AX50" s="243"/>
      <c r="AY50" s="243"/>
      <c r="AZ50" s="243"/>
      <c r="BA50" s="243"/>
      <c r="BB50" s="243"/>
      <c r="BC50" s="243"/>
      <c r="BD50" s="243"/>
      <c r="BE50" s="245"/>
    </row>
    <row r="51" spans="1:57" x14ac:dyDescent="0.2">
      <c r="A51" s="257">
        <v>47</v>
      </c>
      <c r="B51" s="258" t="s">
        <v>58</v>
      </c>
      <c r="C51" s="259">
        <v>266</v>
      </c>
      <c r="D51" s="259">
        <v>25</v>
      </c>
      <c r="E51" s="259">
        <v>16</v>
      </c>
      <c r="F51" s="259">
        <v>478</v>
      </c>
      <c r="G51" s="259">
        <v>5796</v>
      </c>
      <c r="H51" s="259">
        <v>504</v>
      </c>
      <c r="I51" s="259">
        <v>15577</v>
      </c>
      <c r="J51" s="259">
        <v>48345</v>
      </c>
      <c r="K51" s="259">
        <v>1969</v>
      </c>
      <c r="L51" s="259">
        <v>14512</v>
      </c>
      <c r="M51" s="259">
        <v>12703</v>
      </c>
      <c r="N51" s="259">
        <v>94232</v>
      </c>
      <c r="O51" s="259">
        <v>18472</v>
      </c>
      <c r="P51" s="259">
        <v>27044</v>
      </c>
      <c r="Q51" s="259">
        <v>21426</v>
      </c>
      <c r="R51" s="259">
        <v>32653</v>
      </c>
      <c r="S51" s="259">
        <v>5160</v>
      </c>
      <c r="T51" s="259">
        <v>5924</v>
      </c>
      <c r="U51" s="259">
        <v>45559</v>
      </c>
      <c r="V51" s="259">
        <v>32240</v>
      </c>
      <c r="W51" s="259">
        <v>23857</v>
      </c>
      <c r="X51" s="259">
        <v>9592</v>
      </c>
      <c r="Y51" s="259">
        <v>94999</v>
      </c>
      <c r="Z51" s="259">
        <v>6072</v>
      </c>
      <c r="AA51" s="259">
        <v>10373</v>
      </c>
      <c r="AB51" s="259">
        <v>7272</v>
      </c>
      <c r="AC51" s="259">
        <v>144880</v>
      </c>
      <c r="AD51" s="259">
        <v>45412</v>
      </c>
      <c r="AE51" s="259">
        <v>244404</v>
      </c>
      <c r="AF51" s="259">
        <v>123236</v>
      </c>
      <c r="AG51" s="259">
        <v>12114</v>
      </c>
      <c r="AH51" s="259">
        <v>58312</v>
      </c>
      <c r="AI51" s="259">
        <v>90860</v>
      </c>
      <c r="AJ51" s="259">
        <v>108143</v>
      </c>
      <c r="AK51" s="259">
        <v>4676</v>
      </c>
      <c r="AL51" s="259">
        <v>93825</v>
      </c>
      <c r="AM51" s="259">
        <v>84954</v>
      </c>
      <c r="AN51" s="259">
        <v>0</v>
      </c>
      <c r="AO51" s="259">
        <v>4175</v>
      </c>
      <c r="AP51" s="260">
        <v>1550057</v>
      </c>
      <c r="AQ51" s="243"/>
      <c r="AR51" s="243"/>
      <c r="AS51" s="243"/>
      <c r="AT51" s="243"/>
      <c r="AU51" s="243"/>
      <c r="AV51" s="243"/>
      <c r="AW51" s="243"/>
      <c r="AX51" s="243"/>
      <c r="AY51" s="243"/>
      <c r="AZ51" s="243"/>
      <c r="BA51" s="243"/>
      <c r="BB51" s="243"/>
      <c r="BC51" s="243"/>
      <c r="BD51" s="243"/>
      <c r="BE51" s="245"/>
    </row>
    <row r="52" spans="1:57" x14ac:dyDescent="0.2">
      <c r="A52" s="270">
        <v>48</v>
      </c>
      <c r="B52" s="271" t="s">
        <v>434</v>
      </c>
      <c r="C52" s="272">
        <v>579</v>
      </c>
      <c r="D52" s="272">
        <v>34</v>
      </c>
      <c r="E52" s="272">
        <v>26</v>
      </c>
      <c r="F52" s="272">
        <v>755</v>
      </c>
      <c r="G52" s="272">
        <v>18660</v>
      </c>
      <c r="H52" s="272">
        <v>1278</v>
      </c>
      <c r="I52" s="272">
        <v>49543</v>
      </c>
      <c r="J52" s="272">
        <v>152912</v>
      </c>
      <c r="K52" s="272">
        <v>6598</v>
      </c>
      <c r="L52" s="272">
        <v>42636</v>
      </c>
      <c r="M52" s="272">
        <v>26694</v>
      </c>
      <c r="N52" s="272">
        <v>377385</v>
      </c>
      <c r="O52" s="272">
        <v>80688</v>
      </c>
      <c r="P52" s="272">
        <v>61409</v>
      </c>
      <c r="Q52" s="272">
        <v>50057</v>
      </c>
      <c r="R52" s="272">
        <v>72125</v>
      </c>
      <c r="S52" s="272">
        <v>12665</v>
      </c>
      <c r="T52" s="272">
        <v>16397</v>
      </c>
      <c r="U52" s="272">
        <v>130459</v>
      </c>
      <c r="V52" s="272">
        <v>94899</v>
      </c>
      <c r="W52" s="272">
        <v>108417</v>
      </c>
      <c r="X52" s="272">
        <v>21099</v>
      </c>
      <c r="Y52" s="272">
        <v>205968</v>
      </c>
      <c r="Z52" s="272">
        <v>17307</v>
      </c>
      <c r="AA52" s="272">
        <v>20908</v>
      </c>
      <c r="AB52" s="272">
        <v>10855</v>
      </c>
      <c r="AC52" s="272">
        <v>200765</v>
      </c>
      <c r="AD52" s="272">
        <v>67593</v>
      </c>
      <c r="AE52" s="272">
        <v>294676</v>
      </c>
      <c r="AF52" s="272">
        <v>172142</v>
      </c>
      <c r="AG52" s="272">
        <v>25411</v>
      </c>
      <c r="AH52" s="272">
        <v>81864</v>
      </c>
      <c r="AI52" s="272">
        <v>127619</v>
      </c>
      <c r="AJ52" s="272">
        <v>194249</v>
      </c>
      <c r="AK52" s="272">
        <v>7918</v>
      </c>
      <c r="AL52" s="272">
        <v>150579</v>
      </c>
      <c r="AM52" s="272">
        <v>167117</v>
      </c>
      <c r="AN52" s="272">
        <v>6650</v>
      </c>
      <c r="AO52" s="272">
        <v>13193</v>
      </c>
      <c r="AP52" s="273">
        <v>3090129</v>
      </c>
      <c r="AQ52" s="243"/>
      <c r="AR52" s="243"/>
      <c r="AS52" s="243"/>
      <c r="AT52" s="243"/>
      <c r="AU52" s="243"/>
      <c r="AV52" s="243"/>
      <c r="AW52" s="243"/>
      <c r="AX52" s="243"/>
      <c r="AY52" s="243"/>
      <c r="AZ52" s="243"/>
      <c r="BA52" s="243"/>
      <c r="BB52" s="243"/>
      <c r="BC52" s="243"/>
      <c r="BD52" s="243"/>
      <c r="BE52" s="245"/>
    </row>
    <row r="53" spans="1:57" x14ac:dyDescent="0.2">
      <c r="A53" s="47" t="s">
        <v>699</v>
      </c>
    </row>
  </sheetData>
  <phoneticPr fontId="5"/>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AA0B5-8879-485F-9570-F9D80C49A1C2}">
  <dimension ref="A1:BS53"/>
  <sheetViews>
    <sheetView workbookViewId="0">
      <pane xSplit="2" ySplit="4" topLeftCell="C5" activePane="bottomRight" state="frozen"/>
      <selection pane="topRight" activeCell="C1" sqref="C1"/>
      <selection pane="bottomLeft" activeCell="A5" sqref="A5"/>
      <selection pane="bottomRight" activeCell="C5" sqref="C5"/>
    </sheetView>
  </sheetViews>
  <sheetFormatPr defaultColWidth="9" defaultRowHeight="13" x14ac:dyDescent="0.2"/>
  <cols>
    <col min="1" max="1" width="3.90625" style="47" customWidth="1"/>
    <col min="2" max="2" width="21" style="47" customWidth="1"/>
    <col min="3" max="41" width="9.1796875" style="47" bestFit="1" customWidth="1"/>
    <col min="42" max="42" width="10" style="47" bestFit="1" customWidth="1"/>
    <col min="43" max="43" width="9.1796875" style="47" bestFit="1" customWidth="1"/>
    <col min="44" max="44" width="10" style="47" bestFit="1" customWidth="1"/>
    <col min="45" max="48" width="9.1796875" style="47" bestFit="1" customWidth="1"/>
    <col min="49" max="50" width="10" style="47" bestFit="1" customWidth="1"/>
    <col min="51" max="51" width="9.1796875" style="47" bestFit="1" customWidth="1"/>
    <col min="52" max="53" width="10" style="47" bestFit="1" customWidth="1"/>
    <col min="54" max="54" width="10.6328125" style="47" bestFit="1" customWidth="1"/>
    <col min="55" max="55" width="9.6328125" style="47" bestFit="1" customWidth="1"/>
    <col min="56" max="56" width="11.08984375" style="47" bestFit="1" customWidth="1"/>
    <col min="57" max="57" width="5.81640625" style="47" customWidth="1"/>
    <col min="58" max="58" width="7" style="47" customWidth="1"/>
    <col min="59" max="59" width="3.6328125" style="47" customWidth="1"/>
    <col min="60" max="60" width="19.453125" style="47" customWidth="1"/>
    <col min="61" max="62" width="9.90625" style="47" bestFit="1" customWidth="1"/>
    <col min="63" max="63" width="9.08984375" style="47" bestFit="1" customWidth="1"/>
    <col min="64" max="64" width="10" style="47" customWidth="1"/>
    <col min="65" max="65" width="3.90625" style="47" customWidth="1"/>
    <col min="66" max="66" width="3.81640625" style="47" customWidth="1"/>
    <col min="67" max="67" width="20.08984375" style="47" customWidth="1"/>
    <col min="68" max="68" width="9.36328125" style="47" bestFit="1" customWidth="1"/>
    <col min="69" max="69" width="9.90625" style="47" bestFit="1" customWidth="1"/>
    <col min="70" max="70" width="10.453125" style="47" bestFit="1" customWidth="1"/>
    <col min="71" max="71" width="3.90625" style="47" customWidth="1"/>
    <col min="72" max="256" width="9" style="47"/>
    <col min="257" max="257" width="3.90625" style="47" customWidth="1"/>
    <col min="258" max="258" width="21" style="47" customWidth="1"/>
    <col min="259" max="297" width="9.1796875" style="47" bestFit="1" customWidth="1"/>
    <col min="298" max="298" width="10" style="47" bestFit="1" customWidth="1"/>
    <col min="299" max="299" width="9.1796875" style="47" bestFit="1" customWidth="1"/>
    <col min="300" max="300" width="10" style="47" bestFit="1" customWidth="1"/>
    <col min="301" max="304" width="9.1796875" style="47" bestFit="1" customWidth="1"/>
    <col min="305" max="306" width="10" style="47" bestFit="1" customWidth="1"/>
    <col min="307" max="307" width="9.1796875" style="47" bestFit="1" customWidth="1"/>
    <col min="308" max="309" width="10" style="47" bestFit="1" customWidth="1"/>
    <col min="310" max="310" width="10.6328125" style="47" bestFit="1" customWidth="1"/>
    <col min="311" max="311" width="9.6328125" style="47" bestFit="1" customWidth="1"/>
    <col min="312" max="312" width="11.08984375" style="47" bestFit="1" customWidth="1"/>
    <col min="313" max="313" width="5.81640625" style="47" customWidth="1"/>
    <col min="314" max="314" width="7" style="47" customWidth="1"/>
    <col min="315" max="315" width="3.6328125" style="47" customWidth="1"/>
    <col min="316" max="316" width="19.453125" style="47" customWidth="1"/>
    <col min="317" max="318" width="9.90625" style="47" bestFit="1" customWidth="1"/>
    <col min="319" max="319" width="9.08984375" style="47" bestFit="1" customWidth="1"/>
    <col min="320" max="320" width="10" style="47" customWidth="1"/>
    <col min="321" max="321" width="3.90625" style="47" customWidth="1"/>
    <col min="322" max="322" width="3.81640625" style="47" customWidth="1"/>
    <col min="323" max="323" width="20.08984375" style="47" customWidth="1"/>
    <col min="324" max="324" width="9.36328125" style="47" bestFit="1" customWidth="1"/>
    <col min="325" max="325" width="9.90625" style="47" bestFit="1" customWidth="1"/>
    <col min="326" max="326" width="10.453125" style="47" bestFit="1" customWidth="1"/>
    <col min="327" max="327" width="3.90625" style="47" customWidth="1"/>
    <col min="328" max="512" width="9" style="47"/>
    <col min="513" max="513" width="3.90625" style="47" customWidth="1"/>
    <col min="514" max="514" width="21" style="47" customWidth="1"/>
    <col min="515" max="553" width="9.1796875" style="47" bestFit="1" customWidth="1"/>
    <col min="554" max="554" width="10" style="47" bestFit="1" customWidth="1"/>
    <col min="555" max="555" width="9.1796875" style="47" bestFit="1" customWidth="1"/>
    <col min="556" max="556" width="10" style="47" bestFit="1" customWidth="1"/>
    <col min="557" max="560" width="9.1796875" style="47" bestFit="1" customWidth="1"/>
    <col min="561" max="562" width="10" style="47" bestFit="1" customWidth="1"/>
    <col min="563" max="563" width="9.1796875" style="47" bestFit="1" customWidth="1"/>
    <col min="564" max="565" width="10" style="47" bestFit="1" customWidth="1"/>
    <col min="566" max="566" width="10.6328125" style="47" bestFit="1" customWidth="1"/>
    <col min="567" max="567" width="9.6328125" style="47" bestFit="1" customWidth="1"/>
    <col min="568" max="568" width="11.08984375" style="47" bestFit="1" customWidth="1"/>
    <col min="569" max="569" width="5.81640625" style="47" customWidth="1"/>
    <col min="570" max="570" width="7" style="47" customWidth="1"/>
    <col min="571" max="571" width="3.6328125" style="47" customWidth="1"/>
    <col min="572" max="572" width="19.453125" style="47" customWidth="1"/>
    <col min="573" max="574" width="9.90625" style="47" bestFit="1" customWidth="1"/>
    <col min="575" max="575" width="9.08984375" style="47" bestFit="1" customWidth="1"/>
    <col min="576" max="576" width="10" style="47" customWidth="1"/>
    <col min="577" max="577" width="3.90625" style="47" customWidth="1"/>
    <col min="578" max="578" width="3.81640625" style="47" customWidth="1"/>
    <col min="579" max="579" width="20.08984375" style="47" customWidth="1"/>
    <col min="580" max="580" width="9.36328125" style="47" bestFit="1" customWidth="1"/>
    <col min="581" max="581" width="9.90625" style="47" bestFit="1" customWidth="1"/>
    <col min="582" max="582" width="10.453125" style="47" bestFit="1" customWidth="1"/>
    <col min="583" max="583" width="3.90625" style="47" customWidth="1"/>
    <col min="584" max="768" width="9" style="47"/>
    <col min="769" max="769" width="3.90625" style="47" customWidth="1"/>
    <col min="770" max="770" width="21" style="47" customWidth="1"/>
    <col min="771" max="809" width="9.1796875" style="47" bestFit="1" customWidth="1"/>
    <col min="810" max="810" width="10" style="47" bestFit="1" customWidth="1"/>
    <col min="811" max="811" width="9.1796875" style="47" bestFit="1" customWidth="1"/>
    <col min="812" max="812" width="10" style="47" bestFit="1" customWidth="1"/>
    <col min="813" max="816" width="9.1796875" style="47" bestFit="1" customWidth="1"/>
    <col min="817" max="818" width="10" style="47" bestFit="1" customWidth="1"/>
    <col min="819" max="819" width="9.1796875" style="47" bestFit="1" customWidth="1"/>
    <col min="820" max="821" width="10" style="47" bestFit="1" customWidth="1"/>
    <col min="822" max="822" width="10.6328125" style="47" bestFit="1" customWidth="1"/>
    <col min="823" max="823" width="9.6328125" style="47" bestFit="1" customWidth="1"/>
    <col min="824" max="824" width="11.08984375" style="47" bestFit="1" customWidth="1"/>
    <col min="825" max="825" width="5.81640625" style="47" customWidth="1"/>
    <col min="826" max="826" width="7" style="47" customWidth="1"/>
    <col min="827" max="827" width="3.6328125" style="47" customWidth="1"/>
    <col min="828" max="828" width="19.453125" style="47" customWidth="1"/>
    <col min="829" max="830" width="9.90625" style="47" bestFit="1" customWidth="1"/>
    <col min="831" max="831" width="9.08984375" style="47" bestFit="1" customWidth="1"/>
    <col min="832" max="832" width="10" style="47" customWidth="1"/>
    <col min="833" max="833" width="3.90625" style="47" customWidth="1"/>
    <col min="834" max="834" width="3.81640625" style="47" customWidth="1"/>
    <col min="835" max="835" width="20.08984375" style="47" customWidth="1"/>
    <col min="836" max="836" width="9.36328125" style="47" bestFit="1" customWidth="1"/>
    <col min="837" max="837" width="9.90625" style="47" bestFit="1" customWidth="1"/>
    <col min="838" max="838" width="10.453125" style="47" bestFit="1" customWidth="1"/>
    <col min="839" max="839" width="3.90625" style="47" customWidth="1"/>
    <col min="840" max="1024" width="9" style="47"/>
    <col min="1025" max="1025" width="3.90625" style="47" customWidth="1"/>
    <col min="1026" max="1026" width="21" style="47" customWidth="1"/>
    <col min="1027" max="1065" width="9.1796875" style="47" bestFit="1" customWidth="1"/>
    <col min="1066" max="1066" width="10" style="47" bestFit="1" customWidth="1"/>
    <col min="1067" max="1067" width="9.1796875" style="47" bestFit="1" customWidth="1"/>
    <col min="1068" max="1068" width="10" style="47" bestFit="1" customWidth="1"/>
    <col min="1069" max="1072" width="9.1796875" style="47" bestFit="1" customWidth="1"/>
    <col min="1073" max="1074" width="10" style="47" bestFit="1" customWidth="1"/>
    <col min="1075" max="1075" width="9.1796875" style="47" bestFit="1" customWidth="1"/>
    <col min="1076" max="1077" width="10" style="47" bestFit="1" customWidth="1"/>
    <col min="1078" max="1078" width="10.6328125" style="47" bestFit="1" customWidth="1"/>
    <col min="1079" max="1079" width="9.6328125" style="47" bestFit="1" customWidth="1"/>
    <col min="1080" max="1080" width="11.08984375" style="47" bestFit="1" customWidth="1"/>
    <col min="1081" max="1081" width="5.81640625" style="47" customWidth="1"/>
    <col min="1082" max="1082" width="7" style="47" customWidth="1"/>
    <col min="1083" max="1083" width="3.6328125" style="47" customWidth="1"/>
    <col min="1084" max="1084" width="19.453125" style="47" customWidth="1"/>
    <col min="1085" max="1086" width="9.90625" style="47" bestFit="1" customWidth="1"/>
    <col min="1087" max="1087" width="9.08984375" style="47" bestFit="1" customWidth="1"/>
    <col min="1088" max="1088" width="10" style="47" customWidth="1"/>
    <col min="1089" max="1089" width="3.90625" style="47" customWidth="1"/>
    <col min="1090" max="1090" width="3.81640625" style="47" customWidth="1"/>
    <col min="1091" max="1091" width="20.08984375" style="47" customWidth="1"/>
    <col min="1092" max="1092" width="9.36328125" style="47" bestFit="1" customWidth="1"/>
    <col min="1093" max="1093" width="9.90625" style="47" bestFit="1" customWidth="1"/>
    <col min="1094" max="1094" width="10.453125" style="47" bestFit="1" customWidth="1"/>
    <col min="1095" max="1095" width="3.90625" style="47" customWidth="1"/>
    <col min="1096" max="1280" width="9" style="47"/>
    <col min="1281" max="1281" width="3.90625" style="47" customWidth="1"/>
    <col min="1282" max="1282" width="21" style="47" customWidth="1"/>
    <col min="1283" max="1321" width="9.1796875" style="47" bestFit="1" customWidth="1"/>
    <col min="1322" max="1322" width="10" style="47" bestFit="1" customWidth="1"/>
    <col min="1323" max="1323" width="9.1796875" style="47" bestFit="1" customWidth="1"/>
    <col min="1324" max="1324" width="10" style="47" bestFit="1" customWidth="1"/>
    <col min="1325" max="1328" width="9.1796875" style="47" bestFit="1" customWidth="1"/>
    <col min="1329" max="1330" width="10" style="47" bestFit="1" customWidth="1"/>
    <col min="1331" max="1331" width="9.1796875" style="47" bestFit="1" customWidth="1"/>
    <col min="1332" max="1333" width="10" style="47" bestFit="1" customWidth="1"/>
    <col min="1334" max="1334" width="10.6328125" style="47" bestFit="1" customWidth="1"/>
    <col min="1335" max="1335" width="9.6328125" style="47" bestFit="1" customWidth="1"/>
    <col min="1336" max="1336" width="11.08984375" style="47" bestFit="1" customWidth="1"/>
    <col min="1337" max="1337" width="5.81640625" style="47" customWidth="1"/>
    <col min="1338" max="1338" width="7" style="47" customWidth="1"/>
    <col min="1339" max="1339" width="3.6328125" style="47" customWidth="1"/>
    <col min="1340" max="1340" width="19.453125" style="47" customWidth="1"/>
    <col min="1341" max="1342" width="9.90625" style="47" bestFit="1" customWidth="1"/>
    <col min="1343" max="1343" width="9.08984375" style="47" bestFit="1" customWidth="1"/>
    <col min="1344" max="1344" width="10" style="47" customWidth="1"/>
    <col min="1345" max="1345" width="3.90625" style="47" customWidth="1"/>
    <col min="1346" max="1346" width="3.81640625" style="47" customWidth="1"/>
    <col min="1347" max="1347" width="20.08984375" style="47" customWidth="1"/>
    <col min="1348" max="1348" width="9.36328125" style="47" bestFit="1" customWidth="1"/>
    <col min="1349" max="1349" width="9.90625" style="47" bestFit="1" customWidth="1"/>
    <col min="1350" max="1350" width="10.453125" style="47" bestFit="1" customWidth="1"/>
    <col min="1351" max="1351" width="3.90625" style="47" customWidth="1"/>
    <col min="1352" max="1536" width="9" style="47"/>
    <col min="1537" max="1537" width="3.90625" style="47" customWidth="1"/>
    <col min="1538" max="1538" width="21" style="47" customWidth="1"/>
    <col min="1539" max="1577" width="9.1796875" style="47" bestFit="1" customWidth="1"/>
    <col min="1578" max="1578" width="10" style="47" bestFit="1" customWidth="1"/>
    <col min="1579" max="1579" width="9.1796875" style="47" bestFit="1" customWidth="1"/>
    <col min="1580" max="1580" width="10" style="47" bestFit="1" customWidth="1"/>
    <col min="1581" max="1584" width="9.1796875" style="47" bestFit="1" customWidth="1"/>
    <col min="1585" max="1586" width="10" style="47" bestFit="1" customWidth="1"/>
    <col min="1587" max="1587" width="9.1796875" style="47" bestFit="1" customWidth="1"/>
    <col min="1588" max="1589" width="10" style="47" bestFit="1" customWidth="1"/>
    <col min="1590" max="1590" width="10.6328125" style="47" bestFit="1" customWidth="1"/>
    <col min="1591" max="1591" width="9.6328125" style="47" bestFit="1" customWidth="1"/>
    <col min="1592" max="1592" width="11.08984375" style="47" bestFit="1" customWidth="1"/>
    <col min="1593" max="1593" width="5.81640625" style="47" customWidth="1"/>
    <col min="1594" max="1594" width="7" style="47" customWidth="1"/>
    <col min="1595" max="1595" width="3.6328125" style="47" customWidth="1"/>
    <col min="1596" max="1596" width="19.453125" style="47" customWidth="1"/>
    <col min="1597" max="1598" width="9.90625" style="47" bestFit="1" customWidth="1"/>
    <col min="1599" max="1599" width="9.08984375" style="47" bestFit="1" customWidth="1"/>
    <col min="1600" max="1600" width="10" style="47" customWidth="1"/>
    <col min="1601" max="1601" width="3.90625" style="47" customWidth="1"/>
    <col min="1602" max="1602" width="3.81640625" style="47" customWidth="1"/>
    <col min="1603" max="1603" width="20.08984375" style="47" customWidth="1"/>
    <col min="1604" max="1604" width="9.36328125" style="47" bestFit="1" customWidth="1"/>
    <col min="1605" max="1605" width="9.90625" style="47" bestFit="1" customWidth="1"/>
    <col min="1606" max="1606" width="10.453125" style="47" bestFit="1" customWidth="1"/>
    <col min="1607" max="1607" width="3.90625" style="47" customWidth="1"/>
    <col min="1608" max="1792" width="9" style="47"/>
    <col min="1793" max="1793" width="3.90625" style="47" customWidth="1"/>
    <col min="1794" max="1794" width="21" style="47" customWidth="1"/>
    <col min="1795" max="1833" width="9.1796875" style="47" bestFit="1" customWidth="1"/>
    <col min="1834" max="1834" width="10" style="47" bestFit="1" customWidth="1"/>
    <col min="1835" max="1835" width="9.1796875" style="47" bestFit="1" customWidth="1"/>
    <col min="1836" max="1836" width="10" style="47" bestFit="1" customWidth="1"/>
    <col min="1837" max="1840" width="9.1796875" style="47" bestFit="1" customWidth="1"/>
    <col min="1841" max="1842" width="10" style="47" bestFit="1" customWidth="1"/>
    <col min="1843" max="1843" width="9.1796875" style="47" bestFit="1" customWidth="1"/>
    <col min="1844" max="1845" width="10" style="47" bestFit="1" customWidth="1"/>
    <col min="1846" max="1846" width="10.6328125" style="47" bestFit="1" customWidth="1"/>
    <col min="1847" max="1847" width="9.6328125" style="47" bestFit="1" customWidth="1"/>
    <col min="1848" max="1848" width="11.08984375" style="47" bestFit="1" customWidth="1"/>
    <col min="1849" max="1849" width="5.81640625" style="47" customWidth="1"/>
    <col min="1850" max="1850" width="7" style="47" customWidth="1"/>
    <col min="1851" max="1851" width="3.6328125" style="47" customWidth="1"/>
    <col min="1852" max="1852" width="19.453125" style="47" customWidth="1"/>
    <col min="1853" max="1854" width="9.90625" style="47" bestFit="1" customWidth="1"/>
    <col min="1855" max="1855" width="9.08984375" style="47" bestFit="1" customWidth="1"/>
    <col min="1856" max="1856" width="10" style="47" customWidth="1"/>
    <col min="1857" max="1857" width="3.90625" style="47" customWidth="1"/>
    <col min="1858" max="1858" width="3.81640625" style="47" customWidth="1"/>
    <col min="1859" max="1859" width="20.08984375" style="47" customWidth="1"/>
    <col min="1860" max="1860" width="9.36328125" style="47" bestFit="1" customWidth="1"/>
    <col min="1861" max="1861" width="9.90625" style="47" bestFit="1" customWidth="1"/>
    <col min="1862" max="1862" width="10.453125" style="47" bestFit="1" customWidth="1"/>
    <col min="1863" max="1863" width="3.90625" style="47" customWidth="1"/>
    <col min="1864" max="2048" width="9" style="47"/>
    <col min="2049" max="2049" width="3.90625" style="47" customWidth="1"/>
    <col min="2050" max="2050" width="21" style="47" customWidth="1"/>
    <col min="2051" max="2089" width="9.1796875" style="47" bestFit="1" customWidth="1"/>
    <col min="2090" max="2090" width="10" style="47" bestFit="1" customWidth="1"/>
    <col min="2091" max="2091" width="9.1796875" style="47" bestFit="1" customWidth="1"/>
    <col min="2092" max="2092" width="10" style="47" bestFit="1" customWidth="1"/>
    <col min="2093" max="2096" width="9.1796875" style="47" bestFit="1" customWidth="1"/>
    <col min="2097" max="2098" width="10" style="47" bestFit="1" customWidth="1"/>
    <col min="2099" max="2099" width="9.1796875" style="47" bestFit="1" customWidth="1"/>
    <col min="2100" max="2101" width="10" style="47" bestFit="1" customWidth="1"/>
    <col min="2102" max="2102" width="10.6328125" style="47" bestFit="1" customWidth="1"/>
    <col min="2103" max="2103" width="9.6328125" style="47" bestFit="1" customWidth="1"/>
    <col min="2104" max="2104" width="11.08984375" style="47" bestFit="1" customWidth="1"/>
    <col min="2105" max="2105" width="5.81640625" style="47" customWidth="1"/>
    <col min="2106" max="2106" width="7" style="47" customWidth="1"/>
    <col min="2107" max="2107" width="3.6328125" style="47" customWidth="1"/>
    <col min="2108" max="2108" width="19.453125" style="47" customWidth="1"/>
    <col min="2109" max="2110" width="9.90625" style="47" bestFit="1" customWidth="1"/>
    <col min="2111" max="2111" width="9.08984375" style="47" bestFit="1" customWidth="1"/>
    <col min="2112" max="2112" width="10" style="47" customWidth="1"/>
    <col min="2113" max="2113" width="3.90625" style="47" customWidth="1"/>
    <col min="2114" max="2114" width="3.81640625" style="47" customWidth="1"/>
    <col min="2115" max="2115" width="20.08984375" style="47" customWidth="1"/>
    <col min="2116" max="2116" width="9.36328125" style="47" bestFit="1" customWidth="1"/>
    <col min="2117" max="2117" width="9.90625" style="47" bestFit="1" customWidth="1"/>
    <col min="2118" max="2118" width="10.453125" style="47" bestFit="1" customWidth="1"/>
    <col min="2119" max="2119" width="3.90625" style="47" customWidth="1"/>
    <col min="2120" max="2304" width="9" style="47"/>
    <col min="2305" max="2305" width="3.90625" style="47" customWidth="1"/>
    <col min="2306" max="2306" width="21" style="47" customWidth="1"/>
    <col min="2307" max="2345" width="9.1796875" style="47" bestFit="1" customWidth="1"/>
    <col min="2346" max="2346" width="10" style="47" bestFit="1" customWidth="1"/>
    <col min="2347" max="2347" width="9.1796875" style="47" bestFit="1" customWidth="1"/>
    <col min="2348" max="2348" width="10" style="47" bestFit="1" customWidth="1"/>
    <col min="2349" max="2352" width="9.1796875" style="47" bestFit="1" customWidth="1"/>
    <col min="2353" max="2354" width="10" style="47" bestFit="1" customWidth="1"/>
    <col min="2355" max="2355" width="9.1796875" style="47" bestFit="1" customWidth="1"/>
    <col min="2356" max="2357" width="10" style="47" bestFit="1" customWidth="1"/>
    <col min="2358" max="2358" width="10.6328125" style="47" bestFit="1" customWidth="1"/>
    <col min="2359" max="2359" width="9.6328125" style="47" bestFit="1" customWidth="1"/>
    <col min="2360" max="2360" width="11.08984375" style="47" bestFit="1" customWidth="1"/>
    <col min="2361" max="2361" width="5.81640625" style="47" customWidth="1"/>
    <col min="2362" max="2362" width="7" style="47" customWidth="1"/>
    <col min="2363" max="2363" width="3.6328125" style="47" customWidth="1"/>
    <col min="2364" max="2364" width="19.453125" style="47" customWidth="1"/>
    <col min="2365" max="2366" width="9.90625" style="47" bestFit="1" customWidth="1"/>
    <col min="2367" max="2367" width="9.08984375" style="47" bestFit="1" customWidth="1"/>
    <col min="2368" max="2368" width="10" style="47" customWidth="1"/>
    <col min="2369" max="2369" width="3.90625" style="47" customWidth="1"/>
    <col min="2370" max="2370" width="3.81640625" style="47" customWidth="1"/>
    <col min="2371" max="2371" width="20.08984375" style="47" customWidth="1"/>
    <col min="2372" max="2372" width="9.36328125" style="47" bestFit="1" customWidth="1"/>
    <col min="2373" max="2373" width="9.90625" style="47" bestFit="1" customWidth="1"/>
    <col min="2374" max="2374" width="10.453125" style="47" bestFit="1" customWidth="1"/>
    <col min="2375" max="2375" width="3.90625" style="47" customWidth="1"/>
    <col min="2376" max="2560" width="9" style="47"/>
    <col min="2561" max="2561" width="3.90625" style="47" customWidth="1"/>
    <col min="2562" max="2562" width="21" style="47" customWidth="1"/>
    <col min="2563" max="2601" width="9.1796875" style="47" bestFit="1" customWidth="1"/>
    <col min="2602" max="2602" width="10" style="47" bestFit="1" customWidth="1"/>
    <col min="2603" max="2603" width="9.1796875" style="47" bestFit="1" customWidth="1"/>
    <col min="2604" max="2604" width="10" style="47" bestFit="1" customWidth="1"/>
    <col min="2605" max="2608" width="9.1796875" style="47" bestFit="1" customWidth="1"/>
    <col min="2609" max="2610" width="10" style="47" bestFit="1" customWidth="1"/>
    <col min="2611" max="2611" width="9.1796875" style="47" bestFit="1" customWidth="1"/>
    <col min="2612" max="2613" width="10" style="47" bestFit="1" customWidth="1"/>
    <col min="2614" max="2614" width="10.6328125" style="47" bestFit="1" customWidth="1"/>
    <col min="2615" max="2615" width="9.6328125" style="47" bestFit="1" customWidth="1"/>
    <col min="2616" max="2616" width="11.08984375" style="47" bestFit="1" customWidth="1"/>
    <col min="2617" max="2617" width="5.81640625" style="47" customWidth="1"/>
    <col min="2618" max="2618" width="7" style="47" customWidth="1"/>
    <col min="2619" max="2619" width="3.6328125" style="47" customWidth="1"/>
    <col min="2620" max="2620" width="19.453125" style="47" customWidth="1"/>
    <col min="2621" max="2622" width="9.90625" style="47" bestFit="1" customWidth="1"/>
    <col min="2623" max="2623" width="9.08984375" style="47" bestFit="1" customWidth="1"/>
    <col min="2624" max="2624" width="10" style="47" customWidth="1"/>
    <col min="2625" max="2625" width="3.90625" style="47" customWidth="1"/>
    <col min="2626" max="2626" width="3.81640625" style="47" customWidth="1"/>
    <col min="2627" max="2627" width="20.08984375" style="47" customWidth="1"/>
    <col min="2628" max="2628" width="9.36328125" style="47" bestFit="1" customWidth="1"/>
    <col min="2629" max="2629" width="9.90625" style="47" bestFit="1" customWidth="1"/>
    <col min="2630" max="2630" width="10.453125" style="47" bestFit="1" customWidth="1"/>
    <col min="2631" max="2631" width="3.90625" style="47" customWidth="1"/>
    <col min="2632" max="2816" width="9" style="47"/>
    <col min="2817" max="2817" width="3.90625" style="47" customWidth="1"/>
    <col min="2818" max="2818" width="21" style="47" customWidth="1"/>
    <col min="2819" max="2857" width="9.1796875" style="47" bestFit="1" customWidth="1"/>
    <col min="2858" max="2858" width="10" style="47" bestFit="1" customWidth="1"/>
    <col min="2859" max="2859" width="9.1796875" style="47" bestFit="1" customWidth="1"/>
    <col min="2860" max="2860" width="10" style="47" bestFit="1" customWidth="1"/>
    <col min="2861" max="2864" width="9.1796875" style="47" bestFit="1" customWidth="1"/>
    <col min="2865" max="2866" width="10" style="47" bestFit="1" customWidth="1"/>
    <col min="2867" max="2867" width="9.1796875" style="47" bestFit="1" customWidth="1"/>
    <col min="2868" max="2869" width="10" style="47" bestFit="1" customWidth="1"/>
    <col min="2870" max="2870" width="10.6328125" style="47" bestFit="1" customWidth="1"/>
    <col min="2871" max="2871" width="9.6328125" style="47" bestFit="1" customWidth="1"/>
    <col min="2872" max="2872" width="11.08984375" style="47" bestFit="1" customWidth="1"/>
    <col min="2873" max="2873" width="5.81640625" style="47" customWidth="1"/>
    <col min="2874" max="2874" width="7" style="47" customWidth="1"/>
    <col min="2875" max="2875" width="3.6328125" style="47" customWidth="1"/>
    <col min="2876" max="2876" width="19.453125" style="47" customWidth="1"/>
    <col min="2877" max="2878" width="9.90625" style="47" bestFit="1" customWidth="1"/>
    <col min="2879" max="2879" width="9.08984375" style="47" bestFit="1" customWidth="1"/>
    <col min="2880" max="2880" width="10" style="47" customWidth="1"/>
    <col min="2881" max="2881" width="3.90625" style="47" customWidth="1"/>
    <col min="2882" max="2882" width="3.81640625" style="47" customWidth="1"/>
    <col min="2883" max="2883" width="20.08984375" style="47" customWidth="1"/>
    <col min="2884" max="2884" width="9.36328125" style="47" bestFit="1" customWidth="1"/>
    <col min="2885" max="2885" width="9.90625" style="47" bestFit="1" customWidth="1"/>
    <col min="2886" max="2886" width="10.453125" style="47" bestFit="1" customWidth="1"/>
    <col min="2887" max="2887" width="3.90625" style="47" customWidth="1"/>
    <col min="2888" max="3072" width="9" style="47"/>
    <col min="3073" max="3073" width="3.90625" style="47" customWidth="1"/>
    <col min="3074" max="3074" width="21" style="47" customWidth="1"/>
    <col min="3075" max="3113" width="9.1796875" style="47" bestFit="1" customWidth="1"/>
    <col min="3114" max="3114" width="10" style="47" bestFit="1" customWidth="1"/>
    <col min="3115" max="3115" width="9.1796875" style="47" bestFit="1" customWidth="1"/>
    <col min="3116" max="3116" width="10" style="47" bestFit="1" customWidth="1"/>
    <col min="3117" max="3120" width="9.1796875" style="47" bestFit="1" customWidth="1"/>
    <col min="3121" max="3122" width="10" style="47" bestFit="1" customWidth="1"/>
    <col min="3123" max="3123" width="9.1796875" style="47" bestFit="1" customWidth="1"/>
    <col min="3124" max="3125" width="10" style="47" bestFit="1" customWidth="1"/>
    <col min="3126" max="3126" width="10.6328125" style="47" bestFit="1" customWidth="1"/>
    <col min="3127" max="3127" width="9.6328125" style="47" bestFit="1" customWidth="1"/>
    <col min="3128" max="3128" width="11.08984375" style="47" bestFit="1" customWidth="1"/>
    <col min="3129" max="3129" width="5.81640625" style="47" customWidth="1"/>
    <col min="3130" max="3130" width="7" style="47" customWidth="1"/>
    <col min="3131" max="3131" width="3.6328125" style="47" customWidth="1"/>
    <col min="3132" max="3132" width="19.453125" style="47" customWidth="1"/>
    <col min="3133" max="3134" width="9.90625" style="47" bestFit="1" customWidth="1"/>
    <col min="3135" max="3135" width="9.08984375" style="47" bestFit="1" customWidth="1"/>
    <col min="3136" max="3136" width="10" style="47" customWidth="1"/>
    <col min="3137" max="3137" width="3.90625" style="47" customWidth="1"/>
    <col min="3138" max="3138" width="3.81640625" style="47" customWidth="1"/>
    <col min="3139" max="3139" width="20.08984375" style="47" customWidth="1"/>
    <col min="3140" max="3140" width="9.36328125" style="47" bestFit="1" customWidth="1"/>
    <col min="3141" max="3141" width="9.90625" style="47" bestFit="1" customWidth="1"/>
    <col min="3142" max="3142" width="10.453125" style="47" bestFit="1" customWidth="1"/>
    <col min="3143" max="3143" width="3.90625" style="47" customWidth="1"/>
    <col min="3144" max="3328" width="9" style="47"/>
    <col min="3329" max="3329" width="3.90625" style="47" customWidth="1"/>
    <col min="3330" max="3330" width="21" style="47" customWidth="1"/>
    <col min="3331" max="3369" width="9.1796875" style="47" bestFit="1" customWidth="1"/>
    <col min="3370" max="3370" width="10" style="47" bestFit="1" customWidth="1"/>
    <col min="3371" max="3371" width="9.1796875" style="47" bestFit="1" customWidth="1"/>
    <col min="3372" max="3372" width="10" style="47" bestFit="1" customWidth="1"/>
    <col min="3373" max="3376" width="9.1796875" style="47" bestFit="1" customWidth="1"/>
    <col min="3377" max="3378" width="10" style="47" bestFit="1" customWidth="1"/>
    <col min="3379" max="3379" width="9.1796875" style="47" bestFit="1" customWidth="1"/>
    <col min="3380" max="3381" width="10" style="47" bestFit="1" customWidth="1"/>
    <col min="3382" max="3382" width="10.6328125" style="47" bestFit="1" customWidth="1"/>
    <col min="3383" max="3383" width="9.6328125" style="47" bestFit="1" customWidth="1"/>
    <col min="3384" max="3384" width="11.08984375" style="47" bestFit="1" customWidth="1"/>
    <col min="3385" max="3385" width="5.81640625" style="47" customWidth="1"/>
    <col min="3386" max="3386" width="7" style="47" customWidth="1"/>
    <col min="3387" max="3387" width="3.6328125" style="47" customWidth="1"/>
    <col min="3388" max="3388" width="19.453125" style="47" customWidth="1"/>
    <col min="3389" max="3390" width="9.90625" style="47" bestFit="1" customWidth="1"/>
    <col min="3391" max="3391" width="9.08984375" style="47" bestFit="1" customWidth="1"/>
    <col min="3392" max="3392" width="10" style="47" customWidth="1"/>
    <col min="3393" max="3393" width="3.90625" style="47" customWidth="1"/>
    <col min="3394" max="3394" width="3.81640625" style="47" customWidth="1"/>
    <col min="3395" max="3395" width="20.08984375" style="47" customWidth="1"/>
    <col min="3396" max="3396" width="9.36328125" style="47" bestFit="1" customWidth="1"/>
    <col min="3397" max="3397" width="9.90625" style="47" bestFit="1" customWidth="1"/>
    <col min="3398" max="3398" width="10.453125" style="47" bestFit="1" customWidth="1"/>
    <col min="3399" max="3399" width="3.90625" style="47" customWidth="1"/>
    <col min="3400" max="3584" width="9" style="47"/>
    <col min="3585" max="3585" width="3.90625" style="47" customWidth="1"/>
    <col min="3586" max="3586" width="21" style="47" customWidth="1"/>
    <col min="3587" max="3625" width="9.1796875" style="47" bestFit="1" customWidth="1"/>
    <col min="3626" max="3626" width="10" style="47" bestFit="1" customWidth="1"/>
    <col min="3627" max="3627" width="9.1796875" style="47" bestFit="1" customWidth="1"/>
    <col min="3628" max="3628" width="10" style="47" bestFit="1" customWidth="1"/>
    <col min="3629" max="3632" width="9.1796875" style="47" bestFit="1" customWidth="1"/>
    <col min="3633" max="3634" width="10" style="47" bestFit="1" customWidth="1"/>
    <col min="3635" max="3635" width="9.1796875" style="47" bestFit="1" customWidth="1"/>
    <col min="3636" max="3637" width="10" style="47" bestFit="1" customWidth="1"/>
    <col min="3638" max="3638" width="10.6328125" style="47" bestFit="1" customWidth="1"/>
    <col min="3639" max="3639" width="9.6328125" style="47" bestFit="1" customWidth="1"/>
    <col min="3640" max="3640" width="11.08984375" style="47" bestFit="1" customWidth="1"/>
    <col min="3641" max="3641" width="5.81640625" style="47" customWidth="1"/>
    <col min="3642" max="3642" width="7" style="47" customWidth="1"/>
    <col min="3643" max="3643" width="3.6328125" style="47" customWidth="1"/>
    <col min="3644" max="3644" width="19.453125" style="47" customWidth="1"/>
    <col min="3645" max="3646" width="9.90625" style="47" bestFit="1" customWidth="1"/>
    <col min="3647" max="3647" width="9.08984375" style="47" bestFit="1" customWidth="1"/>
    <col min="3648" max="3648" width="10" style="47" customWidth="1"/>
    <col min="3649" max="3649" width="3.90625" style="47" customWidth="1"/>
    <col min="3650" max="3650" width="3.81640625" style="47" customWidth="1"/>
    <col min="3651" max="3651" width="20.08984375" style="47" customWidth="1"/>
    <col min="3652" max="3652" width="9.36328125" style="47" bestFit="1" customWidth="1"/>
    <col min="3653" max="3653" width="9.90625" style="47" bestFit="1" customWidth="1"/>
    <col min="3654" max="3654" width="10.453125" style="47" bestFit="1" customWidth="1"/>
    <col min="3655" max="3655" width="3.90625" style="47" customWidth="1"/>
    <col min="3656" max="3840" width="9" style="47"/>
    <col min="3841" max="3841" width="3.90625" style="47" customWidth="1"/>
    <col min="3842" max="3842" width="21" style="47" customWidth="1"/>
    <col min="3843" max="3881" width="9.1796875" style="47" bestFit="1" customWidth="1"/>
    <col min="3882" max="3882" width="10" style="47" bestFit="1" customWidth="1"/>
    <col min="3883" max="3883" width="9.1796875" style="47" bestFit="1" customWidth="1"/>
    <col min="3884" max="3884" width="10" style="47" bestFit="1" customWidth="1"/>
    <col min="3885" max="3888" width="9.1796875" style="47" bestFit="1" customWidth="1"/>
    <col min="3889" max="3890" width="10" style="47" bestFit="1" customWidth="1"/>
    <col min="3891" max="3891" width="9.1796875" style="47" bestFit="1" customWidth="1"/>
    <col min="3892" max="3893" width="10" style="47" bestFit="1" customWidth="1"/>
    <col min="3894" max="3894" width="10.6328125" style="47" bestFit="1" customWidth="1"/>
    <col min="3895" max="3895" width="9.6328125" style="47" bestFit="1" customWidth="1"/>
    <col min="3896" max="3896" width="11.08984375" style="47" bestFit="1" customWidth="1"/>
    <col min="3897" max="3897" width="5.81640625" style="47" customWidth="1"/>
    <col min="3898" max="3898" width="7" style="47" customWidth="1"/>
    <col min="3899" max="3899" width="3.6328125" style="47" customWidth="1"/>
    <col min="3900" max="3900" width="19.453125" style="47" customWidth="1"/>
    <col min="3901" max="3902" width="9.90625" style="47" bestFit="1" customWidth="1"/>
    <col min="3903" max="3903" width="9.08984375" style="47" bestFit="1" customWidth="1"/>
    <col min="3904" max="3904" width="10" style="47" customWidth="1"/>
    <col min="3905" max="3905" width="3.90625" style="47" customWidth="1"/>
    <col min="3906" max="3906" width="3.81640625" style="47" customWidth="1"/>
    <col min="3907" max="3907" width="20.08984375" style="47" customWidth="1"/>
    <col min="3908" max="3908" width="9.36328125" style="47" bestFit="1" customWidth="1"/>
    <col min="3909" max="3909" width="9.90625" style="47" bestFit="1" customWidth="1"/>
    <col min="3910" max="3910" width="10.453125" style="47" bestFit="1" customWidth="1"/>
    <col min="3911" max="3911" width="3.90625" style="47" customWidth="1"/>
    <col min="3912" max="4096" width="9" style="47"/>
    <col min="4097" max="4097" width="3.90625" style="47" customWidth="1"/>
    <col min="4098" max="4098" width="21" style="47" customWidth="1"/>
    <col min="4099" max="4137" width="9.1796875" style="47" bestFit="1" customWidth="1"/>
    <col min="4138" max="4138" width="10" style="47" bestFit="1" customWidth="1"/>
    <col min="4139" max="4139" width="9.1796875" style="47" bestFit="1" customWidth="1"/>
    <col min="4140" max="4140" width="10" style="47" bestFit="1" customWidth="1"/>
    <col min="4141" max="4144" width="9.1796875" style="47" bestFit="1" customWidth="1"/>
    <col min="4145" max="4146" width="10" style="47" bestFit="1" customWidth="1"/>
    <col min="4147" max="4147" width="9.1796875" style="47" bestFit="1" customWidth="1"/>
    <col min="4148" max="4149" width="10" style="47" bestFit="1" customWidth="1"/>
    <col min="4150" max="4150" width="10.6328125" style="47" bestFit="1" customWidth="1"/>
    <col min="4151" max="4151" width="9.6328125" style="47" bestFit="1" customWidth="1"/>
    <col min="4152" max="4152" width="11.08984375" style="47" bestFit="1" customWidth="1"/>
    <col min="4153" max="4153" width="5.81640625" style="47" customWidth="1"/>
    <col min="4154" max="4154" width="7" style="47" customWidth="1"/>
    <col min="4155" max="4155" width="3.6328125" style="47" customWidth="1"/>
    <col min="4156" max="4156" width="19.453125" style="47" customWidth="1"/>
    <col min="4157" max="4158" width="9.90625" style="47" bestFit="1" customWidth="1"/>
    <col min="4159" max="4159" width="9.08984375" style="47" bestFit="1" customWidth="1"/>
    <col min="4160" max="4160" width="10" style="47" customWidth="1"/>
    <col min="4161" max="4161" width="3.90625" style="47" customWidth="1"/>
    <col min="4162" max="4162" width="3.81640625" style="47" customWidth="1"/>
    <col min="4163" max="4163" width="20.08984375" style="47" customWidth="1"/>
    <col min="4164" max="4164" width="9.36328125" style="47" bestFit="1" customWidth="1"/>
    <col min="4165" max="4165" width="9.90625" style="47" bestFit="1" customWidth="1"/>
    <col min="4166" max="4166" width="10.453125" style="47" bestFit="1" customWidth="1"/>
    <col min="4167" max="4167" width="3.90625" style="47" customWidth="1"/>
    <col min="4168" max="4352" width="9" style="47"/>
    <col min="4353" max="4353" width="3.90625" style="47" customWidth="1"/>
    <col min="4354" max="4354" width="21" style="47" customWidth="1"/>
    <col min="4355" max="4393" width="9.1796875" style="47" bestFit="1" customWidth="1"/>
    <col min="4394" max="4394" width="10" style="47" bestFit="1" customWidth="1"/>
    <col min="4395" max="4395" width="9.1796875" style="47" bestFit="1" customWidth="1"/>
    <col min="4396" max="4396" width="10" style="47" bestFit="1" customWidth="1"/>
    <col min="4397" max="4400" width="9.1796875" style="47" bestFit="1" customWidth="1"/>
    <col min="4401" max="4402" width="10" style="47" bestFit="1" customWidth="1"/>
    <col min="4403" max="4403" width="9.1796875" style="47" bestFit="1" customWidth="1"/>
    <col min="4404" max="4405" width="10" style="47" bestFit="1" customWidth="1"/>
    <col min="4406" max="4406" width="10.6328125" style="47" bestFit="1" customWidth="1"/>
    <col min="4407" max="4407" width="9.6328125" style="47" bestFit="1" customWidth="1"/>
    <col min="4408" max="4408" width="11.08984375" style="47" bestFit="1" customWidth="1"/>
    <col min="4409" max="4409" width="5.81640625" style="47" customWidth="1"/>
    <col min="4410" max="4410" width="7" style="47" customWidth="1"/>
    <col min="4411" max="4411" width="3.6328125" style="47" customWidth="1"/>
    <col min="4412" max="4412" width="19.453125" style="47" customWidth="1"/>
    <col min="4413" max="4414" width="9.90625" style="47" bestFit="1" customWidth="1"/>
    <col min="4415" max="4415" width="9.08984375" style="47" bestFit="1" customWidth="1"/>
    <col min="4416" max="4416" width="10" style="47" customWidth="1"/>
    <col min="4417" max="4417" width="3.90625" style="47" customWidth="1"/>
    <col min="4418" max="4418" width="3.81640625" style="47" customWidth="1"/>
    <col min="4419" max="4419" width="20.08984375" style="47" customWidth="1"/>
    <col min="4420" max="4420" width="9.36328125" style="47" bestFit="1" customWidth="1"/>
    <col min="4421" max="4421" width="9.90625" style="47" bestFit="1" customWidth="1"/>
    <col min="4422" max="4422" width="10.453125" style="47" bestFit="1" customWidth="1"/>
    <col min="4423" max="4423" width="3.90625" style="47" customWidth="1"/>
    <col min="4424" max="4608" width="9" style="47"/>
    <col min="4609" max="4609" width="3.90625" style="47" customWidth="1"/>
    <col min="4610" max="4610" width="21" style="47" customWidth="1"/>
    <col min="4611" max="4649" width="9.1796875" style="47" bestFit="1" customWidth="1"/>
    <col min="4650" max="4650" width="10" style="47" bestFit="1" customWidth="1"/>
    <col min="4651" max="4651" width="9.1796875" style="47" bestFit="1" customWidth="1"/>
    <col min="4652" max="4652" width="10" style="47" bestFit="1" customWidth="1"/>
    <col min="4653" max="4656" width="9.1796875" style="47" bestFit="1" customWidth="1"/>
    <col min="4657" max="4658" width="10" style="47" bestFit="1" customWidth="1"/>
    <col min="4659" max="4659" width="9.1796875" style="47" bestFit="1" customWidth="1"/>
    <col min="4660" max="4661" width="10" style="47" bestFit="1" customWidth="1"/>
    <col min="4662" max="4662" width="10.6328125" style="47" bestFit="1" customWidth="1"/>
    <col min="4663" max="4663" width="9.6328125" style="47" bestFit="1" customWidth="1"/>
    <col min="4664" max="4664" width="11.08984375" style="47" bestFit="1" customWidth="1"/>
    <col min="4665" max="4665" width="5.81640625" style="47" customWidth="1"/>
    <col min="4666" max="4666" width="7" style="47" customWidth="1"/>
    <col min="4667" max="4667" width="3.6328125" style="47" customWidth="1"/>
    <col min="4668" max="4668" width="19.453125" style="47" customWidth="1"/>
    <col min="4669" max="4670" width="9.90625" style="47" bestFit="1" customWidth="1"/>
    <col min="4671" max="4671" width="9.08984375" style="47" bestFit="1" customWidth="1"/>
    <col min="4672" max="4672" width="10" style="47" customWidth="1"/>
    <col min="4673" max="4673" width="3.90625" style="47" customWidth="1"/>
    <col min="4674" max="4674" width="3.81640625" style="47" customWidth="1"/>
    <col min="4675" max="4675" width="20.08984375" style="47" customWidth="1"/>
    <col min="4676" max="4676" width="9.36328125" style="47" bestFit="1" customWidth="1"/>
    <col min="4677" max="4677" width="9.90625" style="47" bestFit="1" customWidth="1"/>
    <col min="4678" max="4678" width="10.453125" style="47" bestFit="1" customWidth="1"/>
    <col min="4679" max="4679" width="3.90625" style="47" customWidth="1"/>
    <col min="4680" max="4864" width="9" style="47"/>
    <col min="4865" max="4865" width="3.90625" style="47" customWidth="1"/>
    <col min="4866" max="4866" width="21" style="47" customWidth="1"/>
    <col min="4867" max="4905" width="9.1796875" style="47" bestFit="1" customWidth="1"/>
    <col min="4906" max="4906" width="10" style="47" bestFit="1" customWidth="1"/>
    <col min="4907" max="4907" width="9.1796875" style="47" bestFit="1" customWidth="1"/>
    <col min="4908" max="4908" width="10" style="47" bestFit="1" customWidth="1"/>
    <col min="4909" max="4912" width="9.1796875" style="47" bestFit="1" customWidth="1"/>
    <col min="4913" max="4914" width="10" style="47" bestFit="1" customWidth="1"/>
    <col min="4915" max="4915" width="9.1796875" style="47" bestFit="1" customWidth="1"/>
    <col min="4916" max="4917" width="10" style="47" bestFit="1" customWidth="1"/>
    <col min="4918" max="4918" width="10.6328125" style="47" bestFit="1" customWidth="1"/>
    <col min="4919" max="4919" width="9.6328125" style="47" bestFit="1" customWidth="1"/>
    <col min="4920" max="4920" width="11.08984375" style="47" bestFit="1" customWidth="1"/>
    <col min="4921" max="4921" width="5.81640625" style="47" customWidth="1"/>
    <col min="4922" max="4922" width="7" style="47" customWidth="1"/>
    <col min="4923" max="4923" width="3.6328125" style="47" customWidth="1"/>
    <col min="4924" max="4924" width="19.453125" style="47" customWidth="1"/>
    <col min="4925" max="4926" width="9.90625" style="47" bestFit="1" customWidth="1"/>
    <col min="4927" max="4927" width="9.08984375" style="47" bestFit="1" customWidth="1"/>
    <col min="4928" max="4928" width="10" style="47" customWidth="1"/>
    <col min="4929" max="4929" width="3.90625" style="47" customWidth="1"/>
    <col min="4930" max="4930" width="3.81640625" style="47" customWidth="1"/>
    <col min="4931" max="4931" width="20.08984375" style="47" customWidth="1"/>
    <col min="4932" max="4932" width="9.36328125" style="47" bestFit="1" customWidth="1"/>
    <col min="4933" max="4933" width="9.90625" style="47" bestFit="1" customWidth="1"/>
    <col min="4934" max="4934" width="10.453125" style="47" bestFit="1" customWidth="1"/>
    <col min="4935" max="4935" width="3.90625" style="47" customWidth="1"/>
    <col min="4936" max="5120" width="9" style="47"/>
    <col min="5121" max="5121" width="3.90625" style="47" customWidth="1"/>
    <col min="5122" max="5122" width="21" style="47" customWidth="1"/>
    <col min="5123" max="5161" width="9.1796875" style="47" bestFit="1" customWidth="1"/>
    <col min="5162" max="5162" width="10" style="47" bestFit="1" customWidth="1"/>
    <col min="5163" max="5163" width="9.1796875" style="47" bestFit="1" customWidth="1"/>
    <col min="5164" max="5164" width="10" style="47" bestFit="1" customWidth="1"/>
    <col min="5165" max="5168" width="9.1796875" style="47" bestFit="1" customWidth="1"/>
    <col min="5169" max="5170" width="10" style="47" bestFit="1" customWidth="1"/>
    <col min="5171" max="5171" width="9.1796875" style="47" bestFit="1" customWidth="1"/>
    <col min="5172" max="5173" width="10" style="47" bestFit="1" customWidth="1"/>
    <col min="5174" max="5174" width="10.6328125" style="47" bestFit="1" customWidth="1"/>
    <col min="5175" max="5175" width="9.6328125" style="47" bestFit="1" customWidth="1"/>
    <col min="5176" max="5176" width="11.08984375" style="47" bestFit="1" customWidth="1"/>
    <col min="5177" max="5177" width="5.81640625" style="47" customWidth="1"/>
    <col min="5178" max="5178" width="7" style="47" customWidth="1"/>
    <col min="5179" max="5179" width="3.6328125" style="47" customWidth="1"/>
    <col min="5180" max="5180" width="19.453125" style="47" customWidth="1"/>
    <col min="5181" max="5182" width="9.90625" style="47" bestFit="1" customWidth="1"/>
    <col min="5183" max="5183" width="9.08984375" style="47" bestFit="1" customWidth="1"/>
    <col min="5184" max="5184" width="10" style="47" customWidth="1"/>
    <col min="5185" max="5185" width="3.90625" style="47" customWidth="1"/>
    <col min="5186" max="5186" width="3.81640625" style="47" customWidth="1"/>
    <col min="5187" max="5187" width="20.08984375" style="47" customWidth="1"/>
    <col min="5188" max="5188" width="9.36328125" style="47" bestFit="1" customWidth="1"/>
    <col min="5189" max="5189" width="9.90625" style="47" bestFit="1" customWidth="1"/>
    <col min="5190" max="5190" width="10.453125" style="47" bestFit="1" customWidth="1"/>
    <col min="5191" max="5191" width="3.90625" style="47" customWidth="1"/>
    <col min="5192" max="5376" width="9" style="47"/>
    <col min="5377" max="5377" width="3.90625" style="47" customWidth="1"/>
    <col min="5378" max="5378" width="21" style="47" customWidth="1"/>
    <col min="5379" max="5417" width="9.1796875" style="47" bestFit="1" customWidth="1"/>
    <col min="5418" max="5418" width="10" style="47" bestFit="1" customWidth="1"/>
    <col min="5419" max="5419" width="9.1796875" style="47" bestFit="1" customWidth="1"/>
    <col min="5420" max="5420" width="10" style="47" bestFit="1" customWidth="1"/>
    <col min="5421" max="5424" width="9.1796875" style="47" bestFit="1" customWidth="1"/>
    <col min="5425" max="5426" width="10" style="47" bestFit="1" customWidth="1"/>
    <col min="5427" max="5427" width="9.1796875" style="47" bestFit="1" customWidth="1"/>
    <col min="5428" max="5429" width="10" style="47" bestFit="1" customWidth="1"/>
    <col min="5430" max="5430" width="10.6328125" style="47" bestFit="1" customWidth="1"/>
    <col min="5431" max="5431" width="9.6328125" style="47" bestFit="1" customWidth="1"/>
    <col min="5432" max="5432" width="11.08984375" style="47" bestFit="1" customWidth="1"/>
    <col min="5433" max="5433" width="5.81640625" style="47" customWidth="1"/>
    <col min="5434" max="5434" width="7" style="47" customWidth="1"/>
    <col min="5435" max="5435" width="3.6328125" style="47" customWidth="1"/>
    <col min="5436" max="5436" width="19.453125" style="47" customWidth="1"/>
    <col min="5437" max="5438" width="9.90625" style="47" bestFit="1" customWidth="1"/>
    <col min="5439" max="5439" width="9.08984375" style="47" bestFit="1" customWidth="1"/>
    <col min="5440" max="5440" width="10" style="47" customWidth="1"/>
    <col min="5441" max="5441" width="3.90625" style="47" customWidth="1"/>
    <col min="5442" max="5442" width="3.81640625" style="47" customWidth="1"/>
    <col min="5443" max="5443" width="20.08984375" style="47" customWidth="1"/>
    <col min="5444" max="5444" width="9.36328125" style="47" bestFit="1" customWidth="1"/>
    <col min="5445" max="5445" width="9.90625" style="47" bestFit="1" customWidth="1"/>
    <col min="5446" max="5446" width="10.453125" style="47" bestFit="1" customWidth="1"/>
    <col min="5447" max="5447" width="3.90625" style="47" customWidth="1"/>
    <col min="5448" max="5632" width="9" style="47"/>
    <col min="5633" max="5633" width="3.90625" style="47" customWidth="1"/>
    <col min="5634" max="5634" width="21" style="47" customWidth="1"/>
    <col min="5635" max="5673" width="9.1796875" style="47" bestFit="1" customWidth="1"/>
    <col min="5674" max="5674" width="10" style="47" bestFit="1" customWidth="1"/>
    <col min="5675" max="5675" width="9.1796875" style="47" bestFit="1" customWidth="1"/>
    <col min="5676" max="5676" width="10" style="47" bestFit="1" customWidth="1"/>
    <col min="5677" max="5680" width="9.1796875" style="47" bestFit="1" customWidth="1"/>
    <col min="5681" max="5682" width="10" style="47" bestFit="1" customWidth="1"/>
    <col min="5683" max="5683" width="9.1796875" style="47" bestFit="1" customWidth="1"/>
    <col min="5684" max="5685" width="10" style="47" bestFit="1" customWidth="1"/>
    <col min="5686" max="5686" width="10.6328125" style="47" bestFit="1" customWidth="1"/>
    <col min="5687" max="5687" width="9.6328125" style="47" bestFit="1" customWidth="1"/>
    <col min="5688" max="5688" width="11.08984375" style="47" bestFit="1" customWidth="1"/>
    <col min="5689" max="5689" width="5.81640625" style="47" customWidth="1"/>
    <col min="5690" max="5690" width="7" style="47" customWidth="1"/>
    <col min="5691" max="5691" width="3.6328125" style="47" customWidth="1"/>
    <col min="5692" max="5692" width="19.453125" style="47" customWidth="1"/>
    <col min="5693" max="5694" width="9.90625" style="47" bestFit="1" customWidth="1"/>
    <col min="5695" max="5695" width="9.08984375" style="47" bestFit="1" customWidth="1"/>
    <col min="5696" max="5696" width="10" style="47" customWidth="1"/>
    <col min="5697" max="5697" width="3.90625" style="47" customWidth="1"/>
    <col min="5698" max="5698" width="3.81640625" style="47" customWidth="1"/>
    <col min="5699" max="5699" width="20.08984375" style="47" customWidth="1"/>
    <col min="5700" max="5700" width="9.36328125" style="47" bestFit="1" customWidth="1"/>
    <col min="5701" max="5701" width="9.90625" style="47" bestFit="1" customWidth="1"/>
    <col min="5702" max="5702" width="10.453125" style="47" bestFit="1" customWidth="1"/>
    <col min="5703" max="5703" width="3.90625" style="47" customWidth="1"/>
    <col min="5704" max="5888" width="9" style="47"/>
    <col min="5889" max="5889" width="3.90625" style="47" customWidth="1"/>
    <col min="5890" max="5890" width="21" style="47" customWidth="1"/>
    <col min="5891" max="5929" width="9.1796875" style="47" bestFit="1" customWidth="1"/>
    <col min="5930" max="5930" width="10" style="47" bestFit="1" customWidth="1"/>
    <col min="5931" max="5931" width="9.1796875" style="47" bestFit="1" customWidth="1"/>
    <col min="5932" max="5932" width="10" style="47" bestFit="1" customWidth="1"/>
    <col min="5933" max="5936" width="9.1796875" style="47" bestFit="1" customWidth="1"/>
    <col min="5937" max="5938" width="10" style="47" bestFit="1" customWidth="1"/>
    <col min="5939" max="5939" width="9.1796875" style="47" bestFit="1" customWidth="1"/>
    <col min="5940" max="5941" width="10" style="47" bestFit="1" customWidth="1"/>
    <col min="5942" max="5942" width="10.6328125" style="47" bestFit="1" customWidth="1"/>
    <col min="5943" max="5943" width="9.6328125" style="47" bestFit="1" customWidth="1"/>
    <col min="5944" max="5944" width="11.08984375" style="47" bestFit="1" customWidth="1"/>
    <col min="5945" max="5945" width="5.81640625" style="47" customWidth="1"/>
    <col min="5946" max="5946" width="7" style="47" customWidth="1"/>
    <col min="5947" max="5947" width="3.6328125" style="47" customWidth="1"/>
    <col min="5948" max="5948" width="19.453125" style="47" customWidth="1"/>
    <col min="5949" max="5950" width="9.90625" style="47" bestFit="1" customWidth="1"/>
    <col min="5951" max="5951" width="9.08984375" style="47" bestFit="1" customWidth="1"/>
    <col min="5952" max="5952" width="10" style="47" customWidth="1"/>
    <col min="5953" max="5953" width="3.90625" style="47" customWidth="1"/>
    <col min="5954" max="5954" width="3.81640625" style="47" customWidth="1"/>
    <col min="5955" max="5955" width="20.08984375" style="47" customWidth="1"/>
    <col min="5956" max="5956" width="9.36328125" style="47" bestFit="1" customWidth="1"/>
    <col min="5957" max="5957" width="9.90625" style="47" bestFit="1" customWidth="1"/>
    <col min="5958" max="5958" width="10.453125" style="47" bestFit="1" customWidth="1"/>
    <col min="5959" max="5959" width="3.90625" style="47" customWidth="1"/>
    <col min="5960" max="6144" width="9" style="47"/>
    <col min="6145" max="6145" width="3.90625" style="47" customWidth="1"/>
    <col min="6146" max="6146" width="21" style="47" customWidth="1"/>
    <col min="6147" max="6185" width="9.1796875" style="47" bestFit="1" customWidth="1"/>
    <col min="6186" max="6186" width="10" style="47" bestFit="1" customWidth="1"/>
    <col min="6187" max="6187" width="9.1796875" style="47" bestFit="1" customWidth="1"/>
    <col min="6188" max="6188" width="10" style="47" bestFit="1" customWidth="1"/>
    <col min="6189" max="6192" width="9.1796875" style="47" bestFit="1" customWidth="1"/>
    <col min="6193" max="6194" width="10" style="47" bestFit="1" customWidth="1"/>
    <col min="6195" max="6195" width="9.1796875" style="47" bestFit="1" customWidth="1"/>
    <col min="6196" max="6197" width="10" style="47" bestFit="1" customWidth="1"/>
    <col min="6198" max="6198" width="10.6328125" style="47" bestFit="1" customWidth="1"/>
    <col min="6199" max="6199" width="9.6328125" style="47" bestFit="1" customWidth="1"/>
    <col min="6200" max="6200" width="11.08984375" style="47" bestFit="1" customWidth="1"/>
    <col min="6201" max="6201" width="5.81640625" style="47" customWidth="1"/>
    <col min="6202" max="6202" width="7" style="47" customWidth="1"/>
    <col min="6203" max="6203" width="3.6328125" style="47" customWidth="1"/>
    <col min="6204" max="6204" width="19.453125" style="47" customWidth="1"/>
    <col min="6205" max="6206" width="9.90625" style="47" bestFit="1" customWidth="1"/>
    <col min="6207" max="6207" width="9.08984375" style="47" bestFit="1" customWidth="1"/>
    <col min="6208" max="6208" width="10" style="47" customWidth="1"/>
    <col min="6209" max="6209" width="3.90625" style="47" customWidth="1"/>
    <col min="6210" max="6210" width="3.81640625" style="47" customWidth="1"/>
    <col min="6211" max="6211" width="20.08984375" style="47" customWidth="1"/>
    <col min="6212" max="6212" width="9.36328125" style="47" bestFit="1" customWidth="1"/>
    <col min="6213" max="6213" width="9.90625" style="47" bestFit="1" customWidth="1"/>
    <col min="6214" max="6214" width="10.453125" style="47" bestFit="1" customWidth="1"/>
    <col min="6215" max="6215" width="3.90625" style="47" customWidth="1"/>
    <col min="6216" max="6400" width="9" style="47"/>
    <col min="6401" max="6401" width="3.90625" style="47" customWidth="1"/>
    <col min="6402" max="6402" width="21" style="47" customWidth="1"/>
    <col min="6403" max="6441" width="9.1796875" style="47" bestFit="1" customWidth="1"/>
    <col min="6442" max="6442" width="10" style="47" bestFit="1" customWidth="1"/>
    <col min="6443" max="6443" width="9.1796875" style="47" bestFit="1" customWidth="1"/>
    <col min="6444" max="6444" width="10" style="47" bestFit="1" customWidth="1"/>
    <col min="6445" max="6448" width="9.1796875" style="47" bestFit="1" customWidth="1"/>
    <col min="6449" max="6450" width="10" style="47" bestFit="1" customWidth="1"/>
    <col min="6451" max="6451" width="9.1796875" style="47" bestFit="1" customWidth="1"/>
    <col min="6452" max="6453" width="10" style="47" bestFit="1" customWidth="1"/>
    <col min="6454" max="6454" width="10.6328125" style="47" bestFit="1" customWidth="1"/>
    <col min="6455" max="6455" width="9.6328125" style="47" bestFit="1" customWidth="1"/>
    <col min="6456" max="6456" width="11.08984375" style="47" bestFit="1" customWidth="1"/>
    <col min="6457" max="6457" width="5.81640625" style="47" customWidth="1"/>
    <col min="6458" max="6458" width="7" style="47" customWidth="1"/>
    <col min="6459" max="6459" width="3.6328125" style="47" customWidth="1"/>
    <col min="6460" max="6460" width="19.453125" style="47" customWidth="1"/>
    <col min="6461" max="6462" width="9.90625" style="47" bestFit="1" customWidth="1"/>
    <col min="6463" max="6463" width="9.08984375" style="47" bestFit="1" customWidth="1"/>
    <col min="6464" max="6464" width="10" style="47" customWidth="1"/>
    <col min="6465" max="6465" width="3.90625" style="47" customWidth="1"/>
    <col min="6466" max="6466" width="3.81640625" style="47" customWidth="1"/>
    <col min="6467" max="6467" width="20.08984375" style="47" customWidth="1"/>
    <col min="6468" max="6468" width="9.36328125" style="47" bestFit="1" customWidth="1"/>
    <col min="6469" max="6469" width="9.90625" style="47" bestFit="1" customWidth="1"/>
    <col min="6470" max="6470" width="10.453125" style="47" bestFit="1" customWidth="1"/>
    <col min="6471" max="6471" width="3.90625" style="47" customWidth="1"/>
    <col min="6472" max="6656" width="9" style="47"/>
    <col min="6657" max="6657" width="3.90625" style="47" customWidth="1"/>
    <col min="6658" max="6658" width="21" style="47" customWidth="1"/>
    <col min="6659" max="6697" width="9.1796875" style="47" bestFit="1" customWidth="1"/>
    <col min="6698" max="6698" width="10" style="47" bestFit="1" customWidth="1"/>
    <col min="6699" max="6699" width="9.1796875" style="47" bestFit="1" customWidth="1"/>
    <col min="6700" max="6700" width="10" style="47" bestFit="1" customWidth="1"/>
    <col min="6701" max="6704" width="9.1796875" style="47" bestFit="1" customWidth="1"/>
    <col min="6705" max="6706" width="10" style="47" bestFit="1" customWidth="1"/>
    <col min="6707" max="6707" width="9.1796875" style="47" bestFit="1" customWidth="1"/>
    <col min="6708" max="6709" width="10" style="47" bestFit="1" customWidth="1"/>
    <col min="6710" max="6710" width="10.6328125" style="47" bestFit="1" customWidth="1"/>
    <col min="6711" max="6711" width="9.6328125" style="47" bestFit="1" customWidth="1"/>
    <col min="6712" max="6712" width="11.08984375" style="47" bestFit="1" customWidth="1"/>
    <col min="6713" max="6713" width="5.81640625" style="47" customWidth="1"/>
    <col min="6714" max="6714" width="7" style="47" customWidth="1"/>
    <col min="6715" max="6715" width="3.6328125" style="47" customWidth="1"/>
    <col min="6716" max="6716" width="19.453125" style="47" customWidth="1"/>
    <col min="6717" max="6718" width="9.90625" style="47" bestFit="1" customWidth="1"/>
    <col min="6719" max="6719" width="9.08984375" style="47" bestFit="1" customWidth="1"/>
    <col min="6720" max="6720" width="10" style="47" customWidth="1"/>
    <col min="6721" max="6721" width="3.90625" style="47" customWidth="1"/>
    <col min="6722" max="6722" width="3.81640625" style="47" customWidth="1"/>
    <col min="6723" max="6723" width="20.08984375" style="47" customWidth="1"/>
    <col min="6724" max="6724" width="9.36328125" style="47" bestFit="1" customWidth="1"/>
    <col min="6725" max="6725" width="9.90625" style="47" bestFit="1" customWidth="1"/>
    <col min="6726" max="6726" width="10.453125" style="47" bestFit="1" customWidth="1"/>
    <col min="6727" max="6727" width="3.90625" style="47" customWidth="1"/>
    <col min="6728" max="6912" width="9" style="47"/>
    <col min="6913" max="6913" width="3.90625" style="47" customWidth="1"/>
    <col min="6914" max="6914" width="21" style="47" customWidth="1"/>
    <col min="6915" max="6953" width="9.1796875" style="47" bestFit="1" customWidth="1"/>
    <col min="6954" max="6954" width="10" style="47" bestFit="1" customWidth="1"/>
    <col min="6955" max="6955" width="9.1796875" style="47" bestFit="1" customWidth="1"/>
    <col min="6956" max="6956" width="10" style="47" bestFit="1" customWidth="1"/>
    <col min="6957" max="6960" width="9.1796875" style="47" bestFit="1" customWidth="1"/>
    <col min="6961" max="6962" width="10" style="47" bestFit="1" customWidth="1"/>
    <col min="6963" max="6963" width="9.1796875" style="47" bestFit="1" customWidth="1"/>
    <col min="6964" max="6965" width="10" style="47" bestFit="1" customWidth="1"/>
    <col min="6966" max="6966" width="10.6328125" style="47" bestFit="1" customWidth="1"/>
    <col min="6967" max="6967" width="9.6328125" style="47" bestFit="1" customWidth="1"/>
    <col min="6968" max="6968" width="11.08984375" style="47" bestFit="1" customWidth="1"/>
    <col min="6969" max="6969" width="5.81640625" style="47" customWidth="1"/>
    <col min="6970" max="6970" width="7" style="47" customWidth="1"/>
    <col min="6971" max="6971" width="3.6328125" style="47" customWidth="1"/>
    <col min="6972" max="6972" width="19.453125" style="47" customWidth="1"/>
    <col min="6973" max="6974" width="9.90625" style="47" bestFit="1" customWidth="1"/>
    <col min="6975" max="6975" width="9.08984375" style="47" bestFit="1" customWidth="1"/>
    <col min="6976" max="6976" width="10" style="47" customWidth="1"/>
    <col min="6977" max="6977" width="3.90625" style="47" customWidth="1"/>
    <col min="6978" max="6978" width="3.81640625" style="47" customWidth="1"/>
    <col min="6979" max="6979" width="20.08984375" style="47" customWidth="1"/>
    <col min="6980" max="6980" width="9.36328125" style="47" bestFit="1" customWidth="1"/>
    <col min="6981" max="6981" width="9.90625" style="47" bestFit="1" customWidth="1"/>
    <col min="6982" max="6982" width="10.453125" style="47" bestFit="1" customWidth="1"/>
    <col min="6983" max="6983" width="3.90625" style="47" customWidth="1"/>
    <col min="6984" max="7168" width="9" style="47"/>
    <col min="7169" max="7169" width="3.90625" style="47" customWidth="1"/>
    <col min="7170" max="7170" width="21" style="47" customWidth="1"/>
    <col min="7171" max="7209" width="9.1796875" style="47" bestFit="1" customWidth="1"/>
    <col min="7210" max="7210" width="10" style="47" bestFit="1" customWidth="1"/>
    <col min="7211" max="7211" width="9.1796875" style="47" bestFit="1" customWidth="1"/>
    <col min="7212" max="7212" width="10" style="47" bestFit="1" customWidth="1"/>
    <col min="7213" max="7216" width="9.1796875" style="47" bestFit="1" customWidth="1"/>
    <col min="7217" max="7218" width="10" style="47" bestFit="1" customWidth="1"/>
    <col min="7219" max="7219" width="9.1796875" style="47" bestFit="1" customWidth="1"/>
    <col min="7220" max="7221" width="10" style="47" bestFit="1" customWidth="1"/>
    <col min="7222" max="7222" width="10.6328125" style="47" bestFit="1" customWidth="1"/>
    <col min="7223" max="7223" width="9.6328125" style="47" bestFit="1" customWidth="1"/>
    <col min="7224" max="7224" width="11.08984375" style="47" bestFit="1" customWidth="1"/>
    <col min="7225" max="7225" width="5.81640625" style="47" customWidth="1"/>
    <col min="7226" max="7226" width="7" style="47" customWidth="1"/>
    <col min="7227" max="7227" width="3.6328125" style="47" customWidth="1"/>
    <col min="7228" max="7228" width="19.453125" style="47" customWidth="1"/>
    <col min="7229" max="7230" width="9.90625" style="47" bestFit="1" customWidth="1"/>
    <col min="7231" max="7231" width="9.08984375" style="47" bestFit="1" customWidth="1"/>
    <col min="7232" max="7232" width="10" style="47" customWidth="1"/>
    <col min="7233" max="7233" width="3.90625" style="47" customWidth="1"/>
    <col min="7234" max="7234" width="3.81640625" style="47" customWidth="1"/>
    <col min="7235" max="7235" width="20.08984375" style="47" customWidth="1"/>
    <col min="7236" max="7236" width="9.36328125" style="47" bestFit="1" customWidth="1"/>
    <col min="7237" max="7237" width="9.90625" style="47" bestFit="1" customWidth="1"/>
    <col min="7238" max="7238" width="10.453125" style="47" bestFit="1" customWidth="1"/>
    <col min="7239" max="7239" width="3.90625" style="47" customWidth="1"/>
    <col min="7240" max="7424" width="9" style="47"/>
    <col min="7425" max="7425" width="3.90625" style="47" customWidth="1"/>
    <col min="7426" max="7426" width="21" style="47" customWidth="1"/>
    <col min="7427" max="7465" width="9.1796875" style="47" bestFit="1" customWidth="1"/>
    <col min="7466" max="7466" width="10" style="47" bestFit="1" customWidth="1"/>
    <col min="7467" max="7467" width="9.1796875" style="47" bestFit="1" customWidth="1"/>
    <col min="7468" max="7468" width="10" style="47" bestFit="1" customWidth="1"/>
    <col min="7469" max="7472" width="9.1796875" style="47" bestFit="1" customWidth="1"/>
    <col min="7473" max="7474" width="10" style="47" bestFit="1" customWidth="1"/>
    <col min="7475" max="7475" width="9.1796875" style="47" bestFit="1" customWidth="1"/>
    <col min="7476" max="7477" width="10" style="47" bestFit="1" customWidth="1"/>
    <col min="7478" max="7478" width="10.6328125" style="47" bestFit="1" customWidth="1"/>
    <col min="7479" max="7479" width="9.6328125" style="47" bestFit="1" customWidth="1"/>
    <col min="7480" max="7480" width="11.08984375" style="47" bestFit="1" customWidth="1"/>
    <col min="7481" max="7481" width="5.81640625" style="47" customWidth="1"/>
    <col min="7482" max="7482" width="7" style="47" customWidth="1"/>
    <col min="7483" max="7483" width="3.6328125" style="47" customWidth="1"/>
    <col min="7484" max="7484" width="19.453125" style="47" customWidth="1"/>
    <col min="7485" max="7486" width="9.90625" style="47" bestFit="1" customWidth="1"/>
    <col min="7487" max="7487" width="9.08984375" style="47" bestFit="1" customWidth="1"/>
    <col min="7488" max="7488" width="10" style="47" customWidth="1"/>
    <col min="7489" max="7489" width="3.90625" style="47" customWidth="1"/>
    <col min="7490" max="7490" width="3.81640625" style="47" customWidth="1"/>
    <col min="7491" max="7491" width="20.08984375" style="47" customWidth="1"/>
    <col min="7492" max="7492" width="9.36328125" style="47" bestFit="1" customWidth="1"/>
    <col min="7493" max="7493" width="9.90625" style="47" bestFit="1" customWidth="1"/>
    <col min="7494" max="7494" width="10.453125" style="47" bestFit="1" customWidth="1"/>
    <col min="7495" max="7495" width="3.90625" style="47" customWidth="1"/>
    <col min="7496" max="7680" width="9" style="47"/>
    <col min="7681" max="7681" width="3.90625" style="47" customWidth="1"/>
    <col min="7682" max="7682" width="21" style="47" customWidth="1"/>
    <col min="7683" max="7721" width="9.1796875" style="47" bestFit="1" customWidth="1"/>
    <col min="7722" max="7722" width="10" style="47" bestFit="1" customWidth="1"/>
    <col min="7723" max="7723" width="9.1796875" style="47" bestFit="1" customWidth="1"/>
    <col min="7724" max="7724" width="10" style="47" bestFit="1" customWidth="1"/>
    <col min="7725" max="7728" width="9.1796875" style="47" bestFit="1" customWidth="1"/>
    <col min="7729" max="7730" width="10" style="47" bestFit="1" customWidth="1"/>
    <col min="7731" max="7731" width="9.1796875" style="47" bestFit="1" customWidth="1"/>
    <col min="7732" max="7733" width="10" style="47" bestFit="1" customWidth="1"/>
    <col min="7734" max="7734" width="10.6328125" style="47" bestFit="1" customWidth="1"/>
    <col min="7735" max="7735" width="9.6328125" style="47" bestFit="1" customWidth="1"/>
    <col min="7736" max="7736" width="11.08984375" style="47" bestFit="1" customWidth="1"/>
    <col min="7737" max="7737" width="5.81640625" style="47" customWidth="1"/>
    <col min="7738" max="7738" width="7" style="47" customWidth="1"/>
    <col min="7739" max="7739" width="3.6328125" style="47" customWidth="1"/>
    <col min="7740" max="7740" width="19.453125" style="47" customWidth="1"/>
    <col min="7741" max="7742" width="9.90625" style="47" bestFit="1" customWidth="1"/>
    <col min="7743" max="7743" width="9.08984375" style="47" bestFit="1" customWidth="1"/>
    <col min="7744" max="7744" width="10" style="47" customWidth="1"/>
    <col min="7745" max="7745" width="3.90625" style="47" customWidth="1"/>
    <col min="7746" max="7746" width="3.81640625" style="47" customWidth="1"/>
    <col min="7747" max="7747" width="20.08984375" style="47" customWidth="1"/>
    <col min="7748" max="7748" width="9.36328125" style="47" bestFit="1" customWidth="1"/>
    <col min="7749" max="7749" width="9.90625" style="47" bestFit="1" customWidth="1"/>
    <col min="7750" max="7750" width="10.453125" style="47" bestFit="1" customWidth="1"/>
    <col min="7751" max="7751" width="3.90625" style="47" customWidth="1"/>
    <col min="7752" max="7936" width="9" style="47"/>
    <col min="7937" max="7937" width="3.90625" style="47" customWidth="1"/>
    <col min="7938" max="7938" width="21" style="47" customWidth="1"/>
    <col min="7939" max="7977" width="9.1796875" style="47" bestFit="1" customWidth="1"/>
    <col min="7978" max="7978" width="10" style="47" bestFit="1" customWidth="1"/>
    <col min="7979" max="7979" width="9.1796875" style="47" bestFit="1" customWidth="1"/>
    <col min="7980" max="7980" width="10" style="47" bestFit="1" customWidth="1"/>
    <col min="7981" max="7984" width="9.1796875" style="47" bestFit="1" customWidth="1"/>
    <col min="7985" max="7986" width="10" style="47" bestFit="1" customWidth="1"/>
    <col min="7987" max="7987" width="9.1796875" style="47" bestFit="1" customWidth="1"/>
    <col min="7988" max="7989" width="10" style="47" bestFit="1" customWidth="1"/>
    <col min="7990" max="7990" width="10.6328125" style="47" bestFit="1" customWidth="1"/>
    <col min="7991" max="7991" width="9.6328125" style="47" bestFit="1" customWidth="1"/>
    <col min="7992" max="7992" width="11.08984375" style="47" bestFit="1" customWidth="1"/>
    <col min="7993" max="7993" width="5.81640625" style="47" customWidth="1"/>
    <col min="7994" max="7994" width="7" style="47" customWidth="1"/>
    <col min="7995" max="7995" width="3.6328125" style="47" customWidth="1"/>
    <col min="7996" max="7996" width="19.453125" style="47" customWidth="1"/>
    <col min="7997" max="7998" width="9.90625" style="47" bestFit="1" customWidth="1"/>
    <col min="7999" max="7999" width="9.08984375" style="47" bestFit="1" customWidth="1"/>
    <col min="8000" max="8000" width="10" style="47" customWidth="1"/>
    <col min="8001" max="8001" width="3.90625" style="47" customWidth="1"/>
    <col min="8002" max="8002" width="3.81640625" style="47" customWidth="1"/>
    <col min="8003" max="8003" width="20.08984375" style="47" customWidth="1"/>
    <col min="8004" max="8004" width="9.36328125" style="47" bestFit="1" customWidth="1"/>
    <col min="8005" max="8005" width="9.90625" style="47" bestFit="1" customWidth="1"/>
    <col min="8006" max="8006" width="10.453125" style="47" bestFit="1" customWidth="1"/>
    <col min="8007" max="8007" width="3.90625" style="47" customWidth="1"/>
    <col min="8008" max="8192" width="9" style="47"/>
    <col min="8193" max="8193" width="3.90625" style="47" customWidth="1"/>
    <col min="8194" max="8194" width="21" style="47" customWidth="1"/>
    <col min="8195" max="8233" width="9.1796875" style="47" bestFit="1" customWidth="1"/>
    <col min="8234" max="8234" width="10" style="47" bestFit="1" customWidth="1"/>
    <col min="8235" max="8235" width="9.1796875" style="47" bestFit="1" customWidth="1"/>
    <col min="8236" max="8236" width="10" style="47" bestFit="1" customWidth="1"/>
    <col min="8237" max="8240" width="9.1796875" style="47" bestFit="1" customWidth="1"/>
    <col min="8241" max="8242" width="10" style="47" bestFit="1" customWidth="1"/>
    <col min="8243" max="8243" width="9.1796875" style="47" bestFit="1" customWidth="1"/>
    <col min="8244" max="8245" width="10" style="47" bestFit="1" customWidth="1"/>
    <col min="8246" max="8246" width="10.6328125" style="47" bestFit="1" customWidth="1"/>
    <col min="8247" max="8247" width="9.6328125" style="47" bestFit="1" customWidth="1"/>
    <col min="8248" max="8248" width="11.08984375" style="47" bestFit="1" customWidth="1"/>
    <col min="8249" max="8249" width="5.81640625" style="47" customWidth="1"/>
    <col min="8250" max="8250" width="7" style="47" customWidth="1"/>
    <col min="8251" max="8251" width="3.6328125" style="47" customWidth="1"/>
    <col min="8252" max="8252" width="19.453125" style="47" customWidth="1"/>
    <col min="8253" max="8254" width="9.90625" style="47" bestFit="1" customWidth="1"/>
    <col min="8255" max="8255" width="9.08984375" style="47" bestFit="1" customWidth="1"/>
    <col min="8256" max="8256" width="10" style="47" customWidth="1"/>
    <col min="8257" max="8257" width="3.90625" style="47" customWidth="1"/>
    <col min="8258" max="8258" width="3.81640625" style="47" customWidth="1"/>
    <col min="8259" max="8259" width="20.08984375" style="47" customWidth="1"/>
    <col min="8260" max="8260" width="9.36328125" style="47" bestFit="1" customWidth="1"/>
    <col min="8261" max="8261" width="9.90625" style="47" bestFit="1" customWidth="1"/>
    <col min="8262" max="8262" width="10.453125" style="47" bestFit="1" customWidth="1"/>
    <col min="8263" max="8263" width="3.90625" style="47" customWidth="1"/>
    <col min="8264" max="8448" width="9" style="47"/>
    <col min="8449" max="8449" width="3.90625" style="47" customWidth="1"/>
    <col min="8450" max="8450" width="21" style="47" customWidth="1"/>
    <col min="8451" max="8489" width="9.1796875" style="47" bestFit="1" customWidth="1"/>
    <col min="8490" max="8490" width="10" style="47" bestFit="1" customWidth="1"/>
    <col min="8491" max="8491" width="9.1796875" style="47" bestFit="1" customWidth="1"/>
    <col min="8492" max="8492" width="10" style="47" bestFit="1" customWidth="1"/>
    <col min="8493" max="8496" width="9.1796875" style="47" bestFit="1" customWidth="1"/>
    <col min="8497" max="8498" width="10" style="47" bestFit="1" customWidth="1"/>
    <col min="8499" max="8499" width="9.1796875" style="47" bestFit="1" customWidth="1"/>
    <col min="8500" max="8501" width="10" style="47" bestFit="1" customWidth="1"/>
    <col min="8502" max="8502" width="10.6328125" style="47" bestFit="1" customWidth="1"/>
    <col min="8503" max="8503" width="9.6328125" style="47" bestFit="1" customWidth="1"/>
    <col min="8504" max="8504" width="11.08984375" style="47" bestFit="1" customWidth="1"/>
    <col min="8505" max="8505" width="5.81640625" style="47" customWidth="1"/>
    <col min="8506" max="8506" width="7" style="47" customWidth="1"/>
    <col min="8507" max="8507" width="3.6328125" style="47" customWidth="1"/>
    <col min="8508" max="8508" width="19.453125" style="47" customWidth="1"/>
    <col min="8509" max="8510" width="9.90625" style="47" bestFit="1" customWidth="1"/>
    <col min="8511" max="8511" width="9.08984375" style="47" bestFit="1" customWidth="1"/>
    <col min="8512" max="8512" width="10" style="47" customWidth="1"/>
    <col min="8513" max="8513" width="3.90625" style="47" customWidth="1"/>
    <col min="8514" max="8514" width="3.81640625" style="47" customWidth="1"/>
    <col min="8515" max="8515" width="20.08984375" style="47" customWidth="1"/>
    <col min="8516" max="8516" width="9.36328125" style="47" bestFit="1" customWidth="1"/>
    <col min="8517" max="8517" width="9.90625" style="47" bestFit="1" customWidth="1"/>
    <col min="8518" max="8518" width="10.453125" style="47" bestFit="1" customWidth="1"/>
    <col min="8519" max="8519" width="3.90625" style="47" customWidth="1"/>
    <col min="8520" max="8704" width="9" style="47"/>
    <col min="8705" max="8705" width="3.90625" style="47" customWidth="1"/>
    <col min="8706" max="8706" width="21" style="47" customWidth="1"/>
    <col min="8707" max="8745" width="9.1796875" style="47" bestFit="1" customWidth="1"/>
    <col min="8746" max="8746" width="10" style="47" bestFit="1" customWidth="1"/>
    <col min="8747" max="8747" width="9.1796875" style="47" bestFit="1" customWidth="1"/>
    <col min="8748" max="8748" width="10" style="47" bestFit="1" customWidth="1"/>
    <col min="8749" max="8752" width="9.1796875" style="47" bestFit="1" customWidth="1"/>
    <col min="8753" max="8754" width="10" style="47" bestFit="1" customWidth="1"/>
    <col min="8755" max="8755" width="9.1796875" style="47" bestFit="1" customWidth="1"/>
    <col min="8756" max="8757" width="10" style="47" bestFit="1" customWidth="1"/>
    <col min="8758" max="8758" width="10.6328125" style="47" bestFit="1" customWidth="1"/>
    <col min="8759" max="8759" width="9.6328125" style="47" bestFit="1" customWidth="1"/>
    <col min="8760" max="8760" width="11.08984375" style="47" bestFit="1" customWidth="1"/>
    <col min="8761" max="8761" width="5.81640625" style="47" customWidth="1"/>
    <col min="8762" max="8762" width="7" style="47" customWidth="1"/>
    <col min="8763" max="8763" width="3.6328125" style="47" customWidth="1"/>
    <col min="8764" max="8764" width="19.453125" style="47" customWidth="1"/>
    <col min="8765" max="8766" width="9.90625" style="47" bestFit="1" customWidth="1"/>
    <col min="8767" max="8767" width="9.08984375" style="47" bestFit="1" customWidth="1"/>
    <col min="8768" max="8768" width="10" style="47" customWidth="1"/>
    <col min="8769" max="8769" width="3.90625" style="47" customWidth="1"/>
    <col min="8770" max="8770" width="3.81640625" style="47" customWidth="1"/>
    <col min="8771" max="8771" width="20.08984375" style="47" customWidth="1"/>
    <col min="8772" max="8772" width="9.36328125" style="47" bestFit="1" customWidth="1"/>
    <col min="8773" max="8773" width="9.90625" style="47" bestFit="1" customWidth="1"/>
    <col min="8774" max="8774" width="10.453125" style="47" bestFit="1" customWidth="1"/>
    <col min="8775" max="8775" width="3.90625" style="47" customWidth="1"/>
    <col min="8776" max="8960" width="9" style="47"/>
    <col min="8961" max="8961" width="3.90625" style="47" customWidth="1"/>
    <col min="8962" max="8962" width="21" style="47" customWidth="1"/>
    <col min="8963" max="9001" width="9.1796875" style="47" bestFit="1" customWidth="1"/>
    <col min="9002" max="9002" width="10" style="47" bestFit="1" customWidth="1"/>
    <col min="9003" max="9003" width="9.1796875" style="47" bestFit="1" customWidth="1"/>
    <col min="9004" max="9004" width="10" style="47" bestFit="1" customWidth="1"/>
    <col min="9005" max="9008" width="9.1796875" style="47" bestFit="1" customWidth="1"/>
    <col min="9009" max="9010" width="10" style="47" bestFit="1" customWidth="1"/>
    <col min="9011" max="9011" width="9.1796875" style="47" bestFit="1" customWidth="1"/>
    <col min="9012" max="9013" width="10" style="47" bestFit="1" customWidth="1"/>
    <col min="9014" max="9014" width="10.6328125" style="47" bestFit="1" customWidth="1"/>
    <col min="9015" max="9015" width="9.6328125" style="47" bestFit="1" customWidth="1"/>
    <col min="9016" max="9016" width="11.08984375" style="47" bestFit="1" customWidth="1"/>
    <col min="9017" max="9017" width="5.81640625" style="47" customWidth="1"/>
    <col min="9018" max="9018" width="7" style="47" customWidth="1"/>
    <col min="9019" max="9019" width="3.6328125" style="47" customWidth="1"/>
    <col min="9020" max="9020" width="19.453125" style="47" customWidth="1"/>
    <col min="9021" max="9022" width="9.90625" style="47" bestFit="1" customWidth="1"/>
    <col min="9023" max="9023" width="9.08984375" style="47" bestFit="1" customWidth="1"/>
    <col min="9024" max="9024" width="10" style="47" customWidth="1"/>
    <col min="9025" max="9025" width="3.90625" style="47" customWidth="1"/>
    <col min="9026" max="9026" width="3.81640625" style="47" customWidth="1"/>
    <col min="9027" max="9027" width="20.08984375" style="47" customWidth="1"/>
    <col min="9028" max="9028" width="9.36328125" style="47" bestFit="1" customWidth="1"/>
    <col min="9029" max="9029" width="9.90625" style="47" bestFit="1" customWidth="1"/>
    <col min="9030" max="9030" width="10.453125" style="47" bestFit="1" customWidth="1"/>
    <col min="9031" max="9031" width="3.90625" style="47" customWidth="1"/>
    <col min="9032" max="9216" width="9" style="47"/>
    <col min="9217" max="9217" width="3.90625" style="47" customWidth="1"/>
    <col min="9218" max="9218" width="21" style="47" customWidth="1"/>
    <col min="9219" max="9257" width="9.1796875" style="47" bestFit="1" customWidth="1"/>
    <col min="9258" max="9258" width="10" style="47" bestFit="1" customWidth="1"/>
    <col min="9259" max="9259" width="9.1796875" style="47" bestFit="1" customWidth="1"/>
    <col min="9260" max="9260" width="10" style="47" bestFit="1" customWidth="1"/>
    <col min="9261" max="9264" width="9.1796875" style="47" bestFit="1" customWidth="1"/>
    <col min="9265" max="9266" width="10" style="47" bestFit="1" customWidth="1"/>
    <col min="9267" max="9267" width="9.1796875" style="47" bestFit="1" customWidth="1"/>
    <col min="9268" max="9269" width="10" style="47" bestFit="1" customWidth="1"/>
    <col min="9270" max="9270" width="10.6328125" style="47" bestFit="1" customWidth="1"/>
    <col min="9271" max="9271" width="9.6328125" style="47" bestFit="1" customWidth="1"/>
    <col min="9272" max="9272" width="11.08984375" style="47" bestFit="1" customWidth="1"/>
    <col min="9273" max="9273" width="5.81640625" style="47" customWidth="1"/>
    <col min="9274" max="9274" width="7" style="47" customWidth="1"/>
    <col min="9275" max="9275" width="3.6328125" style="47" customWidth="1"/>
    <col min="9276" max="9276" width="19.453125" style="47" customWidth="1"/>
    <col min="9277" max="9278" width="9.90625" style="47" bestFit="1" customWidth="1"/>
    <col min="9279" max="9279" width="9.08984375" style="47" bestFit="1" customWidth="1"/>
    <col min="9280" max="9280" width="10" style="47" customWidth="1"/>
    <col min="9281" max="9281" width="3.90625" style="47" customWidth="1"/>
    <col min="9282" max="9282" width="3.81640625" style="47" customWidth="1"/>
    <col min="9283" max="9283" width="20.08984375" style="47" customWidth="1"/>
    <col min="9284" max="9284" width="9.36328125" style="47" bestFit="1" customWidth="1"/>
    <col min="9285" max="9285" width="9.90625" style="47" bestFit="1" customWidth="1"/>
    <col min="9286" max="9286" width="10.453125" style="47" bestFit="1" customWidth="1"/>
    <col min="9287" max="9287" width="3.90625" style="47" customWidth="1"/>
    <col min="9288" max="9472" width="9" style="47"/>
    <col min="9473" max="9473" width="3.90625" style="47" customWidth="1"/>
    <col min="9474" max="9474" width="21" style="47" customWidth="1"/>
    <col min="9475" max="9513" width="9.1796875" style="47" bestFit="1" customWidth="1"/>
    <col min="9514" max="9514" width="10" style="47" bestFit="1" customWidth="1"/>
    <col min="9515" max="9515" width="9.1796875" style="47" bestFit="1" customWidth="1"/>
    <col min="9516" max="9516" width="10" style="47" bestFit="1" customWidth="1"/>
    <col min="9517" max="9520" width="9.1796875" style="47" bestFit="1" customWidth="1"/>
    <col min="9521" max="9522" width="10" style="47" bestFit="1" customWidth="1"/>
    <col min="9523" max="9523" width="9.1796875" style="47" bestFit="1" customWidth="1"/>
    <col min="9524" max="9525" width="10" style="47" bestFit="1" customWidth="1"/>
    <col min="9526" max="9526" width="10.6328125" style="47" bestFit="1" customWidth="1"/>
    <col min="9527" max="9527" width="9.6328125" style="47" bestFit="1" customWidth="1"/>
    <col min="9528" max="9528" width="11.08984375" style="47" bestFit="1" customWidth="1"/>
    <col min="9529" max="9529" width="5.81640625" style="47" customWidth="1"/>
    <col min="9530" max="9530" width="7" style="47" customWidth="1"/>
    <col min="9531" max="9531" width="3.6328125" style="47" customWidth="1"/>
    <col min="9532" max="9532" width="19.453125" style="47" customWidth="1"/>
    <col min="9533" max="9534" width="9.90625" style="47" bestFit="1" customWidth="1"/>
    <col min="9535" max="9535" width="9.08984375" style="47" bestFit="1" customWidth="1"/>
    <col min="9536" max="9536" width="10" style="47" customWidth="1"/>
    <col min="9537" max="9537" width="3.90625" style="47" customWidth="1"/>
    <col min="9538" max="9538" width="3.81640625" style="47" customWidth="1"/>
    <col min="9539" max="9539" width="20.08984375" style="47" customWidth="1"/>
    <col min="9540" max="9540" width="9.36328125" style="47" bestFit="1" customWidth="1"/>
    <col min="9541" max="9541" width="9.90625" style="47" bestFit="1" customWidth="1"/>
    <col min="9542" max="9542" width="10.453125" style="47" bestFit="1" customWidth="1"/>
    <col min="9543" max="9543" width="3.90625" style="47" customWidth="1"/>
    <col min="9544" max="9728" width="9" style="47"/>
    <col min="9729" max="9729" width="3.90625" style="47" customWidth="1"/>
    <col min="9730" max="9730" width="21" style="47" customWidth="1"/>
    <col min="9731" max="9769" width="9.1796875" style="47" bestFit="1" customWidth="1"/>
    <col min="9770" max="9770" width="10" style="47" bestFit="1" customWidth="1"/>
    <col min="9771" max="9771" width="9.1796875" style="47" bestFit="1" customWidth="1"/>
    <col min="9772" max="9772" width="10" style="47" bestFit="1" customWidth="1"/>
    <col min="9773" max="9776" width="9.1796875" style="47" bestFit="1" customWidth="1"/>
    <col min="9777" max="9778" width="10" style="47" bestFit="1" customWidth="1"/>
    <col min="9779" max="9779" width="9.1796875" style="47" bestFit="1" customWidth="1"/>
    <col min="9780" max="9781" width="10" style="47" bestFit="1" customWidth="1"/>
    <col min="9782" max="9782" width="10.6328125" style="47" bestFit="1" customWidth="1"/>
    <col min="9783" max="9783" width="9.6328125" style="47" bestFit="1" customWidth="1"/>
    <col min="9784" max="9784" width="11.08984375" style="47" bestFit="1" customWidth="1"/>
    <col min="9785" max="9785" width="5.81640625" style="47" customWidth="1"/>
    <col min="9786" max="9786" width="7" style="47" customWidth="1"/>
    <col min="9787" max="9787" width="3.6328125" style="47" customWidth="1"/>
    <col min="9788" max="9788" width="19.453125" style="47" customWidth="1"/>
    <col min="9789" max="9790" width="9.90625" style="47" bestFit="1" customWidth="1"/>
    <col min="9791" max="9791" width="9.08984375" style="47" bestFit="1" customWidth="1"/>
    <col min="9792" max="9792" width="10" style="47" customWidth="1"/>
    <col min="9793" max="9793" width="3.90625" style="47" customWidth="1"/>
    <col min="9794" max="9794" width="3.81640625" style="47" customWidth="1"/>
    <col min="9795" max="9795" width="20.08984375" style="47" customWidth="1"/>
    <col min="9796" max="9796" width="9.36328125" style="47" bestFit="1" customWidth="1"/>
    <col min="9797" max="9797" width="9.90625" style="47" bestFit="1" customWidth="1"/>
    <col min="9798" max="9798" width="10.453125" style="47" bestFit="1" customWidth="1"/>
    <col min="9799" max="9799" width="3.90625" style="47" customWidth="1"/>
    <col min="9800" max="9984" width="9" style="47"/>
    <col min="9985" max="9985" width="3.90625" style="47" customWidth="1"/>
    <col min="9986" max="9986" width="21" style="47" customWidth="1"/>
    <col min="9987" max="10025" width="9.1796875" style="47" bestFit="1" customWidth="1"/>
    <col min="10026" max="10026" width="10" style="47" bestFit="1" customWidth="1"/>
    <col min="10027" max="10027" width="9.1796875" style="47" bestFit="1" customWidth="1"/>
    <col min="10028" max="10028" width="10" style="47" bestFit="1" customWidth="1"/>
    <col min="10029" max="10032" width="9.1796875" style="47" bestFit="1" customWidth="1"/>
    <col min="10033" max="10034" width="10" style="47" bestFit="1" customWidth="1"/>
    <col min="10035" max="10035" width="9.1796875" style="47" bestFit="1" customWidth="1"/>
    <col min="10036" max="10037" width="10" style="47" bestFit="1" customWidth="1"/>
    <col min="10038" max="10038" width="10.6328125" style="47" bestFit="1" customWidth="1"/>
    <col min="10039" max="10039" width="9.6328125" style="47" bestFit="1" customWidth="1"/>
    <col min="10040" max="10040" width="11.08984375" style="47" bestFit="1" customWidth="1"/>
    <col min="10041" max="10041" width="5.81640625" style="47" customWidth="1"/>
    <col min="10042" max="10042" width="7" style="47" customWidth="1"/>
    <col min="10043" max="10043" width="3.6328125" style="47" customWidth="1"/>
    <col min="10044" max="10044" width="19.453125" style="47" customWidth="1"/>
    <col min="10045" max="10046" width="9.90625" style="47" bestFit="1" customWidth="1"/>
    <col min="10047" max="10047" width="9.08984375" style="47" bestFit="1" customWidth="1"/>
    <col min="10048" max="10048" width="10" style="47" customWidth="1"/>
    <col min="10049" max="10049" width="3.90625" style="47" customWidth="1"/>
    <col min="10050" max="10050" width="3.81640625" style="47" customWidth="1"/>
    <col min="10051" max="10051" width="20.08984375" style="47" customWidth="1"/>
    <col min="10052" max="10052" width="9.36328125" style="47" bestFit="1" customWidth="1"/>
    <col min="10053" max="10053" width="9.90625" style="47" bestFit="1" customWidth="1"/>
    <col min="10054" max="10054" width="10.453125" style="47" bestFit="1" customWidth="1"/>
    <col min="10055" max="10055" width="3.90625" style="47" customWidth="1"/>
    <col min="10056" max="10240" width="9" style="47"/>
    <col min="10241" max="10241" width="3.90625" style="47" customWidth="1"/>
    <col min="10242" max="10242" width="21" style="47" customWidth="1"/>
    <col min="10243" max="10281" width="9.1796875" style="47" bestFit="1" customWidth="1"/>
    <col min="10282" max="10282" width="10" style="47" bestFit="1" customWidth="1"/>
    <col min="10283" max="10283" width="9.1796875" style="47" bestFit="1" customWidth="1"/>
    <col min="10284" max="10284" width="10" style="47" bestFit="1" customWidth="1"/>
    <col min="10285" max="10288" width="9.1796875" style="47" bestFit="1" customWidth="1"/>
    <col min="10289" max="10290" width="10" style="47" bestFit="1" customWidth="1"/>
    <col min="10291" max="10291" width="9.1796875" style="47" bestFit="1" customWidth="1"/>
    <col min="10292" max="10293" width="10" style="47" bestFit="1" customWidth="1"/>
    <col min="10294" max="10294" width="10.6328125" style="47" bestFit="1" customWidth="1"/>
    <col min="10295" max="10295" width="9.6328125" style="47" bestFit="1" customWidth="1"/>
    <col min="10296" max="10296" width="11.08984375" style="47" bestFit="1" customWidth="1"/>
    <col min="10297" max="10297" width="5.81640625" style="47" customWidth="1"/>
    <col min="10298" max="10298" width="7" style="47" customWidth="1"/>
    <col min="10299" max="10299" width="3.6328125" style="47" customWidth="1"/>
    <col min="10300" max="10300" width="19.453125" style="47" customWidth="1"/>
    <col min="10301" max="10302" width="9.90625" style="47" bestFit="1" customWidth="1"/>
    <col min="10303" max="10303" width="9.08984375" style="47" bestFit="1" customWidth="1"/>
    <col min="10304" max="10304" width="10" style="47" customWidth="1"/>
    <col min="10305" max="10305" width="3.90625" style="47" customWidth="1"/>
    <col min="10306" max="10306" width="3.81640625" style="47" customWidth="1"/>
    <col min="10307" max="10307" width="20.08984375" style="47" customWidth="1"/>
    <col min="10308" max="10308" width="9.36328125" style="47" bestFit="1" customWidth="1"/>
    <col min="10309" max="10309" width="9.90625" style="47" bestFit="1" customWidth="1"/>
    <col min="10310" max="10310" width="10.453125" style="47" bestFit="1" customWidth="1"/>
    <col min="10311" max="10311" width="3.90625" style="47" customWidth="1"/>
    <col min="10312" max="10496" width="9" style="47"/>
    <col min="10497" max="10497" width="3.90625" style="47" customWidth="1"/>
    <col min="10498" max="10498" width="21" style="47" customWidth="1"/>
    <col min="10499" max="10537" width="9.1796875" style="47" bestFit="1" customWidth="1"/>
    <col min="10538" max="10538" width="10" style="47" bestFit="1" customWidth="1"/>
    <col min="10539" max="10539" width="9.1796875" style="47" bestFit="1" customWidth="1"/>
    <col min="10540" max="10540" width="10" style="47" bestFit="1" customWidth="1"/>
    <col min="10541" max="10544" width="9.1796875" style="47" bestFit="1" customWidth="1"/>
    <col min="10545" max="10546" width="10" style="47" bestFit="1" customWidth="1"/>
    <col min="10547" max="10547" width="9.1796875" style="47" bestFit="1" customWidth="1"/>
    <col min="10548" max="10549" width="10" style="47" bestFit="1" customWidth="1"/>
    <col min="10550" max="10550" width="10.6328125" style="47" bestFit="1" customWidth="1"/>
    <col min="10551" max="10551" width="9.6328125" style="47" bestFit="1" customWidth="1"/>
    <col min="10552" max="10552" width="11.08984375" style="47" bestFit="1" customWidth="1"/>
    <col min="10553" max="10553" width="5.81640625" style="47" customWidth="1"/>
    <col min="10554" max="10554" width="7" style="47" customWidth="1"/>
    <col min="10555" max="10555" width="3.6328125" style="47" customWidth="1"/>
    <col min="10556" max="10556" width="19.453125" style="47" customWidth="1"/>
    <col min="10557" max="10558" width="9.90625" style="47" bestFit="1" customWidth="1"/>
    <col min="10559" max="10559" width="9.08984375" style="47" bestFit="1" customWidth="1"/>
    <col min="10560" max="10560" width="10" style="47" customWidth="1"/>
    <col min="10561" max="10561" width="3.90625" style="47" customWidth="1"/>
    <col min="10562" max="10562" width="3.81640625" style="47" customWidth="1"/>
    <col min="10563" max="10563" width="20.08984375" style="47" customWidth="1"/>
    <col min="10564" max="10564" width="9.36328125" style="47" bestFit="1" customWidth="1"/>
    <col min="10565" max="10565" width="9.90625" style="47" bestFit="1" customWidth="1"/>
    <col min="10566" max="10566" width="10.453125" style="47" bestFit="1" customWidth="1"/>
    <col min="10567" max="10567" width="3.90625" style="47" customWidth="1"/>
    <col min="10568" max="10752" width="9" style="47"/>
    <col min="10753" max="10753" width="3.90625" style="47" customWidth="1"/>
    <col min="10754" max="10754" width="21" style="47" customWidth="1"/>
    <col min="10755" max="10793" width="9.1796875" style="47" bestFit="1" customWidth="1"/>
    <col min="10794" max="10794" width="10" style="47" bestFit="1" customWidth="1"/>
    <col min="10795" max="10795" width="9.1796875" style="47" bestFit="1" customWidth="1"/>
    <col min="10796" max="10796" width="10" style="47" bestFit="1" customWidth="1"/>
    <col min="10797" max="10800" width="9.1796875" style="47" bestFit="1" customWidth="1"/>
    <col min="10801" max="10802" width="10" style="47" bestFit="1" customWidth="1"/>
    <col min="10803" max="10803" width="9.1796875" style="47" bestFit="1" customWidth="1"/>
    <col min="10804" max="10805" width="10" style="47" bestFit="1" customWidth="1"/>
    <col min="10806" max="10806" width="10.6328125" style="47" bestFit="1" customWidth="1"/>
    <col min="10807" max="10807" width="9.6328125" style="47" bestFit="1" customWidth="1"/>
    <col min="10808" max="10808" width="11.08984375" style="47" bestFit="1" customWidth="1"/>
    <col min="10809" max="10809" width="5.81640625" style="47" customWidth="1"/>
    <col min="10810" max="10810" width="7" style="47" customWidth="1"/>
    <col min="10811" max="10811" width="3.6328125" style="47" customWidth="1"/>
    <col min="10812" max="10812" width="19.453125" style="47" customWidth="1"/>
    <col min="10813" max="10814" width="9.90625" style="47" bestFit="1" customWidth="1"/>
    <col min="10815" max="10815" width="9.08984375" style="47" bestFit="1" customWidth="1"/>
    <col min="10816" max="10816" width="10" style="47" customWidth="1"/>
    <col min="10817" max="10817" width="3.90625" style="47" customWidth="1"/>
    <col min="10818" max="10818" width="3.81640625" style="47" customWidth="1"/>
    <col min="10819" max="10819" width="20.08984375" style="47" customWidth="1"/>
    <col min="10820" max="10820" width="9.36328125" style="47" bestFit="1" customWidth="1"/>
    <col min="10821" max="10821" width="9.90625" style="47" bestFit="1" customWidth="1"/>
    <col min="10822" max="10822" width="10.453125" style="47" bestFit="1" customWidth="1"/>
    <col min="10823" max="10823" width="3.90625" style="47" customWidth="1"/>
    <col min="10824" max="11008" width="9" style="47"/>
    <col min="11009" max="11009" width="3.90625" style="47" customWidth="1"/>
    <col min="11010" max="11010" width="21" style="47" customWidth="1"/>
    <col min="11011" max="11049" width="9.1796875" style="47" bestFit="1" customWidth="1"/>
    <col min="11050" max="11050" width="10" style="47" bestFit="1" customWidth="1"/>
    <col min="11051" max="11051" width="9.1796875" style="47" bestFit="1" customWidth="1"/>
    <col min="11052" max="11052" width="10" style="47" bestFit="1" customWidth="1"/>
    <col min="11053" max="11056" width="9.1796875" style="47" bestFit="1" customWidth="1"/>
    <col min="11057" max="11058" width="10" style="47" bestFit="1" customWidth="1"/>
    <col min="11059" max="11059" width="9.1796875" style="47" bestFit="1" customWidth="1"/>
    <col min="11060" max="11061" width="10" style="47" bestFit="1" customWidth="1"/>
    <col min="11062" max="11062" width="10.6328125" style="47" bestFit="1" customWidth="1"/>
    <col min="11063" max="11063" width="9.6328125" style="47" bestFit="1" customWidth="1"/>
    <col min="11064" max="11064" width="11.08984375" style="47" bestFit="1" customWidth="1"/>
    <col min="11065" max="11065" width="5.81640625" style="47" customWidth="1"/>
    <col min="11066" max="11066" width="7" style="47" customWidth="1"/>
    <col min="11067" max="11067" width="3.6328125" style="47" customWidth="1"/>
    <col min="11068" max="11068" width="19.453125" style="47" customWidth="1"/>
    <col min="11069" max="11070" width="9.90625" style="47" bestFit="1" customWidth="1"/>
    <col min="11071" max="11071" width="9.08984375" style="47" bestFit="1" customWidth="1"/>
    <col min="11072" max="11072" width="10" style="47" customWidth="1"/>
    <col min="11073" max="11073" width="3.90625" style="47" customWidth="1"/>
    <col min="11074" max="11074" width="3.81640625" style="47" customWidth="1"/>
    <col min="11075" max="11075" width="20.08984375" style="47" customWidth="1"/>
    <col min="11076" max="11076" width="9.36328125" style="47" bestFit="1" customWidth="1"/>
    <col min="11077" max="11077" width="9.90625" style="47" bestFit="1" customWidth="1"/>
    <col min="11078" max="11078" width="10.453125" style="47" bestFit="1" customWidth="1"/>
    <col min="11079" max="11079" width="3.90625" style="47" customWidth="1"/>
    <col min="11080" max="11264" width="9" style="47"/>
    <col min="11265" max="11265" width="3.90625" style="47" customWidth="1"/>
    <col min="11266" max="11266" width="21" style="47" customWidth="1"/>
    <col min="11267" max="11305" width="9.1796875" style="47" bestFit="1" customWidth="1"/>
    <col min="11306" max="11306" width="10" style="47" bestFit="1" customWidth="1"/>
    <col min="11307" max="11307" width="9.1796875" style="47" bestFit="1" customWidth="1"/>
    <col min="11308" max="11308" width="10" style="47" bestFit="1" customWidth="1"/>
    <col min="11309" max="11312" width="9.1796875" style="47" bestFit="1" customWidth="1"/>
    <col min="11313" max="11314" width="10" style="47" bestFit="1" customWidth="1"/>
    <col min="11315" max="11315" width="9.1796875" style="47" bestFit="1" customWidth="1"/>
    <col min="11316" max="11317" width="10" style="47" bestFit="1" customWidth="1"/>
    <col min="11318" max="11318" width="10.6328125" style="47" bestFit="1" customWidth="1"/>
    <col min="11319" max="11319" width="9.6328125" style="47" bestFit="1" customWidth="1"/>
    <col min="11320" max="11320" width="11.08984375" style="47" bestFit="1" customWidth="1"/>
    <col min="11321" max="11321" width="5.81640625" style="47" customWidth="1"/>
    <col min="11322" max="11322" width="7" style="47" customWidth="1"/>
    <col min="11323" max="11323" width="3.6328125" style="47" customWidth="1"/>
    <col min="11324" max="11324" width="19.453125" style="47" customWidth="1"/>
    <col min="11325" max="11326" width="9.90625" style="47" bestFit="1" customWidth="1"/>
    <col min="11327" max="11327" width="9.08984375" style="47" bestFit="1" customWidth="1"/>
    <col min="11328" max="11328" width="10" style="47" customWidth="1"/>
    <col min="11329" max="11329" width="3.90625" style="47" customWidth="1"/>
    <col min="11330" max="11330" width="3.81640625" style="47" customWidth="1"/>
    <col min="11331" max="11331" width="20.08984375" style="47" customWidth="1"/>
    <col min="11332" max="11332" width="9.36328125" style="47" bestFit="1" customWidth="1"/>
    <col min="11333" max="11333" width="9.90625" style="47" bestFit="1" customWidth="1"/>
    <col min="11334" max="11334" width="10.453125" style="47" bestFit="1" customWidth="1"/>
    <col min="11335" max="11335" width="3.90625" style="47" customWidth="1"/>
    <col min="11336" max="11520" width="9" style="47"/>
    <col min="11521" max="11521" width="3.90625" style="47" customWidth="1"/>
    <col min="11522" max="11522" width="21" style="47" customWidth="1"/>
    <col min="11523" max="11561" width="9.1796875" style="47" bestFit="1" customWidth="1"/>
    <col min="11562" max="11562" width="10" style="47" bestFit="1" customWidth="1"/>
    <col min="11563" max="11563" width="9.1796875" style="47" bestFit="1" customWidth="1"/>
    <col min="11564" max="11564" width="10" style="47" bestFit="1" customWidth="1"/>
    <col min="11565" max="11568" width="9.1796875" style="47" bestFit="1" customWidth="1"/>
    <col min="11569" max="11570" width="10" style="47" bestFit="1" customWidth="1"/>
    <col min="11571" max="11571" width="9.1796875" style="47" bestFit="1" customWidth="1"/>
    <col min="11572" max="11573" width="10" style="47" bestFit="1" customWidth="1"/>
    <col min="11574" max="11574" width="10.6328125" style="47" bestFit="1" customWidth="1"/>
    <col min="11575" max="11575" width="9.6328125" style="47" bestFit="1" customWidth="1"/>
    <col min="11576" max="11576" width="11.08984375" style="47" bestFit="1" customWidth="1"/>
    <col min="11577" max="11577" width="5.81640625" style="47" customWidth="1"/>
    <col min="11578" max="11578" width="7" style="47" customWidth="1"/>
    <col min="11579" max="11579" width="3.6328125" style="47" customWidth="1"/>
    <col min="11580" max="11580" width="19.453125" style="47" customWidth="1"/>
    <col min="11581" max="11582" width="9.90625" style="47" bestFit="1" customWidth="1"/>
    <col min="11583" max="11583" width="9.08984375" style="47" bestFit="1" customWidth="1"/>
    <col min="11584" max="11584" width="10" style="47" customWidth="1"/>
    <col min="11585" max="11585" width="3.90625" style="47" customWidth="1"/>
    <col min="11586" max="11586" width="3.81640625" style="47" customWidth="1"/>
    <col min="11587" max="11587" width="20.08984375" style="47" customWidth="1"/>
    <col min="11588" max="11588" width="9.36328125" style="47" bestFit="1" customWidth="1"/>
    <col min="11589" max="11589" width="9.90625" style="47" bestFit="1" customWidth="1"/>
    <col min="11590" max="11590" width="10.453125" style="47" bestFit="1" customWidth="1"/>
    <col min="11591" max="11591" width="3.90625" style="47" customWidth="1"/>
    <col min="11592" max="11776" width="9" style="47"/>
    <col min="11777" max="11777" width="3.90625" style="47" customWidth="1"/>
    <col min="11778" max="11778" width="21" style="47" customWidth="1"/>
    <col min="11779" max="11817" width="9.1796875" style="47" bestFit="1" customWidth="1"/>
    <col min="11818" max="11818" width="10" style="47" bestFit="1" customWidth="1"/>
    <col min="11819" max="11819" width="9.1796875" style="47" bestFit="1" customWidth="1"/>
    <col min="11820" max="11820" width="10" style="47" bestFit="1" customWidth="1"/>
    <col min="11821" max="11824" width="9.1796875" style="47" bestFit="1" customWidth="1"/>
    <col min="11825" max="11826" width="10" style="47" bestFit="1" customWidth="1"/>
    <col min="11827" max="11827" width="9.1796875" style="47" bestFit="1" customWidth="1"/>
    <col min="11828" max="11829" width="10" style="47" bestFit="1" customWidth="1"/>
    <col min="11830" max="11830" width="10.6328125" style="47" bestFit="1" customWidth="1"/>
    <col min="11831" max="11831" width="9.6328125" style="47" bestFit="1" customWidth="1"/>
    <col min="11832" max="11832" width="11.08984375" style="47" bestFit="1" customWidth="1"/>
    <col min="11833" max="11833" width="5.81640625" style="47" customWidth="1"/>
    <col min="11834" max="11834" width="7" style="47" customWidth="1"/>
    <col min="11835" max="11835" width="3.6328125" style="47" customWidth="1"/>
    <col min="11836" max="11836" width="19.453125" style="47" customWidth="1"/>
    <col min="11837" max="11838" width="9.90625" style="47" bestFit="1" customWidth="1"/>
    <col min="11839" max="11839" width="9.08984375" style="47" bestFit="1" customWidth="1"/>
    <col min="11840" max="11840" width="10" style="47" customWidth="1"/>
    <col min="11841" max="11841" width="3.90625" style="47" customWidth="1"/>
    <col min="11842" max="11842" width="3.81640625" style="47" customWidth="1"/>
    <col min="11843" max="11843" width="20.08984375" style="47" customWidth="1"/>
    <col min="11844" max="11844" width="9.36328125" style="47" bestFit="1" customWidth="1"/>
    <col min="11845" max="11845" width="9.90625" style="47" bestFit="1" customWidth="1"/>
    <col min="11846" max="11846" width="10.453125" style="47" bestFit="1" customWidth="1"/>
    <col min="11847" max="11847" width="3.90625" style="47" customWidth="1"/>
    <col min="11848" max="12032" width="9" style="47"/>
    <col min="12033" max="12033" width="3.90625" style="47" customWidth="1"/>
    <col min="12034" max="12034" width="21" style="47" customWidth="1"/>
    <col min="12035" max="12073" width="9.1796875" style="47" bestFit="1" customWidth="1"/>
    <col min="12074" max="12074" width="10" style="47" bestFit="1" customWidth="1"/>
    <col min="12075" max="12075" width="9.1796875" style="47" bestFit="1" customWidth="1"/>
    <col min="12076" max="12076" width="10" style="47" bestFit="1" customWidth="1"/>
    <col min="12077" max="12080" width="9.1796875" style="47" bestFit="1" customWidth="1"/>
    <col min="12081" max="12082" width="10" style="47" bestFit="1" customWidth="1"/>
    <col min="12083" max="12083" width="9.1796875" style="47" bestFit="1" customWidth="1"/>
    <col min="12084" max="12085" width="10" style="47" bestFit="1" customWidth="1"/>
    <col min="12086" max="12086" width="10.6328125" style="47" bestFit="1" customWidth="1"/>
    <col min="12087" max="12087" width="9.6328125" style="47" bestFit="1" customWidth="1"/>
    <col min="12088" max="12088" width="11.08984375" style="47" bestFit="1" customWidth="1"/>
    <col min="12089" max="12089" width="5.81640625" style="47" customWidth="1"/>
    <col min="12090" max="12090" width="7" style="47" customWidth="1"/>
    <col min="12091" max="12091" width="3.6328125" style="47" customWidth="1"/>
    <col min="12092" max="12092" width="19.453125" style="47" customWidth="1"/>
    <col min="12093" max="12094" width="9.90625" style="47" bestFit="1" customWidth="1"/>
    <col min="12095" max="12095" width="9.08984375" style="47" bestFit="1" customWidth="1"/>
    <col min="12096" max="12096" width="10" style="47" customWidth="1"/>
    <col min="12097" max="12097" width="3.90625" style="47" customWidth="1"/>
    <col min="12098" max="12098" width="3.81640625" style="47" customWidth="1"/>
    <col min="12099" max="12099" width="20.08984375" style="47" customWidth="1"/>
    <col min="12100" max="12100" width="9.36328125" style="47" bestFit="1" customWidth="1"/>
    <col min="12101" max="12101" width="9.90625" style="47" bestFit="1" customWidth="1"/>
    <col min="12102" max="12102" width="10.453125" style="47" bestFit="1" customWidth="1"/>
    <col min="12103" max="12103" width="3.90625" style="47" customWidth="1"/>
    <col min="12104" max="12288" width="9" style="47"/>
    <col min="12289" max="12289" width="3.90625" style="47" customWidth="1"/>
    <col min="12290" max="12290" width="21" style="47" customWidth="1"/>
    <col min="12291" max="12329" width="9.1796875" style="47" bestFit="1" customWidth="1"/>
    <col min="12330" max="12330" width="10" style="47" bestFit="1" customWidth="1"/>
    <col min="12331" max="12331" width="9.1796875" style="47" bestFit="1" customWidth="1"/>
    <col min="12332" max="12332" width="10" style="47" bestFit="1" customWidth="1"/>
    <col min="12333" max="12336" width="9.1796875" style="47" bestFit="1" customWidth="1"/>
    <col min="12337" max="12338" width="10" style="47" bestFit="1" customWidth="1"/>
    <col min="12339" max="12339" width="9.1796875" style="47" bestFit="1" customWidth="1"/>
    <col min="12340" max="12341" width="10" style="47" bestFit="1" customWidth="1"/>
    <col min="12342" max="12342" width="10.6328125" style="47" bestFit="1" customWidth="1"/>
    <col min="12343" max="12343" width="9.6328125" style="47" bestFit="1" customWidth="1"/>
    <col min="12344" max="12344" width="11.08984375" style="47" bestFit="1" customWidth="1"/>
    <col min="12345" max="12345" width="5.81640625" style="47" customWidth="1"/>
    <col min="12346" max="12346" width="7" style="47" customWidth="1"/>
    <col min="12347" max="12347" width="3.6328125" style="47" customWidth="1"/>
    <col min="12348" max="12348" width="19.453125" style="47" customWidth="1"/>
    <col min="12349" max="12350" width="9.90625" style="47" bestFit="1" customWidth="1"/>
    <col min="12351" max="12351" width="9.08984375" style="47" bestFit="1" customWidth="1"/>
    <col min="12352" max="12352" width="10" style="47" customWidth="1"/>
    <col min="12353" max="12353" width="3.90625" style="47" customWidth="1"/>
    <col min="12354" max="12354" width="3.81640625" style="47" customWidth="1"/>
    <col min="12355" max="12355" width="20.08984375" style="47" customWidth="1"/>
    <col min="12356" max="12356" width="9.36328125" style="47" bestFit="1" customWidth="1"/>
    <col min="12357" max="12357" width="9.90625" style="47" bestFit="1" customWidth="1"/>
    <col min="12358" max="12358" width="10.453125" style="47" bestFit="1" customWidth="1"/>
    <col min="12359" max="12359" width="3.90625" style="47" customWidth="1"/>
    <col min="12360" max="12544" width="9" style="47"/>
    <col min="12545" max="12545" width="3.90625" style="47" customWidth="1"/>
    <col min="12546" max="12546" width="21" style="47" customWidth="1"/>
    <col min="12547" max="12585" width="9.1796875" style="47" bestFit="1" customWidth="1"/>
    <col min="12586" max="12586" width="10" style="47" bestFit="1" customWidth="1"/>
    <col min="12587" max="12587" width="9.1796875" style="47" bestFit="1" customWidth="1"/>
    <col min="12588" max="12588" width="10" style="47" bestFit="1" customWidth="1"/>
    <col min="12589" max="12592" width="9.1796875" style="47" bestFit="1" customWidth="1"/>
    <col min="12593" max="12594" width="10" style="47" bestFit="1" customWidth="1"/>
    <col min="12595" max="12595" width="9.1796875" style="47" bestFit="1" customWidth="1"/>
    <col min="12596" max="12597" width="10" style="47" bestFit="1" customWidth="1"/>
    <col min="12598" max="12598" width="10.6328125" style="47" bestFit="1" customWidth="1"/>
    <col min="12599" max="12599" width="9.6328125" style="47" bestFit="1" customWidth="1"/>
    <col min="12600" max="12600" width="11.08984375" style="47" bestFit="1" customWidth="1"/>
    <col min="12601" max="12601" width="5.81640625" style="47" customWidth="1"/>
    <col min="12602" max="12602" width="7" style="47" customWidth="1"/>
    <col min="12603" max="12603" width="3.6328125" style="47" customWidth="1"/>
    <col min="12604" max="12604" width="19.453125" style="47" customWidth="1"/>
    <col min="12605" max="12606" width="9.90625" style="47" bestFit="1" customWidth="1"/>
    <col min="12607" max="12607" width="9.08984375" style="47" bestFit="1" customWidth="1"/>
    <col min="12608" max="12608" width="10" style="47" customWidth="1"/>
    <col min="12609" max="12609" width="3.90625" style="47" customWidth="1"/>
    <col min="12610" max="12610" width="3.81640625" style="47" customWidth="1"/>
    <col min="12611" max="12611" width="20.08984375" style="47" customWidth="1"/>
    <col min="12612" max="12612" width="9.36328125" style="47" bestFit="1" customWidth="1"/>
    <col min="12613" max="12613" width="9.90625" style="47" bestFit="1" customWidth="1"/>
    <col min="12614" max="12614" width="10.453125" style="47" bestFit="1" customWidth="1"/>
    <col min="12615" max="12615" width="3.90625" style="47" customWidth="1"/>
    <col min="12616" max="12800" width="9" style="47"/>
    <col min="12801" max="12801" width="3.90625" style="47" customWidth="1"/>
    <col min="12802" max="12802" width="21" style="47" customWidth="1"/>
    <col min="12803" max="12841" width="9.1796875" style="47" bestFit="1" customWidth="1"/>
    <col min="12842" max="12842" width="10" style="47" bestFit="1" customWidth="1"/>
    <col min="12843" max="12843" width="9.1796875" style="47" bestFit="1" customWidth="1"/>
    <col min="12844" max="12844" width="10" style="47" bestFit="1" customWidth="1"/>
    <col min="12845" max="12848" width="9.1796875" style="47" bestFit="1" customWidth="1"/>
    <col min="12849" max="12850" width="10" style="47" bestFit="1" customWidth="1"/>
    <col min="12851" max="12851" width="9.1796875" style="47" bestFit="1" customWidth="1"/>
    <col min="12852" max="12853" width="10" style="47" bestFit="1" customWidth="1"/>
    <col min="12854" max="12854" width="10.6328125" style="47" bestFit="1" customWidth="1"/>
    <col min="12855" max="12855" width="9.6328125" style="47" bestFit="1" customWidth="1"/>
    <col min="12856" max="12856" width="11.08984375" style="47" bestFit="1" customWidth="1"/>
    <col min="12857" max="12857" width="5.81640625" style="47" customWidth="1"/>
    <col min="12858" max="12858" width="7" style="47" customWidth="1"/>
    <col min="12859" max="12859" width="3.6328125" style="47" customWidth="1"/>
    <col min="12860" max="12860" width="19.453125" style="47" customWidth="1"/>
    <col min="12861" max="12862" width="9.90625" style="47" bestFit="1" customWidth="1"/>
    <col min="12863" max="12863" width="9.08984375" style="47" bestFit="1" customWidth="1"/>
    <col min="12864" max="12864" width="10" style="47" customWidth="1"/>
    <col min="12865" max="12865" width="3.90625" style="47" customWidth="1"/>
    <col min="12866" max="12866" width="3.81640625" style="47" customWidth="1"/>
    <col min="12867" max="12867" width="20.08984375" style="47" customWidth="1"/>
    <col min="12868" max="12868" width="9.36328125" style="47" bestFit="1" customWidth="1"/>
    <col min="12869" max="12869" width="9.90625" style="47" bestFit="1" customWidth="1"/>
    <col min="12870" max="12870" width="10.453125" style="47" bestFit="1" customWidth="1"/>
    <col min="12871" max="12871" width="3.90625" style="47" customWidth="1"/>
    <col min="12872" max="13056" width="9" style="47"/>
    <col min="13057" max="13057" width="3.90625" style="47" customWidth="1"/>
    <col min="13058" max="13058" width="21" style="47" customWidth="1"/>
    <col min="13059" max="13097" width="9.1796875" style="47" bestFit="1" customWidth="1"/>
    <col min="13098" max="13098" width="10" style="47" bestFit="1" customWidth="1"/>
    <col min="13099" max="13099" width="9.1796875" style="47" bestFit="1" customWidth="1"/>
    <col min="13100" max="13100" width="10" style="47" bestFit="1" customWidth="1"/>
    <col min="13101" max="13104" width="9.1796875" style="47" bestFit="1" customWidth="1"/>
    <col min="13105" max="13106" width="10" style="47" bestFit="1" customWidth="1"/>
    <col min="13107" max="13107" width="9.1796875" style="47" bestFit="1" customWidth="1"/>
    <col min="13108" max="13109" width="10" style="47" bestFit="1" customWidth="1"/>
    <col min="13110" max="13110" width="10.6328125" style="47" bestFit="1" customWidth="1"/>
    <col min="13111" max="13111" width="9.6328125" style="47" bestFit="1" customWidth="1"/>
    <col min="13112" max="13112" width="11.08984375" style="47" bestFit="1" customWidth="1"/>
    <col min="13113" max="13113" width="5.81640625" style="47" customWidth="1"/>
    <col min="13114" max="13114" width="7" style="47" customWidth="1"/>
    <col min="13115" max="13115" width="3.6328125" style="47" customWidth="1"/>
    <col min="13116" max="13116" width="19.453125" style="47" customWidth="1"/>
    <col min="13117" max="13118" width="9.90625" style="47" bestFit="1" customWidth="1"/>
    <col min="13119" max="13119" width="9.08984375" style="47" bestFit="1" customWidth="1"/>
    <col min="13120" max="13120" width="10" style="47" customWidth="1"/>
    <col min="13121" max="13121" width="3.90625" style="47" customWidth="1"/>
    <col min="13122" max="13122" width="3.81640625" style="47" customWidth="1"/>
    <col min="13123" max="13123" width="20.08984375" style="47" customWidth="1"/>
    <col min="13124" max="13124" width="9.36328125" style="47" bestFit="1" customWidth="1"/>
    <col min="13125" max="13125" width="9.90625" style="47" bestFit="1" customWidth="1"/>
    <col min="13126" max="13126" width="10.453125" style="47" bestFit="1" customWidth="1"/>
    <col min="13127" max="13127" width="3.90625" style="47" customWidth="1"/>
    <col min="13128" max="13312" width="9" style="47"/>
    <col min="13313" max="13313" width="3.90625" style="47" customWidth="1"/>
    <col min="13314" max="13314" width="21" style="47" customWidth="1"/>
    <col min="13315" max="13353" width="9.1796875" style="47" bestFit="1" customWidth="1"/>
    <col min="13354" max="13354" width="10" style="47" bestFit="1" customWidth="1"/>
    <col min="13355" max="13355" width="9.1796875" style="47" bestFit="1" customWidth="1"/>
    <col min="13356" max="13356" width="10" style="47" bestFit="1" customWidth="1"/>
    <col min="13357" max="13360" width="9.1796875" style="47" bestFit="1" customWidth="1"/>
    <col min="13361" max="13362" width="10" style="47" bestFit="1" customWidth="1"/>
    <col min="13363" max="13363" width="9.1796875" style="47" bestFit="1" customWidth="1"/>
    <col min="13364" max="13365" width="10" style="47" bestFit="1" customWidth="1"/>
    <col min="13366" max="13366" width="10.6328125" style="47" bestFit="1" customWidth="1"/>
    <col min="13367" max="13367" width="9.6328125" style="47" bestFit="1" customWidth="1"/>
    <col min="13368" max="13368" width="11.08984375" style="47" bestFit="1" customWidth="1"/>
    <col min="13369" max="13369" width="5.81640625" style="47" customWidth="1"/>
    <col min="13370" max="13370" width="7" style="47" customWidth="1"/>
    <col min="13371" max="13371" width="3.6328125" style="47" customWidth="1"/>
    <col min="13372" max="13372" width="19.453125" style="47" customWidth="1"/>
    <col min="13373" max="13374" width="9.90625" style="47" bestFit="1" customWidth="1"/>
    <col min="13375" max="13375" width="9.08984375" style="47" bestFit="1" customWidth="1"/>
    <col min="13376" max="13376" width="10" style="47" customWidth="1"/>
    <col min="13377" max="13377" width="3.90625" style="47" customWidth="1"/>
    <col min="13378" max="13378" width="3.81640625" style="47" customWidth="1"/>
    <col min="13379" max="13379" width="20.08984375" style="47" customWidth="1"/>
    <col min="13380" max="13380" width="9.36328125" style="47" bestFit="1" customWidth="1"/>
    <col min="13381" max="13381" width="9.90625" style="47" bestFit="1" customWidth="1"/>
    <col min="13382" max="13382" width="10.453125" style="47" bestFit="1" customWidth="1"/>
    <col min="13383" max="13383" width="3.90625" style="47" customWidth="1"/>
    <col min="13384" max="13568" width="9" style="47"/>
    <col min="13569" max="13569" width="3.90625" style="47" customWidth="1"/>
    <col min="13570" max="13570" width="21" style="47" customWidth="1"/>
    <col min="13571" max="13609" width="9.1796875" style="47" bestFit="1" customWidth="1"/>
    <col min="13610" max="13610" width="10" style="47" bestFit="1" customWidth="1"/>
    <col min="13611" max="13611" width="9.1796875" style="47" bestFit="1" customWidth="1"/>
    <col min="13612" max="13612" width="10" style="47" bestFit="1" customWidth="1"/>
    <col min="13613" max="13616" width="9.1796875" style="47" bestFit="1" customWidth="1"/>
    <col min="13617" max="13618" width="10" style="47" bestFit="1" customWidth="1"/>
    <col min="13619" max="13619" width="9.1796875" style="47" bestFit="1" customWidth="1"/>
    <col min="13620" max="13621" width="10" style="47" bestFit="1" customWidth="1"/>
    <col min="13622" max="13622" width="10.6328125" style="47" bestFit="1" customWidth="1"/>
    <col min="13623" max="13623" width="9.6328125" style="47" bestFit="1" customWidth="1"/>
    <col min="13624" max="13624" width="11.08984375" style="47" bestFit="1" customWidth="1"/>
    <col min="13625" max="13625" width="5.81640625" style="47" customWidth="1"/>
    <col min="13626" max="13626" width="7" style="47" customWidth="1"/>
    <col min="13627" max="13627" width="3.6328125" style="47" customWidth="1"/>
    <col min="13628" max="13628" width="19.453125" style="47" customWidth="1"/>
    <col min="13629" max="13630" width="9.90625" style="47" bestFit="1" customWidth="1"/>
    <col min="13631" max="13631" width="9.08984375" style="47" bestFit="1" customWidth="1"/>
    <col min="13632" max="13632" width="10" style="47" customWidth="1"/>
    <col min="13633" max="13633" width="3.90625" style="47" customWidth="1"/>
    <col min="13634" max="13634" width="3.81640625" style="47" customWidth="1"/>
    <col min="13635" max="13635" width="20.08984375" style="47" customWidth="1"/>
    <col min="13636" max="13636" width="9.36328125" style="47" bestFit="1" customWidth="1"/>
    <col min="13637" max="13637" width="9.90625" style="47" bestFit="1" customWidth="1"/>
    <col min="13638" max="13638" width="10.453125" style="47" bestFit="1" customWidth="1"/>
    <col min="13639" max="13639" width="3.90625" style="47" customWidth="1"/>
    <col min="13640" max="13824" width="9" style="47"/>
    <col min="13825" max="13825" width="3.90625" style="47" customWidth="1"/>
    <col min="13826" max="13826" width="21" style="47" customWidth="1"/>
    <col min="13827" max="13865" width="9.1796875" style="47" bestFit="1" customWidth="1"/>
    <col min="13866" max="13866" width="10" style="47" bestFit="1" customWidth="1"/>
    <col min="13867" max="13867" width="9.1796875" style="47" bestFit="1" customWidth="1"/>
    <col min="13868" max="13868" width="10" style="47" bestFit="1" customWidth="1"/>
    <col min="13869" max="13872" width="9.1796875" style="47" bestFit="1" customWidth="1"/>
    <col min="13873" max="13874" width="10" style="47" bestFit="1" customWidth="1"/>
    <col min="13875" max="13875" width="9.1796875" style="47" bestFit="1" customWidth="1"/>
    <col min="13876" max="13877" width="10" style="47" bestFit="1" customWidth="1"/>
    <col min="13878" max="13878" width="10.6328125" style="47" bestFit="1" customWidth="1"/>
    <col min="13879" max="13879" width="9.6328125" style="47" bestFit="1" customWidth="1"/>
    <col min="13880" max="13880" width="11.08984375" style="47" bestFit="1" customWidth="1"/>
    <col min="13881" max="13881" width="5.81640625" style="47" customWidth="1"/>
    <col min="13882" max="13882" width="7" style="47" customWidth="1"/>
    <col min="13883" max="13883" width="3.6328125" style="47" customWidth="1"/>
    <col min="13884" max="13884" width="19.453125" style="47" customWidth="1"/>
    <col min="13885" max="13886" width="9.90625" style="47" bestFit="1" customWidth="1"/>
    <col min="13887" max="13887" width="9.08984375" style="47" bestFit="1" customWidth="1"/>
    <col min="13888" max="13888" width="10" style="47" customWidth="1"/>
    <col min="13889" max="13889" width="3.90625" style="47" customWidth="1"/>
    <col min="13890" max="13890" width="3.81640625" style="47" customWidth="1"/>
    <col min="13891" max="13891" width="20.08984375" style="47" customWidth="1"/>
    <col min="13892" max="13892" width="9.36328125" style="47" bestFit="1" customWidth="1"/>
    <col min="13893" max="13893" width="9.90625" style="47" bestFit="1" customWidth="1"/>
    <col min="13894" max="13894" width="10.453125" style="47" bestFit="1" customWidth="1"/>
    <col min="13895" max="13895" width="3.90625" style="47" customWidth="1"/>
    <col min="13896" max="14080" width="9" style="47"/>
    <col min="14081" max="14081" width="3.90625" style="47" customWidth="1"/>
    <col min="14082" max="14082" width="21" style="47" customWidth="1"/>
    <col min="14083" max="14121" width="9.1796875" style="47" bestFit="1" customWidth="1"/>
    <col min="14122" max="14122" width="10" style="47" bestFit="1" customWidth="1"/>
    <col min="14123" max="14123" width="9.1796875" style="47" bestFit="1" customWidth="1"/>
    <col min="14124" max="14124" width="10" style="47" bestFit="1" customWidth="1"/>
    <col min="14125" max="14128" width="9.1796875" style="47" bestFit="1" customWidth="1"/>
    <col min="14129" max="14130" width="10" style="47" bestFit="1" customWidth="1"/>
    <col min="14131" max="14131" width="9.1796875" style="47" bestFit="1" customWidth="1"/>
    <col min="14132" max="14133" width="10" style="47" bestFit="1" customWidth="1"/>
    <col min="14134" max="14134" width="10.6328125" style="47" bestFit="1" customWidth="1"/>
    <col min="14135" max="14135" width="9.6328125" style="47" bestFit="1" customWidth="1"/>
    <col min="14136" max="14136" width="11.08984375" style="47" bestFit="1" customWidth="1"/>
    <col min="14137" max="14137" width="5.81640625" style="47" customWidth="1"/>
    <col min="14138" max="14138" width="7" style="47" customWidth="1"/>
    <col min="14139" max="14139" width="3.6328125" style="47" customWidth="1"/>
    <col min="14140" max="14140" width="19.453125" style="47" customWidth="1"/>
    <col min="14141" max="14142" width="9.90625" style="47" bestFit="1" customWidth="1"/>
    <col min="14143" max="14143" width="9.08984375" style="47" bestFit="1" customWidth="1"/>
    <col min="14144" max="14144" width="10" style="47" customWidth="1"/>
    <col min="14145" max="14145" width="3.90625" style="47" customWidth="1"/>
    <col min="14146" max="14146" width="3.81640625" style="47" customWidth="1"/>
    <col min="14147" max="14147" width="20.08984375" style="47" customWidth="1"/>
    <col min="14148" max="14148" width="9.36328125" style="47" bestFit="1" customWidth="1"/>
    <col min="14149" max="14149" width="9.90625" style="47" bestFit="1" customWidth="1"/>
    <col min="14150" max="14150" width="10.453125" style="47" bestFit="1" customWidth="1"/>
    <col min="14151" max="14151" width="3.90625" style="47" customWidth="1"/>
    <col min="14152" max="14336" width="9" style="47"/>
    <col min="14337" max="14337" width="3.90625" style="47" customWidth="1"/>
    <col min="14338" max="14338" width="21" style="47" customWidth="1"/>
    <col min="14339" max="14377" width="9.1796875" style="47" bestFit="1" customWidth="1"/>
    <col min="14378" max="14378" width="10" style="47" bestFit="1" customWidth="1"/>
    <col min="14379" max="14379" width="9.1796875" style="47" bestFit="1" customWidth="1"/>
    <col min="14380" max="14380" width="10" style="47" bestFit="1" customWidth="1"/>
    <col min="14381" max="14384" width="9.1796875" style="47" bestFit="1" customWidth="1"/>
    <col min="14385" max="14386" width="10" style="47" bestFit="1" customWidth="1"/>
    <col min="14387" max="14387" width="9.1796875" style="47" bestFit="1" customWidth="1"/>
    <col min="14388" max="14389" width="10" style="47" bestFit="1" customWidth="1"/>
    <col min="14390" max="14390" width="10.6328125" style="47" bestFit="1" customWidth="1"/>
    <col min="14391" max="14391" width="9.6328125" style="47" bestFit="1" customWidth="1"/>
    <col min="14392" max="14392" width="11.08984375" style="47" bestFit="1" customWidth="1"/>
    <col min="14393" max="14393" width="5.81640625" style="47" customWidth="1"/>
    <col min="14394" max="14394" width="7" style="47" customWidth="1"/>
    <col min="14395" max="14395" width="3.6328125" style="47" customWidth="1"/>
    <col min="14396" max="14396" width="19.453125" style="47" customWidth="1"/>
    <col min="14397" max="14398" width="9.90625" style="47" bestFit="1" customWidth="1"/>
    <col min="14399" max="14399" width="9.08984375" style="47" bestFit="1" customWidth="1"/>
    <col min="14400" max="14400" width="10" style="47" customWidth="1"/>
    <col min="14401" max="14401" width="3.90625" style="47" customWidth="1"/>
    <col min="14402" max="14402" width="3.81640625" style="47" customWidth="1"/>
    <col min="14403" max="14403" width="20.08984375" style="47" customWidth="1"/>
    <col min="14404" max="14404" width="9.36328125" style="47" bestFit="1" customWidth="1"/>
    <col min="14405" max="14405" width="9.90625" style="47" bestFit="1" customWidth="1"/>
    <col min="14406" max="14406" width="10.453125" style="47" bestFit="1" customWidth="1"/>
    <col min="14407" max="14407" width="3.90625" style="47" customWidth="1"/>
    <col min="14408" max="14592" width="9" style="47"/>
    <col min="14593" max="14593" width="3.90625" style="47" customWidth="1"/>
    <col min="14594" max="14594" width="21" style="47" customWidth="1"/>
    <col min="14595" max="14633" width="9.1796875" style="47" bestFit="1" customWidth="1"/>
    <col min="14634" max="14634" width="10" style="47" bestFit="1" customWidth="1"/>
    <col min="14635" max="14635" width="9.1796875" style="47" bestFit="1" customWidth="1"/>
    <col min="14636" max="14636" width="10" style="47" bestFit="1" customWidth="1"/>
    <col min="14637" max="14640" width="9.1796875" style="47" bestFit="1" customWidth="1"/>
    <col min="14641" max="14642" width="10" style="47" bestFit="1" customWidth="1"/>
    <col min="14643" max="14643" width="9.1796875" style="47" bestFit="1" customWidth="1"/>
    <col min="14644" max="14645" width="10" style="47" bestFit="1" customWidth="1"/>
    <col min="14646" max="14646" width="10.6328125" style="47" bestFit="1" customWidth="1"/>
    <col min="14647" max="14647" width="9.6328125" style="47" bestFit="1" customWidth="1"/>
    <col min="14648" max="14648" width="11.08984375" style="47" bestFit="1" customWidth="1"/>
    <col min="14649" max="14649" width="5.81640625" style="47" customWidth="1"/>
    <col min="14650" max="14650" width="7" style="47" customWidth="1"/>
    <col min="14651" max="14651" width="3.6328125" style="47" customWidth="1"/>
    <col min="14652" max="14652" width="19.453125" style="47" customWidth="1"/>
    <col min="14653" max="14654" width="9.90625" style="47" bestFit="1" customWidth="1"/>
    <col min="14655" max="14655" width="9.08984375" style="47" bestFit="1" customWidth="1"/>
    <col min="14656" max="14656" width="10" style="47" customWidth="1"/>
    <col min="14657" max="14657" width="3.90625" style="47" customWidth="1"/>
    <col min="14658" max="14658" width="3.81640625" style="47" customWidth="1"/>
    <col min="14659" max="14659" width="20.08984375" style="47" customWidth="1"/>
    <col min="14660" max="14660" width="9.36328125" style="47" bestFit="1" customWidth="1"/>
    <col min="14661" max="14661" width="9.90625" style="47" bestFit="1" customWidth="1"/>
    <col min="14662" max="14662" width="10.453125" style="47" bestFit="1" customWidth="1"/>
    <col min="14663" max="14663" width="3.90625" style="47" customWidth="1"/>
    <col min="14664" max="14848" width="9" style="47"/>
    <col min="14849" max="14849" width="3.90625" style="47" customWidth="1"/>
    <col min="14850" max="14850" width="21" style="47" customWidth="1"/>
    <col min="14851" max="14889" width="9.1796875" style="47" bestFit="1" customWidth="1"/>
    <col min="14890" max="14890" width="10" style="47" bestFit="1" customWidth="1"/>
    <col min="14891" max="14891" width="9.1796875" style="47" bestFit="1" customWidth="1"/>
    <col min="14892" max="14892" width="10" style="47" bestFit="1" customWidth="1"/>
    <col min="14893" max="14896" width="9.1796875" style="47" bestFit="1" customWidth="1"/>
    <col min="14897" max="14898" width="10" style="47" bestFit="1" customWidth="1"/>
    <col min="14899" max="14899" width="9.1796875" style="47" bestFit="1" customWidth="1"/>
    <col min="14900" max="14901" width="10" style="47" bestFit="1" customWidth="1"/>
    <col min="14902" max="14902" width="10.6328125" style="47" bestFit="1" customWidth="1"/>
    <col min="14903" max="14903" width="9.6328125" style="47" bestFit="1" customWidth="1"/>
    <col min="14904" max="14904" width="11.08984375" style="47" bestFit="1" customWidth="1"/>
    <col min="14905" max="14905" width="5.81640625" style="47" customWidth="1"/>
    <col min="14906" max="14906" width="7" style="47" customWidth="1"/>
    <col min="14907" max="14907" width="3.6328125" style="47" customWidth="1"/>
    <col min="14908" max="14908" width="19.453125" style="47" customWidth="1"/>
    <col min="14909" max="14910" width="9.90625" style="47" bestFit="1" customWidth="1"/>
    <col min="14911" max="14911" width="9.08984375" style="47" bestFit="1" customWidth="1"/>
    <col min="14912" max="14912" width="10" style="47" customWidth="1"/>
    <col min="14913" max="14913" width="3.90625" style="47" customWidth="1"/>
    <col min="14914" max="14914" width="3.81640625" style="47" customWidth="1"/>
    <col min="14915" max="14915" width="20.08984375" style="47" customWidth="1"/>
    <col min="14916" max="14916" width="9.36328125" style="47" bestFit="1" customWidth="1"/>
    <col min="14917" max="14917" width="9.90625" style="47" bestFit="1" customWidth="1"/>
    <col min="14918" max="14918" width="10.453125" style="47" bestFit="1" customWidth="1"/>
    <col min="14919" max="14919" width="3.90625" style="47" customWidth="1"/>
    <col min="14920" max="15104" width="9" style="47"/>
    <col min="15105" max="15105" width="3.90625" style="47" customWidth="1"/>
    <col min="15106" max="15106" width="21" style="47" customWidth="1"/>
    <col min="15107" max="15145" width="9.1796875" style="47" bestFit="1" customWidth="1"/>
    <col min="15146" max="15146" width="10" style="47" bestFit="1" customWidth="1"/>
    <col min="15147" max="15147" width="9.1796875" style="47" bestFit="1" customWidth="1"/>
    <col min="15148" max="15148" width="10" style="47" bestFit="1" customWidth="1"/>
    <col min="15149" max="15152" width="9.1796875" style="47" bestFit="1" customWidth="1"/>
    <col min="15153" max="15154" width="10" style="47" bestFit="1" customWidth="1"/>
    <col min="15155" max="15155" width="9.1796875" style="47" bestFit="1" customWidth="1"/>
    <col min="15156" max="15157" width="10" style="47" bestFit="1" customWidth="1"/>
    <col min="15158" max="15158" width="10.6328125" style="47" bestFit="1" customWidth="1"/>
    <col min="15159" max="15159" width="9.6328125" style="47" bestFit="1" customWidth="1"/>
    <col min="15160" max="15160" width="11.08984375" style="47" bestFit="1" customWidth="1"/>
    <col min="15161" max="15161" width="5.81640625" style="47" customWidth="1"/>
    <col min="15162" max="15162" width="7" style="47" customWidth="1"/>
    <col min="15163" max="15163" width="3.6328125" style="47" customWidth="1"/>
    <col min="15164" max="15164" width="19.453125" style="47" customWidth="1"/>
    <col min="15165" max="15166" width="9.90625" style="47" bestFit="1" customWidth="1"/>
    <col min="15167" max="15167" width="9.08984375" style="47" bestFit="1" customWidth="1"/>
    <col min="15168" max="15168" width="10" style="47" customWidth="1"/>
    <col min="15169" max="15169" width="3.90625" style="47" customWidth="1"/>
    <col min="15170" max="15170" width="3.81640625" style="47" customWidth="1"/>
    <col min="15171" max="15171" width="20.08984375" style="47" customWidth="1"/>
    <col min="15172" max="15172" width="9.36328125" style="47" bestFit="1" customWidth="1"/>
    <col min="15173" max="15173" width="9.90625" style="47" bestFit="1" customWidth="1"/>
    <col min="15174" max="15174" width="10.453125" style="47" bestFit="1" customWidth="1"/>
    <col min="15175" max="15175" width="3.90625" style="47" customWidth="1"/>
    <col min="15176" max="15360" width="9" style="47"/>
    <col min="15361" max="15361" width="3.90625" style="47" customWidth="1"/>
    <col min="15362" max="15362" width="21" style="47" customWidth="1"/>
    <col min="15363" max="15401" width="9.1796875" style="47" bestFit="1" customWidth="1"/>
    <col min="15402" max="15402" width="10" style="47" bestFit="1" customWidth="1"/>
    <col min="15403" max="15403" width="9.1796875" style="47" bestFit="1" customWidth="1"/>
    <col min="15404" max="15404" width="10" style="47" bestFit="1" customWidth="1"/>
    <col min="15405" max="15408" width="9.1796875" style="47" bestFit="1" customWidth="1"/>
    <col min="15409" max="15410" width="10" style="47" bestFit="1" customWidth="1"/>
    <col min="15411" max="15411" width="9.1796875" style="47" bestFit="1" customWidth="1"/>
    <col min="15412" max="15413" width="10" style="47" bestFit="1" customWidth="1"/>
    <col min="15414" max="15414" width="10.6328125" style="47" bestFit="1" customWidth="1"/>
    <col min="15415" max="15415" width="9.6328125" style="47" bestFit="1" customWidth="1"/>
    <col min="15416" max="15416" width="11.08984375" style="47" bestFit="1" customWidth="1"/>
    <col min="15417" max="15417" width="5.81640625" style="47" customWidth="1"/>
    <col min="15418" max="15418" width="7" style="47" customWidth="1"/>
    <col min="15419" max="15419" width="3.6328125" style="47" customWidth="1"/>
    <col min="15420" max="15420" width="19.453125" style="47" customWidth="1"/>
    <col min="15421" max="15422" width="9.90625" style="47" bestFit="1" customWidth="1"/>
    <col min="15423" max="15423" width="9.08984375" style="47" bestFit="1" customWidth="1"/>
    <col min="15424" max="15424" width="10" style="47" customWidth="1"/>
    <col min="15425" max="15425" width="3.90625" style="47" customWidth="1"/>
    <col min="15426" max="15426" width="3.81640625" style="47" customWidth="1"/>
    <col min="15427" max="15427" width="20.08984375" style="47" customWidth="1"/>
    <col min="15428" max="15428" width="9.36328125" style="47" bestFit="1" customWidth="1"/>
    <col min="15429" max="15429" width="9.90625" style="47" bestFit="1" customWidth="1"/>
    <col min="15430" max="15430" width="10.453125" style="47" bestFit="1" customWidth="1"/>
    <col min="15431" max="15431" width="3.90625" style="47" customWidth="1"/>
    <col min="15432" max="15616" width="9" style="47"/>
    <col min="15617" max="15617" width="3.90625" style="47" customWidth="1"/>
    <col min="15618" max="15618" width="21" style="47" customWidth="1"/>
    <col min="15619" max="15657" width="9.1796875" style="47" bestFit="1" customWidth="1"/>
    <col min="15658" max="15658" width="10" style="47" bestFit="1" customWidth="1"/>
    <col min="15659" max="15659" width="9.1796875" style="47" bestFit="1" customWidth="1"/>
    <col min="15660" max="15660" width="10" style="47" bestFit="1" customWidth="1"/>
    <col min="15661" max="15664" width="9.1796875" style="47" bestFit="1" customWidth="1"/>
    <col min="15665" max="15666" width="10" style="47" bestFit="1" customWidth="1"/>
    <col min="15667" max="15667" width="9.1796875" style="47" bestFit="1" customWidth="1"/>
    <col min="15668" max="15669" width="10" style="47" bestFit="1" customWidth="1"/>
    <col min="15670" max="15670" width="10.6328125" style="47" bestFit="1" customWidth="1"/>
    <col min="15671" max="15671" width="9.6328125" style="47" bestFit="1" customWidth="1"/>
    <col min="15672" max="15672" width="11.08984375" style="47" bestFit="1" customWidth="1"/>
    <col min="15673" max="15673" width="5.81640625" style="47" customWidth="1"/>
    <col min="15674" max="15674" width="7" style="47" customWidth="1"/>
    <col min="15675" max="15675" width="3.6328125" style="47" customWidth="1"/>
    <col min="15676" max="15676" width="19.453125" style="47" customWidth="1"/>
    <col min="15677" max="15678" width="9.90625" style="47" bestFit="1" customWidth="1"/>
    <col min="15679" max="15679" width="9.08984375" style="47" bestFit="1" customWidth="1"/>
    <col min="15680" max="15680" width="10" style="47" customWidth="1"/>
    <col min="15681" max="15681" width="3.90625" style="47" customWidth="1"/>
    <col min="15682" max="15682" width="3.81640625" style="47" customWidth="1"/>
    <col min="15683" max="15683" width="20.08984375" style="47" customWidth="1"/>
    <col min="15684" max="15684" width="9.36328125" style="47" bestFit="1" customWidth="1"/>
    <col min="15685" max="15685" width="9.90625" style="47" bestFit="1" customWidth="1"/>
    <col min="15686" max="15686" width="10.453125" style="47" bestFit="1" customWidth="1"/>
    <col min="15687" max="15687" width="3.90625" style="47" customWidth="1"/>
    <col min="15688" max="15872" width="9" style="47"/>
    <col min="15873" max="15873" width="3.90625" style="47" customWidth="1"/>
    <col min="15874" max="15874" width="21" style="47" customWidth="1"/>
    <col min="15875" max="15913" width="9.1796875" style="47" bestFit="1" customWidth="1"/>
    <col min="15914" max="15914" width="10" style="47" bestFit="1" customWidth="1"/>
    <col min="15915" max="15915" width="9.1796875" style="47" bestFit="1" customWidth="1"/>
    <col min="15916" max="15916" width="10" style="47" bestFit="1" customWidth="1"/>
    <col min="15917" max="15920" width="9.1796875" style="47" bestFit="1" customWidth="1"/>
    <col min="15921" max="15922" width="10" style="47" bestFit="1" customWidth="1"/>
    <col min="15923" max="15923" width="9.1796875" style="47" bestFit="1" customWidth="1"/>
    <col min="15924" max="15925" width="10" style="47" bestFit="1" customWidth="1"/>
    <col min="15926" max="15926" width="10.6328125" style="47" bestFit="1" customWidth="1"/>
    <col min="15927" max="15927" width="9.6328125" style="47" bestFit="1" customWidth="1"/>
    <col min="15928" max="15928" width="11.08984375" style="47" bestFit="1" customWidth="1"/>
    <col min="15929" max="15929" width="5.81640625" style="47" customWidth="1"/>
    <col min="15930" max="15930" width="7" style="47" customWidth="1"/>
    <col min="15931" max="15931" width="3.6328125" style="47" customWidth="1"/>
    <col min="15932" max="15932" width="19.453125" style="47" customWidth="1"/>
    <col min="15933" max="15934" width="9.90625" style="47" bestFit="1" customWidth="1"/>
    <col min="15935" max="15935" width="9.08984375" style="47" bestFit="1" customWidth="1"/>
    <col min="15936" max="15936" width="10" style="47" customWidth="1"/>
    <col min="15937" max="15937" width="3.90625" style="47" customWidth="1"/>
    <col min="15938" max="15938" width="3.81640625" style="47" customWidth="1"/>
    <col min="15939" max="15939" width="20.08984375" style="47" customWidth="1"/>
    <col min="15940" max="15940" width="9.36328125" style="47" bestFit="1" customWidth="1"/>
    <col min="15941" max="15941" width="9.90625" style="47" bestFit="1" customWidth="1"/>
    <col min="15942" max="15942" width="10.453125" style="47" bestFit="1" customWidth="1"/>
    <col min="15943" max="15943" width="3.90625" style="47" customWidth="1"/>
    <col min="15944" max="16128" width="9" style="47"/>
    <col min="16129" max="16129" width="3.90625" style="47" customWidth="1"/>
    <col min="16130" max="16130" width="21" style="47" customWidth="1"/>
    <col min="16131" max="16169" width="9.1796875" style="47" bestFit="1" customWidth="1"/>
    <col min="16170" max="16170" width="10" style="47" bestFit="1" customWidth="1"/>
    <col min="16171" max="16171" width="9.1796875" style="47" bestFit="1" customWidth="1"/>
    <col min="16172" max="16172" width="10" style="47" bestFit="1" customWidth="1"/>
    <col min="16173" max="16176" width="9.1796875" style="47" bestFit="1" customWidth="1"/>
    <col min="16177" max="16178" width="10" style="47" bestFit="1" customWidth="1"/>
    <col min="16179" max="16179" width="9.1796875" style="47" bestFit="1" customWidth="1"/>
    <col min="16180" max="16181" width="10" style="47" bestFit="1" customWidth="1"/>
    <col min="16182" max="16182" width="10.6328125" style="47" bestFit="1" customWidth="1"/>
    <col min="16183" max="16183" width="9.6328125" style="47" bestFit="1" customWidth="1"/>
    <col min="16184" max="16184" width="11.08984375" style="47" bestFit="1" customWidth="1"/>
    <col min="16185" max="16185" width="5.81640625" style="47" customWidth="1"/>
    <col min="16186" max="16186" width="7" style="47" customWidth="1"/>
    <col min="16187" max="16187" width="3.6328125" style="47" customWidth="1"/>
    <col min="16188" max="16188" width="19.453125" style="47" customWidth="1"/>
    <col min="16189" max="16190" width="9.90625" style="47" bestFit="1" customWidth="1"/>
    <col min="16191" max="16191" width="9.08984375" style="47" bestFit="1" customWidth="1"/>
    <col min="16192" max="16192" width="10" style="47" customWidth="1"/>
    <col min="16193" max="16193" width="3.90625" style="47" customWidth="1"/>
    <col min="16194" max="16194" width="3.81640625" style="47" customWidth="1"/>
    <col min="16195" max="16195" width="20.08984375" style="47" customWidth="1"/>
    <col min="16196" max="16196" width="9.36328125" style="47" bestFit="1" customWidth="1"/>
    <col min="16197" max="16197" width="9.90625" style="47" bestFit="1" customWidth="1"/>
    <col min="16198" max="16198" width="10.453125" style="47" bestFit="1" customWidth="1"/>
    <col min="16199" max="16199" width="3.90625" style="47" customWidth="1"/>
    <col min="16200" max="16384" width="9" style="47"/>
  </cols>
  <sheetData>
    <row r="1" spans="1:71" x14ac:dyDescent="0.2">
      <c r="A1" s="225" t="s">
        <v>698</v>
      </c>
      <c r="E1" s="226" t="s">
        <v>701</v>
      </c>
      <c r="F1" s="542"/>
      <c r="G1" s="47" t="s">
        <v>175</v>
      </c>
      <c r="BG1" s="225" t="s">
        <v>393</v>
      </c>
      <c r="BJ1" s="47" t="s">
        <v>175</v>
      </c>
      <c r="BN1" s="225" t="s">
        <v>394</v>
      </c>
      <c r="BQ1" s="47" t="s">
        <v>175</v>
      </c>
    </row>
    <row r="2" spans="1:71" x14ac:dyDescent="0.2">
      <c r="A2" s="47" t="s">
        <v>395</v>
      </c>
      <c r="BC2" s="417" t="s">
        <v>0</v>
      </c>
      <c r="BG2" s="47" t="s">
        <v>396</v>
      </c>
      <c r="BN2" s="225" t="s">
        <v>397</v>
      </c>
    </row>
    <row r="3" spans="1:71" x14ac:dyDescent="0.2">
      <c r="A3" s="227" t="s">
        <v>1</v>
      </c>
      <c r="B3" s="228"/>
      <c r="C3" s="229" t="s">
        <v>398</v>
      </c>
      <c r="D3" s="229" t="s">
        <v>399</v>
      </c>
      <c r="E3" s="229" t="s">
        <v>400</v>
      </c>
      <c r="F3" s="229" t="s">
        <v>401</v>
      </c>
      <c r="G3" s="229" t="s">
        <v>402</v>
      </c>
      <c r="H3" s="230" t="s">
        <v>403</v>
      </c>
      <c r="I3" s="230" t="s">
        <v>404</v>
      </c>
      <c r="J3" s="230" t="s">
        <v>405</v>
      </c>
      <c r="K3" s="230" t="s">
        <v>406</v>
      </c>
      <c r="L3" s="230" t="s">
        <v>2</v>
      </c>
      <c r="M3" s="230" t="s">
        <v>3</v>
      </c>
      <c r="N3" s="230" t="s">
        <v>4</v>
      </c>
      <c r="O3" s="230" t="s">
        <v>5</v>
      </c>
      <c r="P3" s="230" t="s">
        <v>6</v>
      </c>
      <c r="Q3" s="230" t="s">
        <v>7</v>
      </c>
      <c r="R3" s="230" t="s">
        <v>8</v>
      </c>
      <c r="S3" s="230" t="s">
        <v>9</v>
      </c>
      <c r="T3" s="230" t="s">
        <v>10</v>
      </c>
      <c r="U3" s="230" t="s">
        <v>11</v>
      </c>
      <c r="V3" s="230" t="s">
        <v>12</v>
      </c>
      <c r="W3" s="230" t="s">
        <v>13</v>
      </c>
      <c r="X3" s="230" t="s">
        <v>14</v>
      </c>
      <c r="Y3" s="230" t="s">
        <v>15</v>
      </c>
      <c r="Z3" s="230" t="s">
        <v>16</v>
      </c>
      <c r="AA3" s="230" t="s">
        <v>17</v>
      </c>
      <c r="AB3" s="230" t="s">
        <v>18</v>
      </c>
      <c r="AC3" s="230" t="s">
        <v>19</v>
      </c>
      <c r="AD3" s="230" t="s">
        <v>20</v>
      </c>
      <c r="AE3" s="230" t="s">
        <v>21</v>
      </c>
      <c r="AF3" s="230" t="s">
        <v>22</v>
      </c>
      <c r="AG3" s="230" t="s">
        <v>23</v>
      </c>
      <c r="AH3" s="230" t="s">
        <v>24</v>
      </c>
      <c r="AI3" s="230" t="s">
        <v>25</v>
      </c>
      <c r="AJ3" s="230" t="s">
        <v>26</v>
      </c>
      <c r="AK3" s="230">
        <v>35</v>
      </c>
      <c r="AL3" s="229">
        <v>36</v>
      </c>
      <c r="AM3" s="229">
        <v>37</v>
      </c>
      <c r="AN3" s="229">
        <v>38</v>
      </c>
      <c r="AO3" s="229">
        <v>39</v>
      </c>
      <c r="AP3" s="231">
        <v>40</v>
      </c>
      <c r="AQ3" s="232">
        <v>41</v>
      </c>
      <c r="AR3" s="232">
        <v>42</v>
      </c>
      <c r="AS3" s="232">
        <v>43</v>
      </c>
      <c r="AT3" s="232">
        <v>44</v>
      </c>
      <c r="AU3" s="232">
        <v>45</v>
      </c>
      <c r="AV3" s="232">
        <v>46</v>
      </c>
      <c r="AW3" s="231">
        <v>47</v>
      </c>
      <c r="AX3" s="232">
        <v>48</v>
      </c>
      <c r="AY3" s="233">
        <v>49</v>
      </c>
      <c r="AZ3" s="231">
        <v>50</v>
      </c>
      <c r="BA3" s="232">
        <v>51</v>
      </c>
      <c r="BB3" s="233">
        <v>52</v>
      </c>
      <c r="BC3" s="232">
        <v>53</v>
      </c>
      <c r="BD3" s="231">
        <v>54</v>
      </c>
      <c r="BE3" s="418"/>
      <c r="BG3" s="419" t="s">
        <v>1</v>
      </c>
      <c r="BH3" s="420"/>
      <c r="BI3" s="421" t="s">
        <v>407</v>
      </c>
      <c r="BJ3" s="422" t="s">
        <v>71</v>
      </c>
      <c r="BK3" s="423" t="s">
        <v>72</v>
      </c>
      <c r="BL3" s="421" t="s">
        <v>408</v>
      </c>
      <c r="BN3" s="419" t="s">
        <v>1</v>
      </c>
      <c r="BO3" s="420"/>
      <c r="BP3" s="419" t="s">
        <v>409</v>
      </c>
      <c r="BQ3" s="422" t="s">
        <v>410</v>
      </c>
      <c r="BR3" s="421" t="s">
        <v>397</v>
      </c>
    </row>
    <row r="4" spans="1:71" ht="50" x14ac:dyDescent="0.2">
      <c r="A4" s="234"/>
      <c r="B4" s="235" t="s">
        <v>411</v>
      </c>
      <c r="C4" s="236" t="s">
        <v>412</v>
      </c>
      <c r="D4" s="236" t="s">
        <v>413</v>
      </c>
      <c r="E4" s="236" t="s">
        <v>414</v>
      </c>
      <c r="F4" s="236" t="s">
        <v>27</v>
      </c>
      <c r="G4" s="236" t="s">
        <v>415</v>
      </c>
      <c r="H4" s="237" t="s">
        <v>28</v>
      </c>
      <c r="I4" s="237" t="s">
        <v>265</v>
      </c>
      <c r="J4" s="237" t="s">
        <v>29</v>
      </c>
      <c r="K4" s="237" t="s">
        <v>30</v>
      </c>
      <c r="L4" s="237" t="s">
        <v>416</v>
      </c>
      <c r="M4" s="237" t="s">
        <v>31</v>
      </c>
      <c r="N4" s="237" t="s">
        <v>32</v>
      </c>
      <c r="O4" s="237" t="s">
        <v>33</v>
      </c>
      <c r="P4" s="237" t="s">
        <v>34</v>
      </c>
      <c r="Q4" s="237" t="s">
        <v>266</v>
      </c>
      <c r="R4" s="237" t="s">
        <v>267</v>
      </c>
      <c r="S4" s="237" t="s">
        <v>268</v>
      </c>
      <c r="T4" s="237" t="s">
        <v>417</v>
      </c>
      <c r="U4" s="237" t="s">
        <v>35</v>
      </c>
      <c r="V4" s="237" t="s">
        <v>361</v>
      </c>
      <c r="W4" s="237" t="s">
        <v>418</v>
      </c>
      <c r="X4" s="237" t="s">
        <v>50</v>
      </c>
      <c r="Y4" s="237" t="s">
        <v>36</v>
      </c>
      <c r="Z4" s="237" t="s">
        <v>419</v>
      </c>
      <c r="AA4" s="237" t="s">
        <v>420</v>
      </c>
      <c r="AB4" s="237" t="s">
        <v>421</v>
      </c>
      <c r="AC4" s="237" t="s">
        <v>422</v>
      </c>
      <c r="AD4" s="237" t="s">
        <v>37</v>
      </c>
      <c r="AE4" s="237" t="s">
        <v>38</v>
      </c>
      <c r="AF4" s="237" t="s">
        <v>423</v>
      </c>
      <c r="AG4" s="237" t="s">
        <v>191</v>
      </c>
      <c r="AH4" s="237" t="s">
        <v>39</v>
      </c>
      <c r="AI4" s="237" t="s">
        <v>40</v>
      </c>
      <c r="AJ4" s="237" t="s">
        <v>424</v>
      </c>
      <c r="AK4" s="237" t="s">
        <v>425</v>
      </c>
      <c r="AL4" s="236" t="s">
        <v>41</v>
      </c>
      <c r="AM4" s="236" t="s">
        <v>42</v>
      </c>
      <c r="AN4" s="236" t="s">
        <v>426</v>
      </c>
      <c r="AO4" s="236" t="s">
        <v>427</v>
      </c>
      <c r="AP4" s="238" t="s">
        <v>43</v>
      </c>
      <c r="AQ4" s="239" t="s">
        <v>52</v>
      </c>
      <c r="AR4" s="239" t="s">
        <v>44</v>
      </c>
      <c r="AS4" s="239" t="s">
        <v>45</v>
      </c>
      <c r="AT4" s="239" t="s">
        <v>428</v>
      </c>
      <c r="AU4" s="239" t="s">
        <v>429</v>
      </c>
      <c r="AV4" s="239" t="s">
        <v>46</v>
      </c>
      <c r="AW4" s="238" t="s">
        <v>430</v>
      </c>
      <c r="AX4" s="239" t="s">
        <v>431</v>
      </c>
      <c r="AY4" s="240" t="s">
        <v>432</v>
      </c>
      <c r="AZ4" s="238" t="s">
        <v>47</v>
      </c>
      <c r="BA4" s="239" t="s">
        <v>48</v>
      </c>
      <c r="BB4" s="240" t="s">
        <v>433</v>
      </c>
      <c r="BC4" s="239" t="s">
        <v>49</v>
      </c>
      <c r="BD4" s="238" t="s">
        <v>434</v>
      </c>
      <c r="BE4" s="424"/>
      <c r="BG4" s="425"/>
      <c r="BH4" s="426" t="s">
        <v>411</v>
      </c>
      <c r="BI4" s="427" t="s">
        <v>76</v>
      </c>
      <c r="BJ4" s="428" t="s">
        <v>77</v>
      </c>
      <c r="BK4" s="429" t="s">
        <v>78</v>
      </c>
      <c r="BL4" s="427" t="s">
        <v>435</v>
      </c>
      <c r="BN4" s="425"/>
      <c r="BO4" s="426" t="s">
        <v>411</v>
      </c>
      <c r="BP4" s="430" t="s">
        <v>84</v>
      </c>
      <c r="BQ4" s="428" t="s">
        <v>85</v>
      </c>
      <c r="BR4" s="427" t="s">
        <v>436</v>
      </c>
    </row>
    <row r="5" spans="1:71" x14ac:dyDescent="0.2">
      <c r="A5" s="241" t="s">
        <v>437</v>
      </c>
      <c r="B5" s="242" t="s">
        <v>438</v>
      </c>
      <c r="C5" s="243">
        <v>4379</v>
      </c>
      <c r="D5" s="243">
        <v>0</v>
      </c>
      <c r="E5" s="243">
        <v>0</v>
      </c>
      <c r="F5" s="243">
        <v>0</v>
      </c>
      <c r="G5" s="243">
        <v>3448</v>
      </c>
      <c r="H5" s="243">
        <v>6</v>
      </c>
      <c r="I5" s="243">
        <v>1</v>
      </c>
      <c r="J5" s="243">
        <v>1</v>
      </c>
      <c r="K5" s="243">
        <v>0</v>
      </c>
      <c r="L5" s="243">
        <v>1</v>
      </c>
      <c r="M5" s="243">
        <v>1</v>
      </c>
      <c r="N5" s="243">
        <v>0</v>
      </c>
      <c r="O5" s="243">
        <v>0</v>
      </c>
      <c r="P5" s="243">
        <v>0</v>
      </c>
      <c r="Q5" s="243">
        <v>0</v>
      </c>
      <c r="R5" s="243">
        <v>0</v>
      </c>
      <c r="S5" s="243">
        <v>0</v>
      </c>
      <c r="T5" s="243">
        <v>0</v>
      </c>
      <c r="U5" s="243">
        <v>0</v>
      </c>
      <c r="V5" s="243">
        <v>0</v>
      </c>
      <c r="W5" s="243">
        <v>0</v>
      </c>
      <c r="X5" s="243">
        <v>1</v>
      </c>
      <c r="Y5" s="243">
        <v>22</v>
      </c>
      <c r="Z5" s="243">
        <v>0</v>
      </c>
      <c r="AA5" s="243">
        <v>0</v>
      </c>
      <c r="AB5" s="243">
        <v>0</v>
      </c>
      <c r="AC5" s="243">
        <v>2</v>
      </c>
      <c r="AD5" s="243">
        <v>0</v>
      </c>
      <c r="AE5" s="243">
        <v>0</v>
      </c>
      <c r="AF5" s="243">
        <v>0</v>
      </c>
      <c r="AG5" s="243">
        <v>0</v>
      </c>
      <c r="AH5" s="243">
        <v>0</v>
      </c>
      <c r="AI5" s="243">
        <v>25</v>
      </c>
      <c r="AJ5" s="243">
        <v>31</v>
      </c>
      <c r="AK5" s="243">
        <v>3</v>
      </c>
      <c r="AL5" s="243">
        <v>0</v>
      </c>
      <c r="AM5" s="243">
        <v>392</v>
      </c>
      <c r="AN5" s="243">
        <v>0</v>
      </c>
      <c r="AO5" s="243">
        <v>0</v>
      </c>
      <c r="AP5" s="244">
        <v>8313</v>
      </c>
      <c r="AQ5" s="243">
        <v>10</v>
      </c>
      <c r="AR5" s="243">
        <v>1222</v>
      </c>
      <c r="AS5" s="243">
        <v>0</v>
      </c>
      <c r="AT5" s="243">
        <v>0</v>
      </c>
      <c r="AU5" s="243">
        <v>23</v>
      </c>
      <c r="AV5" s="243">
        <v>-1</v>
      </c>
      <c r="AW5" s="244">
        <v>1254</v>
      </c>
      <c r="AX5" s="243">
        <v>9567</v>
      </c>
      <c r="AY5" s="244">
        <v>21506</v>
      </c>
      <c r="AZ5" s="244">
        <v>22760</v>
      </c>
      <c r="BA5" s="243">
        <v>31073</v>
      </c>
      <c r="BB5" s="244">
        <v>0</v>
      </c>
      <c r="BC5" s="243">
        <v>22760</v>
      </c>
      <c r="BD5" s="244">
        <v>31073</v>
      </c>
      <c r="BE5" s="245"/>
      <c r="BG5" s="241" t="s">
        <v>437</v>
      </c>
      <c r="BH5" s="431" t="s">
        <v>438</v>
      </c>
      <c r="BI5" s="246">
        <f>AX5</f>
        <v>9567</v>
      </c>
      <c r="BJ5" s="247">
        <f>ABS(BB5)</f>
        <v>0</v>
      </c>
      <c r="BK5" s="248">
        <f>BJ5/BI5</f>
        <v>0</v>
      </c>
      <c r="BL5" s="249">
        <f>1-BK5</f>
        <v>1</v>
      </c>
      <c r="BM5" s="250"/>
      <c r="BN5" s="241" t="s">
        <v>437</v>
      </c>
      <c r="BO5" s="431" t="s">
        <v>438</v>
      </c>
      <c r="BP5" s="432">
        <f>AY5</f>
        <v>21506</v>
      </c>
      <c r="BQ5" s="433">
        <f>ABS(BB5)</f>
        <v>0</v>
      </c>
      <c r="BR5" s="434">
        <f>BP5-BQ5</f>
        <v>21506</v>
      </c>
      <c r="BS5" s="250"/>
    </row>
    <row r="6" spans="1:71" x14ac:dyDescent="0.2">
      <c r="A6" s="241" t="s">
        <v>439</v>
      </c>
      <c r="B6" s="242" t="s">
        <v>440</v>
      </c>
      <c r="C6" s="243">
        <v>5</v>
      </c>
      <c r="D6" s="243">
        <v>12</v>
      </c>
      <c r="E6" s="243">
        <v>1</v>
      </c>
      <c r="F6" s="243">
        <v>0</v>
      </c>
      <c r="G6" s="243">
        <v>8</v>
      </c>
      <c r="H6" s="243">
        <v>0</v>
      </c>
      <c r="I6" s="243">
        <v>26</v>
      </c>
      <c r="J6" s="243">
        <v>0</v>
      </c>
      <c r="K6" s="243">
        <v>0</v>
      </c>
      <c r="L6" s="243">
        <v>0</v>
      </c>
      <c r="M6" s="243">
        <v>0</v>
      </c>
      <c r="N6" s="243">
        <v>0</v>
      </c>
      <c r="O6" s="243">
        <v>0</v>
      </c>
      <c r="P6" s="243">
        <v>0</v>
      </c>
      <c r="Q6" s="243">
        <v>0</v>
      </c>
      <c r="R6" s="243">
        <v>0</v>
      </c>
      <c r="S6" s="243">
        <v>0</v>
      </c>
      <c r="T6" s="243">
        <v>0</v>
      </c>
      <c r="U6" s="243">
        <v>0</v>
      </c>
      <c r="V6" s="243">
        <v>0</v>
      </c>
      <c r="W6" s="243">
        <v>0</v>
      </c>
      <c r="X6" s="243">
        <v>0</v>
      </c>
      <c r="Y6" s="243">
        <v>1</v>
      </c>
      <c r="Z6" s="243">
        <v>0</v>
      </c>
      <c r="AA6" s="243">
        <v>0</v>
      </c>
      <c r="AB6" s="243">
        <v>0</v>
      </c>
      <c r="AC6" s="243">
        <v>0</v>
      </c>
      <c r="AD6" s="243">
        <v>0</v>
      </c>
      <c r="AE6" s="243">
        <v>0</v>
      </c>
      <c r="AF6" s="243">
        <v>0</v>
      </c>
      <c r="AG6" s="243">
        <v>0</v>
      </c>
      <c r="AH6" s="243">
        <v>0</v>
      </c>
      <c r="AI6" s="243">
        <v>0</v>
      </c>
      <c r="AJ6" s="243">
        <v>0</v>
      </c>
      <c r="AK6" s="243">
        <v>0</v>
      </c>
      <c r="AL6" s="243">
        <v>0</v>
      </c>
      <c r="AM6" s="243">
        <v>26</v>
      </c>
      <c r="AN6" s="243">
        <v>0</v>
      </c>
      <c r="AO6" s="243">
        <v>0</v>
      </c>
      <c r="AP6" s="244">
        <v>79</v>
      </c>
      <c r="AQ6" s="243">
        <v>1</v>
      </c>
      <c r="AR6" s="243">
        <v>64</v>
      </c>
      <c r="AS6" s="243">
        <v>0</v>
      </c>
      <c r="AT6" s="243">
        <v>0</v>
      </c>
      <c r="AU6" s="243">
        <v>0</v>
      </c>
      <c r="AV6" s="243">
        <v>32</v>
      </c>
      <c r="AW6" s="244">
        <v>97</v>
      </c>
      <c r="AX6" s="243">
        <v>176</v>
      </c>
      <c r="AY6" s="244">
        <v>7</v>
      </c>
      <c r="AZ6" s="244">
        <v>104</v>
      </c>
      <c r="BA6" s="243">
        <v>183</v>
      </c>
      <c r="BB6" s="244">
        <v>-86</v>
      </c>
      <c r="BC6" s="243">
        <v>18</v>
      </c>
      <c r="BD6" s="244">
        <v>97</v>
      </c>
      <c r="BE6" s="245"/>
      <c r="BG6" s="241" t="s">
        <v>439</v>
      </c>
      <c r="BH6" s="431" t="s">
        <v>440</v>
      </c>
      <c r="BI6" s="246">
        <f t="shared" ref="BI6:BI44" si="0">AX6</f>
        <v>176</v>
      </c>
      <c r="BJ6" s="247">
        <f t="shared" ref="BJ6:BJ44" si="1">ABS(BB6)</f>
        <v>86</v>
      </c>
      <c r="BK6" s="248">
        <f t="shared" ref="BK6:BK44" si="2">BJ6/BI6</f>
        <v>0.48863636363636365</v>
      </c>
      <c r="BL6" s="249">
        <f t="shared" ref="BL6:BL44" si="3">1-BK6</f>
        <v>0.51136363636363635</v>
      </c>
      <c r="BM6" s="250"/>
      <c r="BN6" s="241" t="s">
        <v>439</v>
      </c>
      <c r="BO6" s="431" t="s">
        <v>440</v>
      </c>
      <c r="BP6" s="432">
        <f t="shared" ref="BP6:BP44" si="4">AY6</f>
        <v>7</v>
      </c>
      <c r="BQ6" s="433">
        <f t="shared" ref="BQ6:BQ44" si="5">ABS(BB6)</f>
        <v>86</v>
      </c>
      <c r="BR6" s="434">
        <f t="shared" ref="BR6:BR44" si="6">BP6-BQ6</f>
        <v>-79</v>
      </c>
      <c r="BS6" s="250"/>
    </row>
    <row r="7" spans="1:71" x14ac:dyDescent="0.2">
      <c r="A7" s="241" t="s">
        <v>441</v>
      </c>
      <c r="B7" s="242" t="s">
        <v>247</v>
      </c>
      <c r="C7" s="243">
        <v>0</v>
      </c>
      <c r="D7" s="243">
        <v>0</v>
      </c>
      <c r="E7" s="243">
        <v>183</v>
      </c>
      <c r="F7" s="243">
        <v>0</v>
      </c>
      <c r="G7" s="243">
        <v>625</v>
      </c>
      <c r="H7" s="243">
        <v>0</v>
      </c>
      <c r="I7" s="243">
        <v>0</v>
      </c>
      <c r="J7" s="243">
        <v>0</v>
      </c>
      <c r="K7" s="243">
        <v>0</v>
      </c>
      <c r="L7" s="243">
        <v>0</v>
      </c>
      <c r="M7" s="243">
        <v>0</v>
      </c>
      <c r="N7" s="243">
        <v>0</v>
      </c>
      <c r="O7" s="243">
        <v>0</v>
      </c>
      <c r="P7" s="243">
        <v>0</v>
      </c>
      <c r="Q7" s="243">
        <v>0</v>
      </c>
      <c r="R7" s="243">
        <v>0</v>
      </c>
      <c r="S7" s="243">
        <v>0</v>
      </c>
      <c r="T7" s="243">
        <v>0</v>
      </c>
      <c r="U7" s="243">
        <v>0</v>
      </c>
      <c r="V7" s="243">
        <v>0</v>
      </c>
      <c r="W7" s="243">
        <v>0</v>
      </c>
      <c r="X7" s="243">
        <v>6</v>
      </c>
      <c r="Y7" s="243">
        <v>0</v>
      </c>
      <c r="Z7" s="243">
        <v>0</v>
      </c>
      <c r="AA7" s="243">
        <v>0</v>
      </c>
      <c r="AB7" s="243">
        <v>0</v>
      </c>
      <c r="AC7" s="243">
        <v>0</v>
      </c>
      <c r="AD7" s="243">
        <v>0</v>
      </c>
      <c r="AE7" s="243">
        <v>0</v>
      </c>
      <c r="AF7" s="243">
        <v>0</v>
      </c>
      <c r="AG7" s="243">
        <v>0</v>
      </c>
      <c r="AH7" s="243">
        <v>0</v>
      </c>
      <c r="AI7" s="243">
        <v>1</v>
      </c>
      <c r="AJ7" s="243">
        <v>7</v>
      </c>
      <c r="AK7" s="243">
        <v>0</v>
      </c>
      <c r="AL7" s="243">
        <v>0</v>
      </c>
      <c r="AM7" s="243">
        <v>95</v>
      </c>
      <c r="AN7" s="243">
        <v>0</v>
      </c>
      <c r="AO7" s="243">
        <v>0</v>
      </c>
      <c r="AP7" s="244">
        <v>917</v>
      </c>
      <c r="AQ7" s="243">
        <v>3</v>
      </c>
      <c r="AR7" s="243">
        <v>125</v>
      </c>
      <c r="AS7" s="243">
        <v>0</v>
      </c>
      <c r="AT7" s="243">
        <v>0</v>
      </c>
      <c r="AU7" s="243">
        <v>0</v>
      </c>
      <c r="AV7" s="243">
        <v>28</v>
      </c>
      <c r="AW7" s="244">
        <v>156</v>
      </c>
      <c r="AX7" s="243">
        <v>1073</v>
      </c>
      <c r="AY7" s="244">
        <v>3135</v>
      </c>
      <c r="AZ7" s="244">
        <v>3291</v>
      </c>
      <c r="BA7" s="243">
        <v>4208</v>
      </c>
      <c r="BB7" s="244">
        <v>0</v>
      </c>
      <c r="BC7" s="243">
        <v>3291</v>
      </c>
      <c r="BD7" s="244">
        <v>4208</v>
      </c>
      <c r="BE7" s="245"/>
      <c r="BG7" s="241" t="s">
        <v>441</v>
      </c>
      <c r="BH7" s="431" t="s">
        <v>247</v>
      </c>
      <c r="BI7" s="246">
        <f t="shared" si="0"/>
        <v>1073</v>
      </c>
      <c r="BJ7" s="247">
        <f t="shared" si="1"/>
        <v>0</v>
      </c>
      <c r="BK7" s="248">
        <f t="shared" si="2"/>
        <v>0</v>
      </c>
      <c r="BL7" s="249">
        <f t="shared" si="3"/>
        <v>1</v>
      </c>
      <c r="BM7" s="250"/>
      <c r="BN7" s="241" t="s">
        <v>441</v>
      </c>
      <c r="BO7" s="431" t="s">
        <v>247</v>
      </c>
      <c r="BP7" s="432">
        <f t="shared" si="4"/>
        <v>3135</v>
      </c>
      <c r="BQ7" s="433">
        <f t="shared" si="5"/>
        <v>0</v>
      </c>
      <c r="BR7" s="434">
        <f t="shared" si="6"/>
        <v>3135</v>
      </c>
      <c r="BS7" s="250"/>
    </row>
    <row r="8" spans="1:71" x14ac:dyDescent="0.2">
      <c r="A8" s="241" t="s">
        <v>442</v>
      </c>
      <c r="B8" s="242" t="s">
        <v>27</v>
      </c>
      <c r="C8" s="243">
        <v>0</v>
      </c>
      <c r="D8" s="243">
        <v>0</v>
      </c>
      <c r="E8" s="243">
        <v>0</v>
      </c>
      <c r="F8" s="243">
        <v>0</v>
      </c>
      <c r="G8" s="243">
        <v>6</v>
      </c>
      <c r="H8" s="243">
        <v>0</v>
      </c>
      <c r="I8" s="243">
        <v>9</v>
      </c>
      <c r="J8" s="243">
        <v>2</v>
      </c>
      <c r="K8" s="243">
        <v>1755</v>
      </c>
      <c r="L8" s="243">
        <v>0</v>
      </c>
      <c r="M8" s="243">
        <v>468</v>
      </c>
      <c r="N8" s="243">
        <v>19</v>
      </c>
      <c r="O8" s="243">
        <v>12</v>
      </c>
      <c r="P8" s="243">
        <v>1</v>
      </c>
      <c r="Q8" s="243">
        <v>0</v>
      </c>
      <c r="R8" s="243">
        <v>1</v>
      </c>
      <c r="S8" s="243">
        <v>0</v>
      </c>
      <c r="T8" s="243">
        <v>0</v>
      </c>
      <c r="U8" s="243">
        <v>0</v>
      </c>
      <c r="V8" s="243">
        <v>0</v>
      </c>
      <c r="W8" s="243">
        <v>0</v>
      </c>
      <c r="X8" s="243">
        <v>0</v>
      </c>
      <c r="Y8" s="243">
        <v>137</v>
      </c>
      <c r="Z8" s="243">
        <v>348</v>
      </c>
      <c r="AA8" s="243">
        <v>0</v>
      </c>
      <c r="AB8" s="243">
        <v>0</v>
      </c>
      <c r="AC8" s="243">
        <v>0</v>
      </c>
      <c r="AD8" s="243">
        <v>0</v>
      </c>
      <c r="AE8" s="243">
        <v>0</v>
      </c>
      <c r="AF8" s="243">
        <v>0</v>
      </c>
      <c r="AG8" s="243">
        <v>0</v>
      </c>
      <c r="AH8" s="243">
        <v>0</v>
      </c>
      <c r="AI8" s="243">
        <v>1</v>
      </c>
      <c r="AJ8" s="243">
        <v>0</v>
      </c>
      <c r="AK8" s="243">
        <v>0</v>
      </c>
      <c r="AL8" s="243">
        <v>0</v>
      </c>
      <c r="AM8" s="243">
        <v>0</v>
      </c>
      <c r="AN8" s="243">
        <v>0</v>
      </c>
      <c r="AO8" s="243">
        <v>0</v>
      </c>
      <c r="AP8" s="244">
        <v>2759</v>
      </c>
      <c r="AQ8" s="243">
        <v>-1</v>
      </c>
      <c r="AR8" s="243">
        <v>-2</v>
      </c>
      <c r="AS8" s="243">
        <v>0</v>
      </c>
      <c r="AT8" s="243">
        <v>0</v>
      </c>
      <c r="AU8" s="243">
        <v>-1</v>
      </c>
      <c r="AV8" s="243">
        <v>-2</v>
      </c>
      <c r="AW8" s="244">
        <v>-6</v>
      </c>
      <c r="AX8" s="243">
        <v>2753</v>
      </c>
      <c r="AY8" s="244">
        <v>16</v>
      </c>
      <c r="AZ8" s="244">
        <v>10</v>
      </c>
      <c r="BA8" s="243">
        <v>2769</v>
      </c>
      <c r="BB8" s="244">
        <v>-2721</v>
      </c>
      <c r="BC8" s="243">
        <v>-2711</v>
      </c>
      <c r="BD8" s="244">
        <v>48</v>
      </c>
      <c r="BE8" s="245"/>
      <c r="BG8" s="241" t="s">
        <v>442</v>
      </c>
      <c r="BH8" s="431" t="s">
        <v>27</v>
      </c>
      <c r="BI8" s="246">
        <f t="shared" si="0"/>
        <v>2753</v>
      </c>
      <c r="BJ8" s="247">
        <f t="shared" si="1"/>
        <v>2721</v>
      </c>
      <c r="BK8" s="248">
        <f t="shared" si="2"/>
        <v>0.98837631674536874</v>
      </c>
      <c r="BL8" s="249">
        <f t="shared" si="3"/>
        <v>1.1623683254631256E-2</v>
      </c>
      <c r="BM8" s="250"/>
      <c r="BN8" s="241" t="s">
        <v>442</v>
      </c>
      <c r="BO8" s="431" t="s">
        <v>27</v>
      </c>
      <c r="BP8" s="432">
        <f t="shared" si="4"/>
        <v>16</v>
      </c>
      <c r="BQ8" s="433">
        <f t="shared" si="5"/>
        <v>2721</v>
      </c>
      <c r="BR8" s="434">
        <f t="shared" si="6"/>
        <v>-2705</v>
      </c>
      <c r="BS8" s="250"/>
    </row>
    <row r="9" spans="1:71" x14ac:dyDescent="0.2">
      <c r="A9" s="241" t="s">
        <v>443</v>
      </c>
      <c r="B9" s="242" t="s">
        <v>188</v>
      </c>
      <c r="C9" s="243">
        <v>4095</v>
      </c>
      <c r="D9" s="243">
        <v>4</v>
      </c>
      <c r="E9" s="243">
        <v>442</v>
      </c>
      <c r="F9" s="243">
        <v>0</v>
      </c>
      <c r="G9" s="243">
        <v>3611</v>
      </c>
      <c r="H9" s="243">
        <v>2</v>
      </c>
      <c r="I9" s="243">
        <v>3</v>
      </c>
      <c r="J9" s="243">
        <v>2</v>
      </c>
      <c r="K9" s="243">
        <v>0</v>
      </c>
      <c r="L9" s="243">
        <v>0</v>
      </c>
      <c r="M9" s="243">
        <v>4</v>
      </c>
      <c r="N9" s="243">
        <v>0</v>
      </c>
      <c r="O9" s="243">
        <v>0</v>
      </c>
      <c r="P9" s="243">
        <v>0</v>
      </c>
      <c r="Q9" s="243">
        <v>0</v>
      </c>
      <c r="R9" s="243">
        <v>0</v>
      </c>
      <c r="S9" s="243">
        <v>0</v>
      </c>
      <c r="T9" s="243">
        <v>0</v>
      </c>
      <c r="U9" s="243">
        <v>0</v>
      </c>
      <c r="V9" s="243">
        <v>0</v>
      </c>
      <c r="W9" s="243">
        <v>0</v>
      </c>
      <c r="X9" s="243">
        <v>2</v>
      </c>
      <c r="Y9" s="243">
        <v>1</v>
      </c>
      <c r="Z9" s="243">
        <v>0</v>
      </c>
      <c r="AA9" s="243">
        <v>0</v>
      </c>
      <c r="AB9" s="243">
        <v>0</v>
      </c>
      <c r="AC9" s="243">
        <v>2</v>
      </c>
      <c r="AD9" s="243">
        <v>0</v>
      </c>
      <c r="AE9" s="243">
        <v>0</v>
      </c>
      <c r="AF9" s="243">
        <v>0</v>
      </c>
      <c r="AG9" s="243">
        <v>0</v>
      </c>
      <c r="AH9" s="243">
        <v>3</v>
      </c>
      <c r="AI9" s="243">
        <v>70</v>
      </c>
      <c r="AJ9" s="243">
        <v>113</v>
      </c>
      <c r="AK9" s="243">
        <v>2</v>
      </c>
      <c r="AL9" s="243">
        <v>0</v>
      </c>
      <c r="AM9" s="243">
        <v>2945</v>
      </c>
      <c r="AN9" s="243">
        <v>0</v>
      </c>
      <c r="AO9" s="243">
        <v>1</v>
      </c>
      <c r="AP9" s="244">
        <v>11302</v>
      </c>
      <c r="AQ9" s="243">
        <v>181</v>
      </c>
      <c r="AR9" s="243">
        <v>9435</v>
      </c>
      <c r="AS9" s="243">
        <v>0</v>
      </c>
      <c r="AT9" s="243">
        <v>0</v>
      </c>
      <c r="AU9" s="243">
        <v>0</v>
      </c>
      <c r="AV9" s="243">
        <v>-1</v>
      </c>
      <c r="AW9" s="244">
        <v>9615</v>
      </c>
      <c r="AX9" s="243">
        <v>20917</v>
      </c>
      <c r="AY9" s="244">
        <v>15368</v>
      </c>
      <c r="AZ9" s="244">
        <v>24983</v>
      </c>
      <c r="BA9" s="243">
        <v>36285</v>
      </c>
      <c r="BB9" s="244">
        <v>-18538</v>
      </c>
      <c r="BC9" s="243">
        <v>6445</v>
      </c>
      <c r="BD9" s="244">
        <v>17747</v>
      </c>
      <c r="BE9" s="245"/>
      <c r="BG9" s="241" t="s">
        <v>443</v>
      </c>
      <c r="BH9" s="431" t="s">
        <v>188</v>
      </c>
      <c r="BI9" s="246">
        <f t="shared" si="0"/>
        <v>20917</v>
      </c>
      <c r="BJ9" s="247">
        <f t="shared" si="1"/>
        <v>18538</v>
      </c>
      <c r="BK9" s="248">
        <f t="shared" si="2"/>
        <v>0.88626476072094473</v>
      </c>
      <c r="BL9" s="249">
        <f t="shared" si="3"/>
        <v>0.11373523927905527</v>
      </c>
      <c r="BM9" s="250"/>
      <c r="BN9" s="241" t="s">
        <v>443</v>
      </c>
      <c r="BO9" s="431" t="s">
        <v>188</v>
      </c>
      <c r="BP9" s="432">
        <f t="shared" si="4"/>
        <v>15368</v>
      </c>
      <c r="BQ9" s="433">
        <f t="shared" si="5"/>
        <v>18538</v>
      </c>
      <c r="BR9" s="434">
        <f t="shared" si="6"/>
        <v>-3170</v>
      </c>
      <c r="BS9" s="250"/>
    </row>
    <row r="10" spans="1:71" x14ac:dyDescent="0.2">
      <c r="A10" s="251" t="s">
        <v>444</v>
      </c>
      <c r="B10" s="252" t="s">
        <v>28</v>
      </c>
      <c r="C10" s="243">
        <v>131</v>
      </c>
      <c r="D10" s="243">
        <v>0</v>
      </c>
      <c r="E10" s="243">
        <v>92</v>
      </c>
      <c r="F10" s="243">
        <v>0</v>
      </c>
      <c r="G10" s="243">
        <v>20</v>
      </c>
      <c r="H10" s="243">
        <v>194</v>
      </c>
      <c r="I10" s="243">
        <v>10</v>
      </c>
      <c r="J10" s="243">
        <v>0</v>
      </c>
      <c r="K10" s="243">
        <v>0</v>
      </c>
      <c r="L10" s="243">
        <v>1</v>
      </c>
      <c r="M10" s="243">
        <v>23</v>
      </c>
      <c r="N10" s="243">
        <v>0</v>
      </c>
      <c r="O10" s="243">
        <v>0</v>
      </c>
      <c r="P10" s="243">
        <v>6</v>
      </c>
      <c r="Q10" s="243">
        <v>2</v>
      </c>
      <c r="R10" s="243">
        <v>11</v>
      </c>
      <c r="S10" s="243">
        <v>1</v>
      </c>
      <c r="T10" s="243">
        <v>0</v>
      </c>
      <c r="U10" s="243">
        <v>10</v>
      </c>
      <c r="V10" s="243">
        <v>0</v>
      </c>
      <c r="W10" s="243">
        <v>3</v>
      </c>
      <c r="X10" s="243">
        <v>4</v>
      </c>
      <c r="Y10" s="243">
        <v>68</v>
      </c>
      <c r="Z10" s="243">
        <v>0</v>
      </c>
      <c r="AA10" s="243">
        <v>2</v>
      </c>
      <c r="AB10" s="243">
        <v>2</v>
      </c>
      <c r="AC10" s="243">
        <v>69</v>
      </c>
      <c r="AD10" s="243">
        <v>4</v>
      </c>
      <c r="AE10" s="243">
        <v>0</v>
      </c>
      <c r="AF10" s="243">
        <v>25</v>
      </c>
      <c r="AG10" s="243">
        <v>0</v>
      </c>
      <c r="AH10" s="243">
        <v>29</v>
      </c>
      <c r="AI10" s="243">
        <v>8</v>
      </c>
      <c r="AJ10" s="243">
        <v>51</v>
      </c>
      <c r="AK10" s="243">
        <v>31</v>
      </c>
      <c r="AL10" s="243">
        <v>17</v>
      </c>
      <c r="AM10" s="243">
        <v>103</v>
      </c>
      <c r="AN10" s="243">
        <v>15</v>
      </c>
      <c r="AO10" s="243">
        <v>2</v>
      </c>
      <c r="AP10" s="244">
        <v>934</v>
      </c>
      <c r="AQ10" s="243">
        <v>23</v>
      </c>
      <c r="AR10" s="243">
        <v>1429</v>
      </c>
      <c r="AS10" s="243">
        <v>0</v>
      </c>
      <c r="AT10" s="243">
        <v>1</v>
      </c>
      <c r="AU10" s="243">
        <v>25</v>
      </c>
      <c r="AV10" s="243">
        <v>97</v>
      </c>
      <c r="AW10" s="244">
        <v>1575</v>
      </c>
      <c r="AX10" s="243">
        <v>2509</v>
      </c>
      <c r="AY10" s="244">
        <v>786</v>
      </c>
      <c r="AZ10" s="244">
        <v>2361</v>
      </c>
      <c r="BA10" s="243">
        <v>3295</v>
      </c>
      <c r="BB10" s="244">
        <v>-2509</v>
      </c>
      <c r="BC10" s="243">
        <v>-148</v>
      </c>
      <c r="BD10" s="244">
        <v>786</v>
      </c>
      <c r="BE10" s="245"/>
      <c r="BG10" s="251" t="s">
        <v>444</v>
      </c>
      <c r="BH10" s="435" t="s">
        <v>28</v>
      </c>
      <c r="BI10" s="246">
        <f t="shared" si="0"/>
        <v>2509</v>
      </c>
      <c r="BJ10" s="247">
        <f t="shared" si="1"/>
        <v>2509</v>
      </c>
      <c r="BK10" s="248">
        <f t="shared" si="2"/>
        <v>1</v>
      </c>
      <c r="BL10" s="249">
        <f t="shared" si="3"/>
        <v>0</v>
      </c>
      <c r="BM10" s="250"/>
      <c r="BN10" s="251" t="s">
        <v>444</v>
      </c>
      <c r="BO10" s="435" t="s">
        <v>28</v>
      </c>
      <c r="BP10" s="432">
        <f t="shared" si="4"/>
        <v>786</v>
      </c>
      <c r="BQ10" s="433">
        <f t="shared" si="5"/>
        <v>2509</v>
      </c>
      <c r="BR10" s="434">
        <f t="shared" si="6"/>
        <v>-1723</v>
      </c>
      <c r="BS10" s="250"/>
    </row>
    <row r="11" spans="1:71" x14ac:dyDescent="0.2">
      <c r="A11" s="251" t="s">
        <v>445</v>
      </c>
      <c r="B11" s="252" t="s">
        <v>282</v>
      </c>
      <c r="C11" s="243">
        <v>836</v>
      </c>
      <c r="D11" s="243">
        <v>0</v>
      </c>
      <c r="E11" s="243">
        <v>16</v>
      </c>
      <c r="F11" s="243">
        <v>0</v>
      </c>
      <c r="G11" s="243">
        <v>298</v>
      </c>
      <c r="H11" s="243">
        <v>5</v>
      </c>
      <c r="I11" s="243">
        <v>525</v>
      </c>
      <c r="J11" s="243">
        <v>5</v>
      </c>
      <c r="K11" s="243">
        <v>0</v>
      </c>
      <c r="L11" s="243">
        <v>7</v>
      </c>
      <c r="M11" s="243">
        <v>141</v>
      </c>
      <c r="N11" s="243">
        <v>0</v>
      </c>
      <c r="O11" s="243">
        <v>0</v>
      </c>
      <c r="P11" s="243">
        <v>16</v>
      </c>
      <c r="Q11" s="243">
        <v>2</v>
      </c>
      <c r="R11" s="243">
        <v>10</v>
      </c>
      <c r="S11" s="243">
        <v>7</v>
      </c>
      <c r="T11" s="243">
        <v>1</v>
      </c>
      <c r="U11" s="243">
        <v>28</v>
      </c>
      <c r="V11" s="243">
        <v>0</v>
      </c>
      <c r="W11" s="243">
        <v>3</v>
      </c>
      <c r="X11" s="243">
        <v>70</v>
      </c>
      <c r="Y11" s="243">
        <v>1029</v>
      </c>
      <c r="Z11" s="243">
        <v>4</v>
      </c>
      <c r="AA11" s="243">
        <v>6</v>
      </c>
      <c r="AB11" s="243">
        <v>4</v>
      </c>
      <c r="AC11" s="243">
        <v>130</v>
      </c>
      <c r="AD11" s="243">
        <v>13</v>
      </c>
      <c r="AE11" s="243">
        <v>4</v>
      </c>
      <c r="AF11" s="243">
        <v>22</v>
      </c>
      <c r="AG11" s="243">
        <v>3</v>
      </c>
      <c r="AH11" s="243">
        <v>11</v>
      </c>
      <c r="AI11" s="243">
        <v>89</v>
      </c>
      <c r="AJ11" s="243">
        <v>70</v>
      </c>
      <c r="AK11" s="243">
        <v>22</v>
      </c>
      <c r="AL11" s="243">
        <v>25</v>
      </c>
      <c r="AM11" s="243">
        <v>114</v>
      </c>
      <c r="AN11" s="243">
        <v>126</v>
      </c>
      <c r="AO11" s="243">
        <v>37</v>
      </c>
      <c r="AP11" s="244">
        <v>3679</v>
      </c>
      <c r="AQ11" s="243">
        <v>15</v>
      </c>
      <c r="AR11" s="243">
        <v>119</v>
      </c>
      <c r="AS11" s="243">
        <v>0</v>
      </c>
      <c r="AT11" s="243">
        <v>14</v>
      </c>
      <c r="AU11" s="243">
        <v>40</v>
      </c>
      <c r="AV11" s="243">
        <v>-25</v>
      </c>
      <c r="AW11" s="244">
        <v>163</v>
      </c>
      <c r="AX11" s="243">
        <v>3842</v>
      </c>
      <c r="AY11" s="244">
        <v>1247</v>
      </c>
      <c r="AZ11" s="244">
        <v>1410</v>
      </c>
      <c r="BA11" s="243">
        <v>5089</v>
      </c>
      <c r="BB11" s="244">
        <v>-3520</v>
      </c>
      <c r="BC11" s="243">
        <v>-2110</v>
      </c>
      <c r="BD11" s="244">
        <v>1569</v>
      </c>
      <c r="BE11" s="245"/>
      <c r="BG11" s="251" t="s">
        <v>445</v>
      </c>
      <c r="BH11" s="435" t="s">
        <v>282</v>
      </c>
      <c r="BI11" s="246">
        <f t="shared" si="0"/>
        <v>3842</v>
      </c>
      <c r="BJ11" s="247">
        <f t="shared" si="1"/>
        <v>3520</v>
      </c>
      <c r="BK11" s="248">
        <f t="shared" si="2"/>
        <v>0.91618948464341488</v>
      </c>
      <c r="BL11" s="249">
        <f t="shared" si="3"/>
        <v>8.3810515356585125E-2</v>
      </c>
      <c r="BM11" s="250"/>
      <c r="BN11" s="251" t="s">
        <v>445</v>
      </c>
      <c r="BO11" s="435" t="s">
        <v>282</v>
      </c>
      <c r="BP11" s="432">
        <f t="shared" si="4"/>
        <v>1247</v>
      </c>
      <c r="BQ11" s="433">
        <f t="shared" si="5"/>
        <v>3520</v>
      </c>
      <c r="BR11" s="434">
        <f t="shared" si="6"/>
        <v>-2273</v>
      </c>
      <c r="BS11" s="250"/>
    </row>
    <row r="12" spans="1:71" x14ac:dyDescent="0.2">
      <c r="A12" s="251" t="s">
        <v>446</v>
      </c>
      <c r="B12" s="252" t="s">
        <v>29</v>
      </c>
      <c r="C12" s="243">
        <v>2107</v>
      </c>
      <c r="D12" s="243">
        <v>0</v>
      </c>
      <c r="E12" s="243">
        <v>48</v>
      </c>
      <c r="F12" s="243">
        <v>1</v>
      </c>
      <c r="G12" s="243">
        <v>187</v>
      </c>
      <c r="H12" s="243">
        <v>90</v>
      </c>
      <c r="I12" s="243">
        <v>58</v>
      </c>
      <c r="J12" s="243">
        <v>135</v>
      </c>
      <c r="K12" s="243">
        <v>5</v>
      </c>
      <c r="L12" s="243">
        <v>198</v>
      </c>
      <c r="M12" s="243">
        <v>238</v>
      </c>
      <c r="N12" s="243">
        <v>2</v>
      </c>
      <c r="O12" s="243">
        <v>1</v>
      </c>
      <c r="P12" s="243">
        <v>39</v>
      </c>
      <c r="Q12" s="243">
        <v>7</v>
      </c>
      <c r="R12" s="243">
        <v>32</v>
      </c>
      <c r="S12" s="243">
        <v>21</v>
      </c>
      <c r="T12" s="243">
        <v>2</v>
      </c>
      <c r="U12" s="243">
        <v>53</v>
      </c>
      <c r="V12" s="243">
        <v>0</v>
      </c>
      <c r="W12" s="243">
        <v>20</v>
      </c>
      <c r="X12" s="243">
        <v>33</v>
      </c>
      <c r="Y12" s="243">
        <v>118</v>
      </c>
      <c r="Z12" s="243">
        <v>0</v>
      </c>
      <c r="AA12" s="243">
        <v>17</v>
      </c>
      <c r="AB12" s="243">
        <v>15</v>
      </c>
      <c r="AC12" s="243">
        <v>0</v>
      </c>
      <c r="AD12" s="243">
        <v>0</v>
      </c>
      <c r="AE12" s="243">
        <v>1</v>
      </c>
      <c r="AF12" s="243">
        <v>5</v>
      </c>
      <c r="AG12" s="243">
        <v>0</v>
      </c>
      <c r="AH12" s="243">
        <v>8</v>
      </c>
      <c r="AI12" s="243">
        <v>117</v>
      </c>
      <c r="AJ12" s="243">
        <v>3491</v>
      </c>
      <c r="AK12" s="243">
        <v>3</v>
      </c>
      <c r="AL12" s="243">
        <v>27</v>
      </c>
      <c r="AM12" s="243">
        <v>91</v>
      </c>
      <c r="AN12" s="243">
        <v>0</v>
      </c>
      <c r="AO12" s="243">
        <v>3</v>
      </c>
      <c r="AP12" s="244">
        <v>7173</v>
      </c>
      <c r="AQ12" s="243">
        <v>34</v>
      </c>
      <c r="AR12" s="243">
        <v>871</v>
      </c>
      <c r="AS12" s="243">
        <v>0</v>
      </c>
      <c r="AT12" s="243">
        <v>0</v>
      </c>
      <c r="AU12" s="243">
        <v>0</v>
      </c>
      <c r="AV12" s="243">
        <v>17</v>
      </c>
      <c r="AW12" s="244">
        <v>922</v>
      </c>
      <c r="AX12" s="243">
        <v>8095</v>
      </c>
      <c r="AY12" s="244">
        <v>377</v>
      </c>
      <c r="AZ12" s="244">
        <v>1299</v>
      </c>
      <c r="BA12" s="243">
        <v>8472</v>
      </c>
      <c r="BB12" s="244">
        <v>-8095</v>
      </c>
      <c r="BC12" s="243">
        <v>-6796</v>
      </c>
      <c r="BD12" s="244">
        <v>377</v>
      </c>
      <c r="BE12" s="245"/>
      <c r="BG12" s="251" t="s">
        <v>446</v>
      </c>
      <c r="BH12" s="435" t="s">
        <v>29</v>
      </c>
      <c r="BI12" s="246">
        <f t="shared" si="0"/>
        <v>8095</v>
      </c>
      <c r="BJ12" s="247">
        <f t="shared" si="1"/>
        <v>8095</v>
      </c>
      <c r="BK12" s="248">
        <f t="shared" si="2"/>
        <v>1</v>
      </c>
      <c r="BL12" s="249">
        <f t="shared" si="3"/>
        <v>0</v>
      </c>
      <c r="BM12" s="250"/>
      <c r="BN12" s="251" t="s">
        <v>446</v>
      </c>
      <c r="BO12" s="435" t="s">
        <v>29</v>
      </c>
      <c r="BP12" s="432">
        <f t="shared" si="4"/>
        <v>377</v>
      </c>
      <c r="BQ12" s="433">
        <f t="shared" si="5"/>
        <v>8095</v>
      </c>
      <c r="BR12" s="434">
        <f t="shared" si="6"/>
        <v>-7718</v>
      </c>
      <c r="BS12" s="250"/>
    </row>
    <row r="13" spans="1:71" x14ac:dyDescent="0.2">
      <c r="A13" s="251" t="s">
        <v>447</v>
      </c>
      <c r="B13" s="252" t="s">
        <v>30</v>
      </c>
      <c r="C13" s="243">
        <v>220</v>
      </c>
      <c r="D13" s="243">
        <v>2</v>
      </c>
      <c r="E13" s="243">
        <v>229</v>
      </c>
      <c r="F13" s="243">
        <v>1</v>
      </c>
      <c r="G13" s="243">
        <v>79</v>
      </c>
      <c r="H13" s="243">
        <v>5</v>
      </c>
      <c r="I13" s="243">
        <v>7</v>
      </c>
      <c r="J13" s="243">
        <v>30</v>
      </c>
      <c r="K13" s="243">
        <v>185</v>
      </c>
      <c r="L13" s="243">
        <v>1</v>
      </c>
      <c r="M13" s="243">
        <v>154</v>
      </c>
      <c r="N13" s="243">
        <v>8</v>
      </c>
      <c r="O13" s="243">
        <v>0</v>
      </c>
      <c r="P13" s="243">
        <v>13</v>
      </c>
      <c r="Q13" s="243">
        <v>2</v>
      </c>
      <c r="R13" s="243">
        <v>8</v>
      </c>
      <c r="S13" s="243">
        <v>1</v>
      </c>
      <c r="T13" s="243">
        <v>0</v>
      </c>
      <c r="U13" s="243">
        <v>4</v>
      </c>
      <c r="V13" s="243">
        <v>0</v>
      </c>
      <c r="W13" s="243">
        <v>4</v>
      </c>
      <c r="X13" s="243">
        <v>2</v>
      </c>
      <c r="Y13" s="243">
        <v>264</v>
      </c>
      <c r="Z13" s="243">
        <v>65</v>
      </c>
      <c r="AA13" s="243">
        <v>22</v>
      </c>
      <c r="AB13" s="243">
        <v>13</v>
      </c>
      <c r="AC13" s="243">
        <v>25</v>
      </c>
      <c r="AD13" s="243">
        <v>1</v>
      </c>
      <c r="AE13" s="243">
        <v>2</v>
      </c>
      <c r="AF13" s="243">
        <v>732</v>
      </c>
      <c r="AG13" s="243">
        <v>0</v>
      </c>
      <c r="AH13" s="243">
        <v>95</v>
      </c>
      <c r="AI13" s="243">
        <v>48</v>
      </c>
      <c r="AJ13" s="243">
        <v>44</v>
      </c>
      <c r="AK13" s="243">
        <v>4</v>
      </c>
      <c r="AL13" s="243">
        <v>15</v>
      </c>
      <c r="AM13" s="243">
        <v>79</v>
      </c>
      <c r="AN13" s="243">
        <v>0</v>
      </c>
      <c r="AO13" s="243">
        <v>6</v>
      </c>
      <c r="AP13" s="244">
        <v>2370</v>
      </c>
      <c r="AQ13" s="243">
        <v>3</v>
      </c>
      <c r="AR13" s="243">
        <v>1704</v>
      </c>
      <c r="AS13" s="243">
        <v>0</v>
      </c>
      <c r="AT13" s="243">
        <v>0</v>
      </c>
      <c r="AU13" s="243">
        <v>0</v>
      </c>
      <c r="AV13" s="243">
        <v>-3</v>
      </c>
      <c r="AW13" s="244">
        <v>1704</v>
      </c>
      <c r="AX13" s="243">
        <v>4074</v>
      </c>
      <c r="AY13" s="244">
        <v>1633</v>
      </c>
      <c r="AZ13" s="244">
        <v>3337</v>
      </c>
      <c r="BA13" s="243">
        <v>5707</v>
      </c>
      <c r="BB13" s="244">
        <v>-2720</v>
      </c>
      <c r="BC13" s="243">
        <v>617</v>
      </c>
      <c r="BD13" s="244">
        <v>2987</v>
      </c>
      <c r="BE13" s="245"/>
      <c r="BG13" s="251" t="s">
        <v>447</v>
      </c>
      <c r="BH13" s="435" t="s">
        <v>30</v>
      </c>
      <c r="BI13" s="246">
        <f t="shared" si="0"/>
        <v>4074</v>
      </c>
      <c r="BJ13" s="247">
        <f t="shared" si="1"/>
        <v>2720</v>
      </c>
      <c r="BK13" s="248">
        <f t="shared" si="2"/>
        <v>0.66764850270004905</v>
      </c>
      <c r="BL13" s="249">
        <f t="shared" si="3"/>
        <v>0.33235149729995095</v>
      </c>
      <c r="BM13" s="250"/>
      <c r="BN13" s="251" t="s">
        <v>447</v>
      </c>
      <c r="BO13" s="435" t="s">
        <v>30</v>
      </c>
      <c r="BP13" s="432">
        <f t="shared" si="4"/>
        <v>1633</v>
      </c>
      <c r="BQ13" s="433">
        <f t="shared" si="5"/>
        <v>2720</v>
      </c>
      <c r="BR13" s="434">
        <f t="shared" si="6"/>
        <v>-1087</v>
      </c>
      <c r="BS13" s="250"/>
    </row>
    <row r="14" spans="1:71" x14ac:dyDescent="0.2">
      <c r="A14" s="251" t="s">
        <v>448</v>
      </c>
      <c r="B14" s="252" t="s">
        <v>449</v>
      </c>
      <c r="C14" s="243">
        <v>250</v>
      </c>
      <c r="D14" s="243">
        <v>2</v>
      </c>
      <c r="E14" s="243">
        <v>73</v>
      </c>
      <c r="F14" s="243">
        <v>0</v>
      </c>
      <c r="G14" s="243">
        <v>327</v>
      </c>
      <c r="H14" s="243">
        <v>8</v>
      </c>
      <c r="I14" s="243">
        <v>35</v>
      </c>
      <c r="J14" s="243">
        <v>7</v>
      </c>
      <c r="K14" s="243">
        <v>1</v>
      </c>
      <c r="L14" s="243">
        <v>248</v>
      </c>
      <c r="M14" s="243">
        <v>53</v>
      </c>
      <c r="N14" s="243">
        <v>0</v>
      </c>
      <c r="O14" s="243">
        <v>0</v>
      </c>
      <c r="P14" s="243">
        <v>21</v>
      </c>
      <c r="Q14" s="243">
        <v>20</v>
      </c>
      <c r="R14" s="243">
        <v>162</v>
      </c>
      <c r="S14" s="243">
        <v>49</v>
      </c>
      <c r="T14" s="243">
        <v>2</v>
      </c>
      <c r="U14" s="243">
        <v>155</v>
      </c>
      <c r="V14" s="243">
        <v>3</v>
      </c>
      <c r="W14" s="243">
        <v>76</v>
      </c>
      <c r="X14" s="243">
        <v>56</v>
      </c>
      <c r="Y14" s="243">
        <v>296</v>
      </c>
      <c r="Z14" s="243">
        <v>0</v>
      </c>
      <c r="AA14" s="243">
        <v>74</v>
      </c>
      <c r="AB14" s="243">
        <v>15</v>
      </c>
      <c r="AC14" s="243">
        <v>83</v>
      </c>
      <c r="AD14" s="243">
        <v>9</v>
      </c>
      <c r="AE14" s="243">
        <v>7</v>
      </c>
      <c r="AF14" s="243">
        <v>24</v>
      </c>
      <c r="AG14" s="243">
        <v>1</v>
      </c>
      <c r="AH14" s="243">
        <v>17</v>
      </c>
      <c r="AI14" s="243">
        <v>55</v>
      </c>
      <c r="AJ14" s="243">
        <v>45</v>
      </c>
      <c r="AK14" s="243">
        <v>9</v>
      </c>
      <c r="AL14" s="243">
        <v>60</v>
      </c>
      <c r="AM14" s="243">
        <v>49</v>
      </c>
      <c r="AN14" s="243">
        <v>4</v>
      </c>
      <c r="AO14" s="243">
        <v>5</v>
      </c>
      <c r="AP14" s="244">
        <v>2301</v>
      </c>
      <c r="AQ14" s="243">
        <v>5</v>
      </c>
      <c r="AR14" s="243">
        <v>290</v>
      </c>
      <c r="AS14" s="243">
        <v>1</v>
      </c>
      <c r="AT14" s="243">
        <v>0</v>
      </c>
      <c r="AU14" s="243">
        <v>0</v>
      </c>
      <c r="AV14" s="243">
        <v>4</v>
      </c>
      <c r="AW14" s="244">
        <v>300</v>
      </c>
      <c r="AX14" s="243">
        <v>2601</v>
      </c>
      <c r="AY14" s="244">
        <v>780</v>
      </c>
      <c r="AZ14" s="244">
        <v>1080</v>
      </c>
      <c r="BA14" s="243">
        <v>3381</v>
      </c>
      <c r="BB14" s="244">
        <v>-2443</v>
      </c>
      <c r="BC14" s="243">
        <v>-1363</v>
      </c>
      <c r="BD14" s="244">
        <v>938</v>
      </c>
      <c r="BE14" s="245"/>
      <c r="BG14" s="251" t="s">
        <v>448</v>
      </c>
      <c r="BH14" s="435" t="s">
        <v>449</v>
      </c>
      <c r="BI14" s="246">
        <f t="shared" si="0"/>
        <v>2601</v>
      </c>
      <c r="BJ14" s="247">
        <f t="shared" si="1"/>
        <v>2443</v>
      </c>
      <c r="BK14" s="248">
        <f t="shared" si="2"/>
        <v>0.93925413302575933</v>
      </c>
      <c r="BL14" s="249">
        <f t="shared" si="3"/>
        <v>6.074586697424067E-2</v>
      </c>
      <c r="BM14" s="250"/>
      <c r="BN14" s="251" t="s">
        <v>448</v>
      </c>
      <c r="BO14" s="435" t="s">
        <v>449</v>
      </c>
      <c r="BP14" s="432">
        <f t="shared" si="4"/>
        <v>780</v>
      </c>
      <c r="BQ14" s="433">
        <f t="shared" si="5"/>
        <v>2443</v>
      </c>
      <c r="BR14" s="434">
        <f t="shared" si="6"/>
        <v>-1663</v>
      </c>
      <c r="BS14" s="250"/>
    </row>
    <row r="15" spans="1:71" x14ac:dyDescent="0.2">
      <c r="A15" s="251" t="s">
        <v>450</v>
      </c>
      <c r="B15" s="252" t="s">
        <v>31</v>
      </c>
      <c r="C15" s="243">
        <v>83</v>
      </c>
      <c r="D15" s="243">
        <v>0</v>
      </c>
      <c r="E15" s="243">
        <v>0</v>
      </c>
      <c r="F15" s="243">
        <v>0</v>
      </c>
      <c r="G15" s="243">
        <v>35</v>
      </c>
      <c r="H15" s="243">
        <v>1</v>
      </c>
      <c r="I15" s="243">
        <v>2</v>
      </c>
      <c r="J15" s="243">
        <v>2</v>
      </c>
      <c r="K15" s="243">
        <v>1</v>
      </c>
      <c r="L15" s="243">
        <v>3</v>
      </c>
      <c r="M15" s="243">
        <v>593</v>
      </c>
      <c r="N15" s="243">
        <v>2</v>
      </c>
      <c r="O15" s="243">
        <v>1</v>
      </c>
      <c r="P15" s="243">
        <v>16</v>
      </c>
      <c r="Q15" s="243">
        <v>10</v>
      </c>
      <c r="R15" s="243">
        <v>34</v>
      </c>
      <c r="S15" s="243">
        <v>23</v>
      </c>
      <c r="T15" s="243">
        <v>4</v>
      </c>
      <c r="U15" s="243">
        <v>36</v>
      </c>
      <c r="V15" s="243">
        <v>0</v>
      </c>
      <c r="W15" s="243">
        <v>11</v>
      </c>
      <c r="X15" s="243">
        <v>6</v>
      </c>
      <c r="Y15" s="243">
        <v>1173</v>
      </c>
      <c r="Z15" s="243">
        <v>0</v>
      </c>
      <c r="AA15" s="243">
        <v>9</v>
      </c>
      <c r="AB15" s="243">
        <v>1</v>
      </c>
      <c r="AC15" s="243">
        <v>3</v>
      </c>
      <c r="AD15" s="243">
        <v>0</v>
      </c>
      <c r="AE15" s="243">
        <v>2</v>
      </c>
      <c r="AF15" s="243">
        <v>0</v>
      </c>
      <c r="AG15" s="243">
        <v>0</v>
      </c>
      <c r="AH15" s="243">
        <v>2</v>
      </c>
      <c r="AI15" s="243">
        <v>25</v>
      </c>
      <c r="AJ15" s="243">
        <v>14</v>
      </c>
      <c r="AK15" s="243">
        <v>1</v>
      </c>
      <c r="AL15" s="243">
        <v>5</v>
      </c>
      <c r="AM15" s="243">
        <v>32</v>
      </c>
      <c r="AN15" s="243">
        <v>8</v>
      </c>
      <c r="AO15" s="243">
        <v>1</v>
      </c>
      <c r="AP15" s="244">
        <v>2139</v>
      </c>
      <c r="AQ15" s="243">
        <v>2</v>
      </c>
      <c r="AR15" s="243">
        <v>46</v>
      </c>
      <c r="AS15" s="243">
        <v>0</v>
      </c>
      <c r="AT15" s="243">
        <v>0</v>
      </c>
      <c r="AU15" s="243">
        <v>0</v>
      </c>
      <c r="AV15" s="243">
        <v>-151</v>
      </c>
      <c r="AW15" s="244">
        <v>-103</v>
      </c>
      <c r="AX15" s="243">
        <v>2036</v>
      </c>
      <c r="AY15" s="244">
        <v>5695</v>
      </c>
      <c r="AZ15" s="244">
        <v>5592</v>
      </c>
      <c r="BA15" s="243">
        <v>7731</v>
      </c>
      <c r="BB15" s="244">
        <v>-918</v>
      </c>
      <c r="BC15" s="243">
        <v>4674</v>
      </c>
      <c r="BD15" s="244">
        <v>6813</v>
      </c>
      <c r="BE15" s="245"/>
      <c r="BG15" s="251" t="s">
        <v>450</v>
      </c>
      <c r="BH15" s="435" t="s">
        <v>31</v>
      </c>
      <c r="BI15" s="246">
        <f t="shared" si="0"/>
        <v>2036</v>
      </c>
      <c r="BJ15" s="247">
        <f t="shared" si="1"/>
        <v>918</v>
      </c>
      <c r="BK15" s="248">
        <f t="shared" si="2"/>
        <v>0.45088408644400785</v>
      </c>
      <c r="BL15" s="249">
        <f t="shared" si="3"/>
        <v>0.54911591355599221</v>
      </c>
      <c r="BM15" s="250"/>
      <c r="BN15" s="251" t="s">
        <v>450</v>
      </c>
      <c r="BO15" s="435" t="s">
        <v>31</v>
      </c>
      <c r="BP15" s="432">
        <f t="shared" si="4"/>
        <v>5695</v>
      </c>
      <c r="BQ15" s="433">
        <f t="shared" si="5"/>
        <v>918</v>
      </c>
      <c r="BR15" s="434">
        <f t="shared" si="6"/>
        <v>4777</v>
      </c>
      <c r="BS15" s="250"/>
    </row>
    <row r="16" spans="1:71" x14ac:dyDescent="0.2">
      <c r="A16" s="251" t="s">
        <v>451</v>
      </c>
      <c r="B16" s="252" t="s">
        <v>32</v>
      </c>
      <c r="C16" s="243">
        <v>1</v>
      </c>
      <c r="D16" s="243">
        <v>0</v>
      </c>
      <c r="E16" s="243">
        <v>1</v>
      </c>
      <c r="F16" s="243">
        <v>0</v>
      </c>
      <c r="G16" s="243">
        <v>0</v>
      </c>
      <c r="H16" s="243">
        <v>0</v>
      </c>
      <c r="I16" s="243">
        <v>5</v>
      </c>
      <c r="J16" s="243">
        <v>0</v>
      </c>
      <c r="K16" s="243">
        <v>0</v>
      </c>
      <c r="L16" s="243">
        <v>1</v>
      </c>
      <c r="M16" s="243">
        <v>57</v>
      </c>
      <c r="N16" s="243">
        <v>199</v>
      </c>
      <c r="O16" s="243">
        <v>0</v>
      </c>
      <c r="P16" s="243">
        <v>1011</v>
      </c>
      <c r="Q16" s="243">
        <v>178</v>
      </c>
      <c r="R16" s="243">
        <v>728</v>
      </c>
      <c r="S16" s="243">
        <v>28</v>
      </c>
      <c r="T16" s="243">
        <v>1</v>
      </c>
      <c r="U16" s="243">
        <v>176</v>
      </c>
      <c r="V16" s="243">
        <v>0</v>
      </c>
      <c r="W16" s="243">
        <v>109</v>
      </c>
      <c r="X16" s="243">
        <v>4</v>
      </c>
      <c r="Y16" s="243">
        <v>510</v>
      </c>
      <c r="Z16" s="243">
        <v>0</v>
      </c>
      <c r="AA16" s="243">
        <v>0</v>
      </c>
      <c r="AB16" s="243">
        <v>0</v>
      </c>
      <c r="AC16" s="243">
        <v>0</v>
      </c>
      <c r="AD16" s="243">
        <v>0</v>
      </c>
      <c r="AE16" s="243">
        <v>0</v>
      </c>
      <c r="AF16" s="243">
        <v>1</v>
      </c>
      <c r="AG16" s="243">
        <v>0</v>
      </c>
      <c r="AH16" s="243">
        <v>0</v>
      </c>
      <c r="AI16" s="243">
        <v>0</v>
      </c>
      <c r="AJ16" s="243">
        <v>0</v>
      </c>
      <c r="AK16" s="243">
        <v>0</v>
      </c>
      <c r="AL16" s="243">
        <v>0</v>
      </c>
      <c r="AM16" s="243">
        <v>0</v>
      </c>
      <c r="AN16" s="243">
        <v>0</v>
      </c>
      <c r="AO16" s="243">
        <v>1</v>
      </c>
      <c r="AP16" s="244">
        <v>3011</v>
      </c>
      <c r="AQ16" s="243">
        <v>0</v>
      </c>
      <c r="AR16" s="243">
        <v>-12</v>
      </c>
      <c r="AS16" s="243">
        <v>0</v>
      </c>
      <c r="AT16" s="243">
        <v>-31</v>
      </c>
      <c r="AU16" s="243">
        <v>-14</v>
      </c>
      <c r="AV16" s="243">
        <v>-3</v>
      </c>
      <c r="AW16" s="244">
        <v>-60</v>
      </c>
      <c r="AX16" s="243">
        <v>2951</v>
      </c>
      <c r="AY16" s="244">
        <v>286</v>
      </c>
      <c r="AZ16" s="244">
        <v>226</v>
      </c>
      <c r="BA16" s="243">
        <v>3237</v>
      </c>
      <c r="BB16" s="244">
        <v>-2865</v>
      </c>
      <c r="BC16" s="243">
        <v>-2639</v>
      </c>
      <c r="BD16" s="244">
        <v>372</v>
      </c>
      <c r="BE16" s="245"/>
      <c r="BG16" s="251" t="s">
        <v>451</v>
      </c>
      <c r="BH16" s="435" t="s">
        <v>32</v>
      </c>
      <c r="BI16" s="246">
        <f t="shared" si="0"/>
        <v>2951</v>
      </c>
      <c r="BJ16" s="247">
        <f t="shared" si="1"/>
        <v>2865</v>
      </c>
      <c r="BK16" s="248">
        <f t="shared" si="2"/>
        <v>0.97085733649610306</v>
      </c>
      <c r="BL16" s="249">
        <f t="shared" si="3"/>
        <v>2.9142663503896937E-2</v>
      </c>
      <c r="BM16" s="250"/>
      <c r="BN16" s="251" t="s">
        <v>451</v>
      </c>
      <c r="BO16" s="435" t="s">
        <v>32</v>
      </c>
      <c r="BP16" s="432">
        <f t="shared" si="4"/>
        <v>286</v>
      </c>
      <c r="BQ16" s="433">
        <f t="shared" si="5"/>
        <v>2865</v>
      </c>
      <c r="BR16" s="434">
        <f t="shared" si="6"/>
        <v>-2579</v>
      </c>
      <c r="BS16" s="250"/>
    </row>
    <row r="17" spans="1:71" x14ac:dyDescent="0.2">
      <c r="A17" s="251" t="s">
        <v>452</v>
      </c>
      <c r="B17" s="252" t="s">
        <v>33</v>
      </c>
      <c r="C17" s="243">
        <v>0</v>
      </c>
      <c r="D17" s="243">
        <v>0</v>
      </c>
      <c r="E17" s="243">
        <v>0</v>
      </c>
      <c r="F17" s="243">
        <v>0</v>
      </c>
      <c r="G17" s="243">
        <v>28</v>
      </c>
      <c r="H17" s="243">
        <v>0</v>
      </c>
      <c r="I17" s="243">
        <v>2</v>
      </c>
      <c r="J17" s="243">
        <v>2</v>
      </c>
      <c r="K17" s="243">
        <v>0</v>
      </c>
      <c r="L17" s="243">
        <v>2</v>
      </c>
      <c r="M17" s="243">
        <v>71</v>
      </c>
      <c r="N17" s="243">
        <v>3</v>
      </c>
      <c r="O17" s="243">
        <v>35</v>
      </c>
      <c r="P17" s="243">
        <v>293</v>
      </c>
      <c r="Q17" s="243">
        <v>59</v>
      </c>
      <c r="R17" s="243">
        <v>154</v>
      </c>
      <c r="S17" s="243">
        <v>46</v>
      </c>
      <c r="T17" s="243">
        <v>5</v>
      </c>
      <c r="U17" s="243">
        <v>256</v>
      </c>
      <c r="V17" s="243">
        <v>3</v>
      </c>
      <c r="W17" s="243">
        <v>49</v>
      </c>
      <c r="X17" s="243">
        <v>15</v>
      </c>
      <c r="Y17" s="243">
        <v>197</v>
      </c>
      <c r="Z17" s="243">
        <v>0</v>
      </c>
      <c r="AA17" s="243">
        <v>1</v>
      </c>
      <c r="AB17" s="243">
        <v>0</v>
      </c>
      <c r="AC17" s="243">
        <v>0</v>
      </c>
      <c r="AD17" s="243">
        <v>0</v>
      </c>
      <c r="AE17" s="243">
        <v>0</v>
      </c>
      <c r="AF17" s="243">
        <v>0</v>
      </c>
      <c r="AG17" s="243">
        <v>0</v>
      </c>
      <c r="AH17" s="243">
        <v>2</v>
      </c>
      <c r="AI17" s="243">
        <v>2</v>
      </c>
      <c r="AJ17" s="243">
        <v>32</v>
      </c>
      <c r="AK17" s="243">
        <v>0</v>
      </c>
      <c r="AL17" s="243">
        <v>2</v>
      </c>
      <c r="AM17" s="243">
        <v>9</v>
      </c>
      <c r="AN17" s="243">
        <v>0</v>
      </c>
      <c r="AO17" s="243">
        <v>1</v>
      </c>
      <c r="AP17" s="244">
        <v>1269</v>
      </c>
      <c r="AQ17" s="243">
        <v>0</v>
      </c>
      <c r="AR17" s="243">
        <v>57</v>
      </c>
      <c r="AS17" s="243">
        <v>0</v>
      </c>
      <c r="AT17" s="243">
        <v>0</v>
      </c>
      <c r="AU17" s="243">
        <v>-17</v>
      </c>
      <c r="AV17" s="243">
        <v>-2</v>
      </c>
      <c r="AW17" s="244">
        <v>38</v>
      </c>
      <c r="AX17" s="243">
        <v>1307</v>
      </c>
      <c r="AY17" s="244">
        <v>66</v>
      </c>
      <c r="AZ17" s="244">
        <v>104</v>
      </c>
      <c r="BA17" s="243">
        <v>1373</v>
      </c>
      <c r="BB17" s="244">
        <v>-1294</v>
      </c>
      <c r="BC17" s="243">
        <v>-1190</v>
      </c>
      <c r="BD17" s="244">
        <v>79</v>
      </c>
      <c r="BE17" s="245"/>
      <c r="BG17" s="251" t="s">
        <v>452</v>
      </c>
      <c r="BH17" s="435" t="s">
        <v>33</v>
      </c>
      <c r="BI17" s="246">
        <f t="shared" si="0"/>
        <v>1307</v>
      </c>
      <c r="BJ17" s="247">
        <f t="shared" si="1"/>
        <v>1294</v>
      </c>
      <c r="BK17" s="248">
        <f t="shared" si="2"/>
        <v>0.990053557765876</v>
      </c>
      <c r="BL17" s="249">
        <f t="shared" si="3"/>
        <v>9.9464422341239977E-3</v>
      </c>
      <c r="BM17" s="250"/>
      <c r="BN17" s="251" t="s">
        <v>452</v>
      </c>
      <c r="BO17" s="435" t="s">
        <v>33</v>
      </c>
      <c r="BP17" s="432">
        <f t="shared" si="4"/>
        <v>66</v>
      </c>
      <c r="BQ17" s="433">
        <f t="shared" si="5"/>
        <v>1294</v>
      </c>
      <c r="BR17" s="434">
        <f t="shared" si="6"/>
        <v>-1228</v>
      </c>
      <c r="BS17" s="250"/>
    </row>
    <row r="18" spans="1:71" x14ac:dyDescent="0.2">
      <c r="A18" s="251" t="s">
        <v>453</v>
      </c>
      <c r="B18" s="252" t="s">
        <v>34</v>
      </c>
      <c r="C18" s="243">
        <v>44</v>
      </c>
      <c r="D18" s="243">
        <v>0</v>
      </c>
      <c r="E18" s="243">
        <v>7</v>
      </c>
      <c r="F18" s="243">
        <v>1</v>
      </c>
      <c r="G18" s="243">
        <v>150</v>
      </c>
      <c r="H18" s="243">
        <v>2</v>
      </c>
      <c r="I18" s="243">
        <v>9</v>
      </c>
      <c r="J18" s="243">
        <v>3</v>
      </c>
      <c r="K18" s="243">
        <v>2</v>
      </c>
      <c r="L18" s="243">
        <v>2</v>
      </c>
      <c r="M18" s="243">
        <v>75</v>
      </c>
      <c r="N18" s="243">
        <v>0</v>
      </c>
      <c r="O18" s="243">
        <v>0</v>
      </c>
      <c r="P18" s="243">
        <v>315</v>
      </c>
      <c r="Q18" s="243">
        <v>56</v>
      </c>
      <c r="R18" s="243">
        <v>257</v>
      </c>
      <c r="S18" s="243">
        <v>49</v>
      </c>
      <c r="T18" s="243">
        <v>3</v>
      </c>
      <c r="U18" s="243">
        <v>108</v>
      </c>
      <c r="V18" s="243">
        <v>2</v>
      </c>
      <c r="W18" s="243">
        <v>21</v>
      </c>
      <c r="X18" s="243">
        <v>14</v>
      </c>
      <c r="Y18" s="243">
        <v>2097</v>
      </c>
      <c r="Z18" s="243">
        <v>0</v>
      </c>
      <c r="AA18" s="243">
        <v>2</v>
      </c>
      <c r="AB18" s="243">
        <v>0</v>
      </c>
      <c r="AC18" s="243">
        <v>47</v>
      </c>
      <c r="AD18" s="243">
        <v>0</v>
      </c>
      <c r="AE18" s="243">
        <v>6</v>
      </c>
      <c r="AF18" s="243">
        <v>16</v>
      </c>
      <c r="AG18" s="243">
        <v>0</v>
      </c>
      <c r="AH18" s="243">
        <v>39</v>
      </c>
      <c r="AI18" s="243">
        <v>3</v>
      </c>
      <c r="AJ18" s="243">
        <v>6</v>
      </c>
      <c r="AK18" s="243">
        <v>3</v>
      </c>
      <c r="AL18" s="243">
        <v>7</v>
      </c>
      <c r="AM18" s="243">
        <v>40</v>
      </c>
      <c r="AN18" s="243">
        <v>0</v>
      </c>
      <c r="AO18" s="243">
        <v>1</v>
      </c>
      <c r="AP18" s="244">
        <v>3387</v>
      </c>
      <c r="AQ18" s="243">
        <v>6</v>
      </c>
      <c r="AR18" s="243">
        <v>94</v>
      </c>
      <c r="AS18" s="243">
        <v>0</v>
      </c>
      <c r="AT18" s="243">
        <v>18</v>
      </c>
      <c r="AU18" s="243">
        <v>45</v>
      </c>
      <c r="AV18" s="243">
        <v>-25</v>
      </c>
      <c r="AW18" s="244">
        <v>138</v>
      </c>
      <c r="AX18" s="243">
        <v>3525</v>
      </c>
      <c r="AY18" s="244">
        <v>3705</v>
      </c>
      <c r="AZ18" s="244">
        <v>3843</v>
      </c>
      <c r="BA18" s="243">
        <v>7230</v>
      </c>
      <c r="BB18" s="244">
        <v>-2949</v>
      </c>
      <c r="BC18" s="243">
        <v>894</v>
      </c>
      <c r="BD18" s="244">
        <v>4281</v>
      </c>
      <c r="BE18" s="245"/>
      <c r="BG18" s="251" t="s">
        <v>453</v>
      </c>
      <c r="BH18" s="435" t="s">
        <v>34</v>
      </c>
      <c r="BI18" s="246">
        <f t="shared" si="0"/>
        <v>3525</v>
      </c>
      <c r="BJ18" s="247">
        <f t="shared" si="1"/>
        <v>2949</v>
      </c>
      <c r="BK18" s="248">
        <f t="shared" si="2"/>
        <v>0.83659574468085107</v>
      </c>
      <c r="BL18" s="249">
        <f t="shared" si="3"/>
        <v>0.16340425531914893</v>
      </c>
      <c r="BM18" s="250"/>
      <c r="BN18" s="251" t="s">
        <v>453</v>
      </c>
      <c r="BO18" s="435" t="s">
        <v>34</v>
      </c>
      <c r="BP18" s="432">
        <f t="shared" si="4"/>
        <v>3705</v>
      </c>
      <c r="BQ18" s="433">
        <f t="shared" si="5"/>
        <v>2949</v>
      </c>
      <c r="BR18" s="434">
        <f t="shared" si="6"/>
        <v>756</v>
      </c>
      <c r="BS18" s="250"/>
    </row>
    <row r="19" spans="1:71" x14ac:dyDescent="0.2">
      <c r="A19" s="251" t="s">
        <v>454</v>
      </c>
      <c r="B19" s="253" t="s">
        <v>266</v>
      </c>
      <c r="C19" s="243">
        <v>0</v>
      </c>
      <c r="D19" s="243">
        <v>0</v>
      </c>
      <c r="E19" s="243">
        <v>0</v>
      </c>
      <c r="F19" s="243">
        <v>0</v>
      </c>
      <c r="G19" s="243">
        <v>0</v>
      </c>
      <c r="H19" s="243">
        <v>0</v>
      </c>
      <c r="I19" s="243">
        <v>1</v>
      </c>
      <c r="J19" s="243">
        <v>0</v>
      </c>
      <c r="K19" s="243">
        <v>0</v>
      </c>
      <c r="L19" s="243">
        <v>0</v>
      </c>
      <c r="M19" s="243">
        <v>15</v>
      </c>
      <c r="N19" s="243">
        <v>0</v>
      </c>
      <c r="O19" s="243">
        <v>0</v>
      </c>
      <c r="P19" s="243">
        <v>5</v>
      </c>
      <c r="Q19" s="243">
        <v>243</v>
      </c>
      <c r="R19" s="243">
        <v>313</v>
      </c>
      <c r="S19" s="243">
        <v>19</v>
      </c>
      <c r="T19" s="243">
        <v>0</v>
      </c>
      <c r="U19" s="243">
        <v>52</v>
      </c>
      <c r="V19" s="243">
        <v>0</v>
      </c>
      <c r="W19" s="243">
        <v>16</v>
      </c>
      <c r="X19" s="243">
        <v>0</v>
      </c>
      <c r="Y19" s="243">
        <v>140</v>
      </c>
      <c r="Z19" s="243">
        <v>0</v>
      </c>
      <c r="AA19" s="243">
        <v>20</v>
      </c>
      <c r="AB19" s="243">
        <v>0</v>
      </c>
      <c r="AC19" s="243">
        <v>0</v>
      </c>
      <c r="AD19" s="243">
        <v>0</v>
      </c>
      <c r="AE19" s="243">
        <v>0</v>
      </c>
      <c r="AF19" s="243">
        <v>0</v>
      </c>
      <c r="AG19" s="243">
        <v>0</v>
      </c>
      <c r="AH19" s="243">
        <v>3</v>
      </c>
      <c r="AI19" s="243">
        <v>0</v>
      </c>
      <c r="AJ19" s="243">
        <v>0</v>
      </c>
      <c r="AK19" s="243">
        <v>0</v>
      </c>
      <c r="AL19" s="243">
        <v>46</v>
      </c>
      <c r="AM19" s="243">
        <v>0</v>
      </c>
      <c r="AN19" s="243">
        <v>0</v>
      </c>
      <c r="AO19" s="243">
        <v>0</v>
      </c>
      <c r="AP19" s="244">
        <v>873</v>
      </c>
      <c r="AQ19" s="243">
        <v>0</v>
      </c>
      <c r="AR19" s="243">
        <v>4</v>
      </c>
      <c r="AS19" s="243">
        <v>0</v>
      </c>
      <c r="AT19" s="243">
        <v>166</v>
      </c>
      <c r="AU19" s="243">
        <v>499</v>
      </c>
      <c r="AV19" s="243">
        <v>28</v>
      </c>
      <c r="AW19" s="244">
        <v>697</v>
      </c>
      <c r="AX19" s="243">
        <v>1570</v>
      </c>
      <c r="AY19" s="244">
        <v>1429</v>
      </c>
      <c r="AZ19" s="244">
        <v>2126</v>
      </c>
      <c r="BA19" s="243">
        <v>2999</v>
      </c>
      <c r="BB19" s="244">
        <v>-1510</v>
      </c>
      <c r="BC19" s="243">
        <v>616</v>
      </c>
      <c r="BD19" s="244">
        <v>1489</v>
      </c>
      <c r="BE19" s="245"/>
      <c r="BG19" s="251" t="s">
        <v>454</v>
      </c>
      <c r="BH19" s="254" t="s">
        <v>266</v>
      </c>
      <c r="BI19" s="246">
        <f t="shared" si="0"/>
        <v>1570</v>
      </c>
      <c r="BJ19" s="247">
        <f t="shared" si="1"/>
        <v>1510</v>
      </c>
      <c r="BK19" s="248">
        <f t="shared" si="2"/>
        <v>0.96178343949044587</v>
      </c>
      <c r="BL19" s="249">
        <f t="shared" si="3"/>
        <v>3.8216560509554132E-2</v>
      </c>
      <c r="BM19" s="250"/>
      <c r="BN19" s="251" t="s">
        <v>454</v>
      </c>
      <c r="BO19" s="254" t="s">
        <v>266</v>
      </c>
      <c r="BP19" s="432">
        <f t="shared" si="4"/>
        <v>1429</v>
      </c>
      <c r="BQ19" s="433">
        <f t="shared" si="5"/>
        <v>1510</v>
      </c>
      <c r="BR19" s="434">
        <f t="shared" si="6"/>
        <v>-81</v>
      </c>
      <c r="BS19" s="250"/>
    </row>
    <row r="20" spans="1:71" x14ac:dyDescent="0.2">
      <c r="A20" s="251" t="s">
        <v>455</v>
      </c>
      <c r="B20" s="253" t="s">
        <v>267</v>
      </c>
      <c r="C20" s="243">
        <v>0</v>
      </c>
      <c r="D20" s="243">
        <v>0</v>
      </c>
      <c r="E20" s="243">
        <v>0</v>
      </c>
      <c r="F20" s="243">
        <v>0</v>
      </c>
      <c r="G20" s="243">
        <v>0</v>
      </c>
      <c r="H20" s="243">
        <v>0</v>
      </c>
      <c r="I20" s="243">
        <v>0</v>
      </c>
      <c r="J20" s="243">
        <v>0</v>
      </c>
      <c r="K20" s="243">
        <v>0</v>
      </c>
      <c r="L20" s="243">
        <v>3</v>
      </c>
      <c r="M20" s="243">
        <v>10</v>
      </c>
      <c r="N20" s="243">
        <v>0</v>
      </c>
      <c r="O20" s="243">
        <v>0</v>
      </c>
      <c r="P20" s="243">
        <v>2</v>
      </c>
      <c r="Q20" s="243">
        <v>8</v>
      </c>
      <c r="R20" s="243">
        <v>1163</v>
      </c>
      <c r="S20" s="243">
        <v>2</v>
      </c>
      <c r="T20" s="243">
        <v>0</v>
      </c>
      <c r="U20" s="243">
        <v>10</v>
      </c>
      <c r="V20" s="243">
        <v>0</v>
      </c>
      <c r="W20" s="243">
        <v>2</v>
      </c>
      <c r="X20" s="243">
        <v>0</v>
      </c>
      <c r="Y20" s="243">
        <v>2</v>
      </c>
      <c r="Z20" s="243">
        <v>0</v>
      </c>
      <c r="AA20" s="243">
        <v>1</v>
      </c>
      <c r="AB20" s="243">
        <v>0</v>
      </c>
      <c r="AC20" s="243">
        <v>0</v>
      </c>
      <c r="AD20" s="243">
        <v>0</v>
      </c>
      <c r="AE20" s="243">
        <v>0</v>
      </c>
      <c r="AF20" s="243">
        <v>0</v>
      </c>
      <c r="AG20" s="243">
        <v>0</v>
      </c>
      <c r="AH20" s="243">
        <v>0</v>
      </c>
      <c r="AI20" s="243">
        <v>0</v>
      </c>
      <c r="AJ20" s="243">
        <v>0</v>
      </c>
      <c r="AK20" s="243">
        <v>0</v>
      </c>
      <c r="AL20" s="243">
        <v>68</v>
      </c>
      <c r="AM20" s="243">
        <v>0</v>
      </c>
      <c r="AN20" s="243">
        <v>0</v>
      </c>
      <c r="AO20" s="243">
        <v>0</v>
      </c>
      <c r="AP20" s="244">
        <v>1271</v>
      </c>
      <c r="AQ20" s="243">
        <v>0</v>
      </c>
      <c r="AR20" s="243">
        <v>3</v>
      </c>
      <c r="AS20" s="243">
        <v>0</v>
      </c>
      <c r="AT20" s="243">
        <v>98</v>
      </c>
      <c r="AU20" s="243">
        <v>850</v>
      </c>
      <c r="AV20" s="243">
        <v>13</v>
      </c>
      <c r="AW20" s="244">
        <v>964</v>
      </c>
      <c r="AX20" s="243">
        <v>2235</v>
      </c>
      <c r="AY20" s="244">
        <v>7628</v>
      </c>
      <c r="AZ20" s="244">
        <v>8592</v>
      </c>
      <c r="BA20" s="243">
        <v>9863</v>
      </c>
      <c r="BB20" s="244">
        <v>-2235</v>
      </c>
      <c r="BC20" s="243">
        <v>6357</v>
      </c>
      <c r="BD20" s="244">
        <v>7628</v>
      </c>
      <c r="BE20" s="245"/>
      <c r="BG20" s="251" t="s">
        <v>455</v>
      </c>
      <c r="BH20" s="254" t="s">
        <v>267</v>
      </c>
      <c r="BI20" s="246">
        <f t="shared" si="0"/>
        <v>2235</v>
      </c>
      <c r="BJ20" s="247">
        <f t="shared" si="1"/>
        <v>2235</v>
      </c>
      <c r="BK20" s="248">
        <f t="shared" si="2"/>
        <v>1</v>
      </c>
      <c r="BL20" s="249">
        <f t="shared" si="3"/>
        <v>0</v>
      </c>
      <c r="BM20" s="250"/>
      <c r="BN20" s="251" t="s">
        <v>455</v>
      </c>
      <c r="BO20" s="254" t="s">
        <v>267</v>
      </c>
      <c r="BP20" s="432">
        <f t="shared" si="4"/>
        <v>7628</v>
      </c>
      <c r="BQ20" s="433">
        <f t="shared" si="5"/>
        <v>2235</v>
      </c>
      <c r="BR20" s="434">
        <f t="shared" si="6"/>
        <v>5393</v>
      </c>
      <c r="BS20" s="250"/>
    </row>
    <row r="21" spans="1:71" x14ac:dyDescent="0.2">
      <c r="A21" s="251" t="s">
        <v>456</v>
      </c>
      <c r="B21" s="253" t="s">
        <v>268</v>
      </c>
      <c r="C21" s="243">
        <v>12</v>
      </c>
      <c r="D21" s="243">
        <v>0</v>
      </c>
      <c r="E21" s="243">
        <v>0</v>
      </c>
      <c r="F21" s="243">
        <v>0</v>
      </c>
      <c r="G21" s="243">
        <v>0</v>
      </c>
      <c r="H21" s="243">
        <v>0</v>
      </c>
      <c r="I21" s="243">
        <v>0</v>
      </c>
      <c r="J21" s="243">
        <v>0</v>
      </c>
      <c r="K21" s="243">
        <v>0</v>
      </c>
      <c r="L21" s="243">
        <v>0</v>
      </c>
      <c r="M21" s="243">
        <v>0</v>
      </c>
      <c r="N21" s="243">
        <v>0</v>
      </c>
      <c r="O21" s="243">
        <v>0</v>
      </c>
      <c r="P21" s="243">
        <v>0</v>
      </c>
      <c r="Q21" s="243">
        <v>4</v>
      </c>
      <c r="R21" s="243">
        <v>44</v>
      </c>
      <c r="S21" s="243">
        <v>107</v>
      </c>
      <c r="T21" s="243">
        <v>0</v>
      </c>
      <c r="U21" s="243">
        <v>3</v>
      </c>
      <c r="V21" s="243">
        <v>0</v>
      </c>
      <c r="W21" s="243">
        <v>1</v>
      </c>
      <c r="X21" s="243">
        <v>0</v>
      </c>
      <c r="Y21" s="243">
        <v>4</v>
      </c>
      <c r="Z21" s="243">
        <v>0</v>
      </c>
      <c r="AA21" s="243">
        <v>0</v>
      </c>
      <c r="AB21" s="243">
        <v>0</v>
      </c>
      <c r="AC21" s="243">
        <v>18</v>
      </c>
      <c r="AD21" s="243">
        <v>0</v>
      </c>
      <c r="AE21" s="243">
        <v>0</v>
      </c>
      <c r="AF21" s="243">
        <v>0</v>
      </c>
      <c r="AG21" s="243">
        <v>0</v>
      </c>
      <c r="AH21" s="243">
        <v>28</v>
      </c>
      <c r="AI21" s="243">
        <v>0</v>
      </c>
      <c r="AJ21" s="243">
        <v>266</v>
      </c>
      <c r="AK21" s="243">
        <v>0</v>
      </c>
      <c r="AL21" s="243">
        <v>25</v>
      </c>
      <c r="AM21" s="243">
        <v>4</v>
      </c>
      <c r="AN21" s="243">
        <v>8</v>
      </c>
      <c r="AO21" s="243">
        <v>2</v>
      </c>
      <c r="AP21" s="244">
        <v>526</v>
      </c>
      <c r="AQ21" s="243">
        <v>4</v>
      </c>
      <c r="AR21" s="243">
        <v>37</v>
      </c>
      <c r="AS21" s="243">
        <v>0</v>
      </c>
      <c r="AT21" s="243">
        <v>484</v>
      </c>
      <c r="AU21" s="243">
        <v>545</v>
      </c>
      <c r="AV21" s="243">
        <v>51</v>
      </c>
      <c r="AW21" s="244">
        <v>1121</v>
      </c>
      <c r="AX21" s="243">
        <v>1647</v>
      </c>
      <c r="AY21" s="244">
        <v>480</v>
      </c>
      <c r="AZ21" s="244">
        <v>1601</v>
      </c>
      <c r="BA21" s="243">
        <v>2127</v>
      </c>
      <c r="BB21" s="244">
        <v>-915</v>
      </c>
      <c r="BC21" s="243">
        <v>686</v>
      </c>
      <c r="BD21" s="244">
        <v>1212</v>
      </c>
      <c r="BE21" s="245"/>
      <c r="BG21" s="251" t="s">
        <v>456</v>
      </c>
      <c r="BH21" s="254" t="s">
        <v>268</v>
      </c>
      <c r="BI21" s="246">
        <f t="shared" si="0"/>
        <v>1647</v>
      </c>
      <c r="BJ21" s="247">
        <f t="shared" si="1"/>
        <v>915</v>
      </c>
      <c r="BK21" s="248">
        <f t="shared" si="2"/>
        <v>0.55555555555555558</v>
      </c>
      <c r="BL21" s="249">
        <f t="shared" si="3"/>
        <v>0.44444444444444442</v>
      </c>
      <c r="BM21" s="250"/>
      <c r="BN21" s="251" t="s">
        <v>456</v>
      </c>
      <c r="BO21" s="254" t="s">
        <v>268</v>
      </c>
      <c r="BP21" s="432">
        <f t="shared" si="4"/>
        <v>480</v>
      </c>
      <c r="BQ21" s="433">
        <f t="shared" si="5"/>
        <v>915</v>
      </c>
      <c r="BR21" s="434">
        <f t="shared" si="6"/>
        <v>-435</v>
      </c>
      <c r="BS21" s="250"/>
    </row>
    <row r="22" spans="1:71" x14ac:dyDescent="0.2">
      <c r="A22" s="251" t="s">
        <v>457</v>
      </c>
      <c r="B22" s="253" t="s">
        <v>278</v>
      </c>
      <c r="C22" s="243">
        <v>0</v>
      </c>
      <c r="D22" s="243">
        <v>0</v>
      </c>
      <c r="E22" s="243">
        <v>0</v>
      </c>
      <c r="F22" s="243">
        <v>0</v>
      </c>
      <c r="G22" s="243">
        <v>0</v>
      </c>
      <c r="H22" s="243">
        <v>0</v>
      </c>
      <c r="I22" s="243">
        <v>0</v>
      </c>
      <c r="J22" s="243">
        <v>0</v>
      </c>
      <c r="K22" s="243">
        <v>0</v>
      </c>
      <c r="L22" s="243">
        <v>0</v>
      </c>
      <c r="M22" s="243">
        <v>0</v>
      </c>
      <c r="N22" s="243">
        <v>0</v>
      </c>
      <c r="O22" s="243">
        <v>0</v>
      </c>
      <c r="P22" s="243">
        <v>11</v>
      </c>
      <c r="Q22" s="243">
        <v>12</v>
      </c>
      <c r="R22" s="243">
        <v>75</v>
      </c>
      <c r="S22" s="243">
        <v>170</v>
      </c>
      <c r="T22" s="243">
        <v>31</v>
      </c>
      <c r="U22" s="243">
        <v>576</v>
      </c>
      <c r="V22" s="243">
        <v>23</v>
      </c>
      <c r="W22" s="243">
        <v>22</v>
      </c>
      <c r="X22" s="243">
        <v>8</v>
      </c>
      <c r="Y22" s="243">
        <v>7</v>
      </c>
      <c r="Z22" s="243">
        <v>0</v>
      </c>
      <c r="AA22" s="243">
        <v>0</v>
      </c>
      <c r="AB22" s="243">
        <v>0</v>
      </c>
      <c r="AC22" s="243">
        <v>0</v>
      </c>
      <c r="AD22" s="243">
        <v>0</v>
      </c>
      <c r="AE22" s="243">
        <v>0</v>
      </c>
      <c r="AF22" s="243">
        <v>0</v>
      </c>
      <c r="AG22" s="243">
        <v>0</v>
      </c>
      <c r="AH22" s="243">
        <v>19</v>
      </c>
      <c r="AI22" s="243">
        <v>22</v>
      </c>
      <c r="AJ22" s="243">
        <v>0</v>
      </c>
      <c r="AK22" s="243">
        <v>0</v>
      </c>
      <c r="AL22" s="243">
        <v>68</v>
      </c>
      <c r="AM22" s="243">
        <v>0</v>
      </c>
      <c r="AN22" s="243">
        <v>1</v>
      </c>
      <c r="AO22" s="243">
        <v>3</v>
      </c>
      <c r="AP22" s="244">
        <v>1048</v>
      </c>
      <c r="AQ22" s="243">
        <v>0</v>
      </c>
      <c r="AR22" s="243">
        <v>53</v>
      </c>
      <c r="AS22" s="243">
        <v>0</v>
      </c>
      <c r="AT22" s="243">
        <v>0</v>
      </c>
      <c r="AU22" s="243">
        <v>0</v>
      </c>
      <c r="AV22" s="243">
        <v>-6</v>
      </c>
      <c r="AW22" s="244">
        <v>47</v>
      </c>
      <c r="AX22" s="243">
        <v>1095</v>
      </c>
      <c r="AY22" s="244">
        <v>98</v>
      </c>
      <c r="AZ22" s="244">
        <v>145</v>
      </c>
      <c r="BA22" s="243">
        <v>1193</v>
      </c>
      <c r="BB22" s="244">
        <v>-1088</v>
      </c>
      <c r="BC22" s="243">
        <v>-943</v>
      </c>
      <c r="BD22" s="244">
        <v>105</v>
      </c>
      <c r="BE22" s="245"/>
      <c r="BG22" s="251" t="s">
        <v>457</v>
      </c>
      <c r="BH22" s="254" t="s">
        <v>278</v>
      </c>
      <c r="BI22" s="246">
        <f t="shared" si="0"/>
        <v>1095</v>
      </c>
      <c r="BJ22" s="247">
        <f t="shared" si="1"/>
        <v>1088</v>
      </c>
      <c r="BK22" s="248">
        <f t="shared" si="2"/>
        <v>0.99360730593607305</v>
      </c>
      <c r="BL22" s="249">
        <f t="shared" si="3"/>
        <v>6.3926940639269514E-3</v>
      </c>
      <c r="BM22" s="250"/>
      <c r="BN22" s="251" t="s">
        <v>457</v>
      </c>
      <c r="BO22" s="254" t="s">
        <v>278</v>
      </c>
      <c r="BP22" s="432">
        <f t="shared" si="4"/>
        <v>98</v>
      </c>
      <c r="BQ22" s="433">
        <f t="shared" si="5"/>
        <v>1088</v>
      </c>
      <c r="BR22" s="434">
        <f t="shared" si="6"/>
        <v>-990</v>
      </c>
      <c r="BS22" s="250"/>
    </row>
    <row r="23" spans="1:71" x14ac:dyDescent="0.2">
      <c r="A23" s="251" t="s">
        <v>458</v>
      </c>
      <c r="B23" s="252" t="s">
        <v>35</v>
      </c>
      <c r="C23" s="243">
        <v>1</v>
      </c>
      <c r="D23" s="243">
        <v>0</v>
      </c>
      <c r="E23" s="243">
        <v>7</v>
      </c>
      <c r="F23" s="243">
        <v>0</v>
      </c>
      <c r="G23" s="243">
        <v>0</v>
      </c>
      <c r="H23" s="243">
        <v>0</v>
      </c>
      <c r="I23" s="243">
        <v>0</v>
      </c>
      <c r="J23" s="243">
        <v>0</v>
      </c>
      <c r="K23" s="243">
        <v>0</v>
      </c>
      <c r="L23" s="243">
        <v>0</v>
      </c>
      <c r="M23" s="243">
        <v>0</v>
      </c>
      <c r="N23" s="243">
        <v>0</v>
      </c>
      <c r="O23" s="243">
        <v>0</v>
      </c>
      <c r="P23" s="243">
        <v>4</v>
      </c>
      <c r="Q23" s="243">
        <v>37</v>
      </c>
      <c r="R23" s="243">
        <v>181</v>
      </c>
      <c r="S23" s="243">
        <v>24</v>
      </c>
      <c r="T23" s="243">
        <v>2</v>
      </c>
      <c r="U23" s="243">
        <v>456</v>
      </c>
      <c r="V23" s="243">
        <v>2</v>
      </c>
      <c r="W23" s="243">
        <v>65</v>
      </c>
      <c r="X23" s="243">
        <v>1</v>
      </c>
      <c r="Y23" s="243">
        <v>174</v>
      </c>
      <c r="Z23" s="243">
        <v>0</v>
      </c>
      <c r="AA23" s="243">
        <v>0</v>
      </c>
      <c r="AB23" s="243">
        <v>0</v>
      </c>
      <c r="AC23" s="243">
        <v>3</v>
      </c>
      <c r="AD23" s="243">
        <v>0</v>
      </c>
      <c r="AE23" s="243">
        <v>0</v>
      </c>
      <c r="AF23" s="243">
        <v>1</v>
      </c>
      <c r="AG23" s="243">
        <v>0</v>
      </c>
      <c r="AH23" s="243">
        <v>17</v>
      </c>
      <c r="AI23" s="243">
        <v>5</v>
      </c>
      <c r="AJ23" s="243">
        <v>2</v>
      </c>
      <c r="AK23" s="243">
        <v>0</v>
      </c>
      <c r="AL23" s="243">
        <v>39</v>
      </c>
      <c r="AM23" s="243">
        <v>2</v>
      </c>
      <c r="AN23" s="243">
        <v>0</v>
      </c>
      <c r="AO23" s="243">
        <v>0</v>
      </c>
      <c r="AP23" s="244">
        <v>1023</v>
      </c>
      <c r="AQ23" s="243">
        <v>16</v>
      </c>
      <c r="AR23" s="243">
        <v>1126</v>
      </c>
      <c r="AS23" s="243">
        <v>0</v>
      </c>
      <c r="AT23" s="243">
        <v>318</v>
      </c>
      <c r="AU23" s="243">
        <v>556</v>
      </c>
      <c r="AV23" s="243">
        <v>34</v>
      </c>
      <c r="AW23" s="244">
        <v>2050</v>
      </c>
      <c r="AX23" s="243">
        <v>3073</v>
      </c>
      <c r="AY23" s="244">
        <v>3151</v>
      </c>
      <c r="AZ23" s="244">
        <v>5201</v>
      </c>
      <c r="BA23" s="243">
        <v>6224</v>
      </c>
      <c r="BB23" s="244">
        <v>-2389</v>
      </c>
      <c r="BC23" s="243">
        <v>2812</v>
      </c>
      <c r="BD23" s="244">
        <v>3835</v>
      </c>
      <c r="BE23" s="245"/>
      <c r="BG23" s="251" t="s">
        <v>458</v>
      </c>
      <c r="BH23" s="435" t="s">
        <v>35</v>
      </c>
      <c r="BI23" s="246">
        <f t="shared" si="0"/>
        <v>3073</v>
      </c>
      <c r="BJ23" s="247">
        <f t="shared" si="1"/>
        <v>2389</v>
      </c>
      <c r="BK23" s="248">
        <f t="shared" si="2"/>
        <v>0.77741620566221936</v>
      </c>
      <c r="BL23" s="249">
        <f t="shared" si="3"/>
        <v>0.22258379433778064</v>
      </c>
      <c r="BM23" s="250"/>
      <c r="BN23" s="251" t="s">
        <v>458</v>
      </c>
      <c r="BO23" s="435" t="s">
        <v>35</v>
      </c>
      <c r="BP23" s="432">
        <f t="shared" si="4"/>
        <v>3151</v>
      </c>
      <c r="BQ23" s="433">
        <f t="shared" si="5"/>
        <v>2389</v>
      </c>
      <c r="BR23" s="434">
        <f t="shared" si="6"/>
        <v>762</v>
      </c>
      <c r="BS23" s="250"/>
    </row>
    <row r="24" spans="1:71" x14ac:dyDescent="0.2">
      <c r="A24" s="251" t="s">
        <v>459</v>
      </c>
      <c r="B24" s="252" t="s">
        <v>460</v>
      </c>
      <c r="C24" s="243">
        <v>0</v>
      </c>
      <c r="D24" s="243">
        <v>0</v>
      </c>
      <c r="E24" s="243">
        <v>0</v>
      </c>
      <c r="F24" s="243">
        <v>0</v>
      </c>
      <c r="G24" s="243">
        <v>0</v>
      </c>
      <c r="H24" s="243">
        <v>0</v>
      </c>
      <c r="I24" s="243">
        <v>0</v>
      </c>
      <c r="J24" s="243">
        <v>0</v>
      </c>
      <c r="K24" s="243">
        <v>0</v>
      </c>
      <c r="L24" s="243">
        <v>0</v>
      </c>
      <c r="M24" s="243">
        <v>0</v>
      </c>
      <c r="N24" s="243">
        <v>0</v>
      </c>
      <c r="O24" s="243">
        <v>0</v>
      </c>
      <c r="P24" s="243">
        <v>0</v>
      </c>
      <c r="Q24" s="243">
        <v>1</v>
      </c>
      <c r="R24" s="243">
        <v>2</v>
      </c>
      <c r="S24" s="243">
        <v>0</v>
      </c>
      <c r="T24" s="243">
        <v>0</v>
      </c>
      <c r="U24" s="243">
        <v>0</v>
      </c>
      <c r="V24" s="243">
        <v>2</v>
      </c>
      <c r="W24" s="243">
        <v>12</v>
      </c>
      <c r="X24" s="243">
        <v>0</v>
      </c>
      <c r="Y24" s="243">
        <v>36</v>
      </c>
      <c r="Z24" s="243">
        <v>0</v>
      </c>
      <c r="AA24" s="243">
        <v>0</v>
      </c>
      <c r="AB24" s="243">
        <v>0</v>
      </c>
      <c r="AC24" s="243">
        <v>5</v>
      </c>
      <c r="AD24" s="243">
        <v>0</v>
      </c>
      <c r="AE24" s="243">
        <v>0</v>
      </c>
      <c r="AF24" s="243">
        <v>1</v>
      </c>
      <c r="AG24" s="243">
        <v>0</v>
      </c>
      <c r="AH24" s="243">
        <v>15</v>
      </c>
      <c r="AI24" s="243">
        <v>2</v>
      </c>
      <c r="AJ24" s="243">
        <v>0</v>
      </c>
      <c r="AK24" s="243">
        <v>0</v>
      </c>
      <c r="AL24" s="243">
        <v>11</v>
      </c>
      <c r="AM24" s="243">
        <v>1</v>
      </c>
      <c r="AN24" s="243">
        <v>0</v>
      </c>
      <c r="AO24" s="243">
        <v>0</v>
      </c>
      <c r="AP24" s="244">
        <v>88</v>
      </c>
      <c r="AQ24" s="243">
        <v>2</v>
      </c>
      <c r="AR24" s="243">
        <v>1105</v>
      </c>
      <c r="AS24" s="243">
        <v>0</v>
      </c>
      <c r="AT24" s="243">
        <v>935</v>
      </c>
      <c r="AU24" s="243">
        <v>247</v>
      </c>
      <c r="AV24" s="243">
        <v>-1</v>
      </c>
      <c r="AW24" s="244">
        <v>2288</v>
      </c>
      <c r="AX24" s="243">
        <v>2376</v>
      </c>
      <c r="AY24" s="244">
        <v>44</v>
      </c>
      <c r="AZ24" s="244">
        <v>2332</v>
      </c>
      <c r="BA24" s="243">
        <v>2420</v>
      </c>
      <c r="BB24" s="244">
        <v>-2351</v>
      </c>
      <c r="BC24" s="243">
        <v>-19</v>
      </c>
      <c r="BD24" s="244">
        <v>69</v>
      </c>
      <c r="BE24" s="245"/>
      <c r="BG24" s="251" t="s">
        <v>459</v>
      </c>
      <c r="BH24" s="435" t="s">
        <v>460</v>
      </c>
      <c r="BI24" s="246">
        <f t="shared" si="0"/>
        <v>2376</v>
      </c>
      <c r="BJ24" s="247">
        <f t="shared" si="1"/>
        <v>2351</v>
      </c>
      <c r="BK24" s="248">
        <f t="shared" si="2"/>
        <v>0.98947811447811451</v>
      </c>
      <c r="BL24" s="249">
        <f t="shared" si="3"/>
        <v>1.0521885521885488E-2</v>
      </c>
      <c r="BM24" s="250"/>
      <c r="BN24" s="251" t="s">
        <v>459</v>
      </c>
      <c r="BO24" s="435" t="s">
        <v>460</v>
      </c>
      <c r="BP24" s="432">
        <f t="shared" si="4"/>
        <v>44</v>
      </c>
      <c r="BQ24" s="433">
        <f t="shared" si="5"/>
        <v>2351</v>
      </c>
      <c r="BR24" s="434">
        <f t="shared" si="6"/>
        <v>-2307</v>
      </c>
      <c r="BS24" s="250"/>
    </row>
    <row r="25" spans="1:71" x14ac:dyDescent="0.2">
      <c r="A25" s="251" t="s">
        <v>461</v>
      </c>
      <c r="B25" s="252" t="s">
        <v>189</v>
      </c>
      <c r="C25" s="243">
        <v>0</v>
      </c>
      <c r="D25" s="243">
        <v>0</v>
      </c>
      <c r="E25" s="243">
        <v>207</v>
      </c>
      <c r="F25" s="243">
        <v>0</v>
      </c>
      <c r="G25" s="243">
        <v>0</v>
      </c>
      <c r="H25" s="243">
        <v>0</v>
      </c>
      <c r="I25" s="243">
        <v>0</v>
      </c>
      <c r="J25" s="243">
        <v>0</v>
      </c>
      <c r="K25" s="243">
        <v>0</v>
      </c>
      <c r="L25" s="243">
        <v>0</v>
      </c>
      <c r="M25" s="243">
        <v>0</v>
      </c>
      <c r="N25" s="243">
        <v>0</v>
      </c>
      <c r="O25" s="243">
        <v>0</v>
      </c>
      <c r="P25" s="243">
        <v>0</v>
      </c>
      <c r="Q25" s="243">
        <v>0</v>
      </c>
      <c r="R25" s="243">
        <v>4</v>
      </c>
      <c r="S25" s="243">
        <v>0</v>
      </c>
      <c r="T25" s="243">
        <v>0</v>
      </c>
      <c r="U25" s="243">
        <v>0</v>
      </c>
      <c r="V25" s="243">
        <v>0</v>
      </c>
      <c r="W25" s="243">
        <v>925</v>
      </c>
      <c r="X25" s="243">
        <v>0</v>
      </c>
      <c r="Y25" s="243">
        <v>0</v>
      </c>
      <c r="Z25" s="243">
        <v>0</v>
      </c>
      <c r="AA25" s="243">
        <v>0</v>
      </c>
      <c r="AB25" s="243">
        <v>0</v>
      </c>
      <c r="AC25" s="243">
        <v>0</v>
      </c>
      <c r="AD25" s="243">
        <v>0</v>
      </c>
      <c r="AE25" s="243">
        <v>0</v>
      </c>
      <c r="AF25" s="243">
        <v>51</v>
      </c>
      <c r="AG25" s="243">
        <v>0</v>
      </c>
      <c r="AH25" s="243">
        <v>49</v>
      </c>
      <c r="AI25" s="243">
        <v>0</v>
      </c>
      <c r="AJ25" s="243">
        <v>0</v>
      </c>
      <c r="AK25" s="243">
        <v>0</v>
      </c>
      <c r="AL25" s="243">
        <v>165</v>
      </c>
      <c r="AM25" s="243">
        <v>0</v>
      </c>
      <c r="AN25" s="243">
        <v>0</v>
      </c>
      <c r="AO25" s="243">
        <v>0</v>
      </c>
      <c r="AP25" s="244">
        <v>1401</v>
      </c>
      <c r="AQ25" s="243">
        <v>0</v>
      </c>
      <c r="AR25" s="243">
        <v>2113</v>
      </c>
      <c r="AS25" s="243">
        <v>0</v>
      </c>
      <c r="AT25" s="243">
        <v>879</v>
      </c>
      <c r="AU25" s="243">
        <v>446</v>
      </c>
      <c r="AV25" s="243">
        <v>14</v>
      </c>
      <c r="AW25" s="244">
        <v>3452</v>
      </c>
      <c r="AX25" s="243">
        <v>4853</v>
      </c>
      <c r="AY25" s="244">
        <v>1692</v>
      </c>
      <c r="AZ25" s="244">
        <v>5144</v>
      </c>
      <c r="BA25" s="243">
        <v>6545</v>
      </c>
      <c r="BB25" s="244">
        <v>-4565</v>
      </c>
      <c r="BC25" s="243">
        <v>579</v>
      </c>
      <c r="BD25" s="244">
        <v>1980</v>
      </c>
      <c r="BE25" s="245"/>
      <c r="BG25" s="251" t="s">
        <v>461</v>
      </c>
      <c r="BH25" s="435" t="s">
        <v>189</v>
      </c>
      <c r="BI25" s="246">
        <f t="shared" si="0"/>
        <v>4853</v>
      </c>
      <c r="BJ25" s="247">
        <f t="shared" si="1"/>
        <v>4565</v>
      </c>
      <c r="BK25" s="248">
        <f t="shared" si="2"/>
        <v>0.94065526478466932</v>
      </c>
      <c r="BL25" s="249">
        <f t="shared" si="3"/>
        <v>5.934473521533068E-2</v>
      </c>
      <c r="BM25" s="250"/>
      <c r="BN25" s="251" t="s">
        <v>461</v>
      </c>
      <c r="BO25" s="435" t="s">
        <v>189</v>
      </c>
      <c r="BP25" s="432">
        <f t="shared" si="4"/>
        <v>1692</v>
      </c>
      <c r="BQ25" s="433">
        <f t="shared" si="5"/>
        <v>4565</v>
      </c>
      <c r="BR25" s="434">
        <f t="shared" si="6"/>
        <v>-2873</v>
      </c>
      <c r="BS25" s="250"/>
    </row>
    <row r="26" spans="1:71" x14ac:dyDescent="0.2">
      <c r="A26" s="251" t="s">
        <v>462</v>
      </c>
      <c r="B26" s="252" t="s">
        <v>50</v>
      </c>
      <c r="C26" s="243">
        <v>44</v>
      </c>
      <c r="D26" s="243">
        <v>0</v>
      </c>
      <c r="E26" s="243">
        <v>31</v>
      </c>
      <c r="F26" s="243">
        <v>0</v>
      </c>
      <c r="G26" s="243">
        <v>170</v>
      </c>
      <c r="H26" s="243">
        <v>13</v>
      </c>
      <c r="I26" s="243">
        <v>25</v>
      </c>
      <c r="J26" s="243">
        <v>2</v>
      </c>
      <c r="K26" s="243">
        <v>4</v>
      </c>
      <c r="L26" s="243">
        <v>2</v>
      </c>
      <c r="M26" s="243">
        <v>70</v>
      </c>
      <c r="N26" s="243">
        <v>3</v>
      </c>
      <c r="O26" s="243">
        <v>3</v>
      </c>
      <c r="P26" s="243">
        <v>14</v>
      </c>
      <c r="Q26" s="243">
        <v>2</v>
      </c>
      <c r="R26" s="243">
        <v>24</v>
      </c>
      <c r="S26" s="243">
        <v>9</v>
      </c>
      <c r="T26" s="243">
        <v>1</v>
      </c>
      <c r="U26" s="243">
        <v>16</v>
      </c>
      <c r="V26" s="243">
        <v>0</v>
      </c>
      <c r="W26" s="243">
        <v>3</v>
      </c>
      <c r="X26" s="243">
        <v>45</v>
      </c>
      <c r="Y26" s="243">
        <v>68</v>
      </c>
      <c r="Z26" s="243">
        <v>11</v>
      </c>
      <c r="AA26" s="243">
        <v>7</v>
      </c>
      <c r="AB26" s="243">
        <v>5</v>
      </c>
      <c r="AC26" s="243">
        <v>99</v>
      </c>
      <c r="AD26" s="243">
        <v>47</v>
      </c>
      <c r="AE26" s="243">
        <v>0</v>
      </c>
      <c r="AF26" s="243">
        <v>23</v>
      </c>
      <c r="AG26" s="243">
        <v>6</v>
      </c>
      <c r="AH26" s="243">
        <v>79</v>
      </c>
      <c r="AI26" s="243">
        <v>238</v>
      </c>
      <c r="AJ26" s="243">
        <v>59</v>
      </c>
      <c r="AK26" s="243">
        <v>59</v>
      </c>
      <c r="AL26" s="243">
        <v>47</v>
      </c>
      <c r="AM26" s="243">
        <v>80</v>
      </c>
      <c r="AN26" s="243">
        <v>5</v>
      </c>
      <c r="AO26" s="243">
        <v>12</v>
      </c>
      <c r="AP26" s="244">
        <v>1326</v>
      </c>
      <c r="AQ26" s="243">
        <v>60</v>
      </c>
      <c r="AR26" s="243">
        <v>997</v>
      </c>
      <c r="AS26" s="243">
        <v>0</v>
      </c>
      <c r="AT26" s="243">
        <v>110</v>
      </c>
      <c r="AU26" s="243">
        <v>95</v>
      </c>
      <c r="AV26" s="243">
        <v>1</v>
      </c>
      <c r="AW26" s="244">
        <v>1263</v>
      </c>
      <c r="AX26" s="243">
        <v>2589</v>
      </c>
      <c r="AY26" s="244">
        <v>603</v>
      </c>
      <c r="AZ26" s="244">
        <v>1866</v>
      </c>
      <c r="BA26" s="243">
        <v>3192</v>
      </c>
      <c r="BB26" s="244">
        <v>-2311</v>
      </c>
      <c r="BC26" s="243">
        <v>-445</v>
      </c>
      <c r="BD26" s="244">
        <v>881</v>
      </c>
      <c r="BE26" s="245"/>
      <c r="BG26" s="251" t="s">
        <v>462</v>
      </c>
      <c r="BH26" s="435" t="s">
        <v>50</v>
      </c>
      <c r="BI26" s="246">
        <f t="shared" si="0"/>
        <v>2589</v>
      </c>
      <c r="BJ26" s="247">
        <f t="shared" si="1"/>
        <v>2311</v>
      </c>
      <c r="BK26" s="248">
        <f t="shared" si="2"/>
        <v>0.89262263422170718</v>
      </c>
      <c r="BL26" s="249">
        <f t="shared" si="3"/>
        <v>0.10737736577829282</v>
      </c>
      <c r="BM26" s="250"/>
      <c r="BN26" s="251" t="s">
        <v>462</v>
      </c>
      <c r="BO26" s="435" t="s">
        <v>50</v>
      </c>
      <c r="BP26" s="432">
        <f t="shared" si="4"/>
        <v>603</v>
      </c>
      <c r="BQ26" s="433">
        <f t="shared" si="5"/>
        <v>2311</v>
      </c>
      <c r="BR26" s="434">
        <f t="shared" si="6"/>
        <v>-1708</v>
      </c>
      <c r="BS26" s="250"/>
    </row>
    <row r="27" spans="1:71" x14ac:dyDescent="0.2">
      <c r="A27" s="251" t="s">
        <v>463</v>
      </c>
      <c r="B27" s="252" t="s">
        <v>36</v>
      </c>
      <c r="C27" s="243">
        <v>87</v>
      </c>
      <c r="D27" s="243">
        <v>0</v>
      </c>
      <c r="E27" s="243">
        <v>4</v>
      </c>
      <c r="F27" s="243">
        <v>0</v>
      </c>
      <c r="G27" s="243">
        <v>9</v>
      </c>
      <c r="H27" s="243">
        <v>2</v>
      </c>
      <c r="I27" s="243">
        <v>7</v>
      </c>
      <c r="J27" s="243">
        <v>1</v>
      </c>
      <c r="K27" s="243">
        <v>1</v>
      </c>
      <c r="L27" s="243">
        <v>3</v>
      </c>
      <c r="M27" s="243">
        <v>39</v>
      </c>
      <c r="N27" s="243">
        <v>2</v>
      </c>
      <c r="O27" s="243">
        <v>0</v>
      </c>
      <c r="P27" s="243">
        <v>16</v>
      </c>
      <c r="Q27" s="243">
        <v>3</v>
      </c>
      <c r="R27" s="243">
        <v>13</v>
      </c>
      <c r="S27" s="243">
        <v>2</v>
      </c>
      <c r="T27" s="243">
        <v>0</v>
      </c>
      <c r="U27" s="243">
        <v>7</v>
      </c>
      <c r="V27" s="243">
        <v>0</v>
      </c>
      <c r="W27" s="243">
        <v>1</v>
      </c>
      <c r="X27" s="243">
        <v>2</v>
      </c>
      <c r="Y27" s="243">
        <v>13</v>
      </c>
      <c r="Z27" s="243">
        <v>15</v>
      </c>
      <c r="AA27" s="243">
        <v>57</v>
      </c>
      <c r="AB27" s="243">
        <v>3</v>
      </c>
      <c r="AC27" s="243">
        <v>47</v>
      </c>
      <c r="AD27" s="243">
        <v>7</v>
      </c>
      <c r="AE27" s="243">
        <v>156</v>
      </c>
      <c r="AF27" s="243">
        <v>20</v>
      </c>
      <c r="AG27" s="243">
        <v>0</v>
      </c>
      <c r="AH27" s="243">
        <v>72</v>
      </c>
      <c r="AI27" s="243">
        <v>66</v>
      </c>
      <c r="AJ27" s="243">
        <v>42</v>
      </c>
      <c r="AK27" s="243">
        <v>2</v>
      </c>
      <c r="AL27" s="243">
        <v>8</v>
      </c>
      <c r="AM27" s="243">
        <v>36</v>
      </c>
      <c r="AN27" s="243">
        <v>0</v>
      </c>
      <c r="AO27" s="243">
        <v>0</v>
      </c>
      <c r="AP27" s="244">
        <v>743</v>
      </c>
      <c r="AQ27" s="243">
        <v>0</v>
      </c>
      <c r="AR27" s="243">
        <v>0</v>
      </c>
      <c r="AS27" s="243">
        <v>0</v>
      </c>
      <c r="AT27" s="243">
        <v>17129</v>
      </c>
      <c r="AU27" s="243">
        <v>2694</v>
      </c>
      <c r="AV27" s="243">
        <v>0</v>
      </c>
      <c r="AW27" s="244">
        <v>19823</v>
      </c>
      <c r="AX27" s="243">
        <v>20566</v>
      </c>
      <c r="AY27" s="244">
        <v>0</v>
      </c>
      <c r="AZ27" s="244">
        <v>19823</v>
      </c>
      <c r="BA27" s="243">
        <v>20566</v>
      </c>
      <c r="BB27" s="244">
        <v>0</v>
      </c>
      <c r="BC27" s="243">
        <v>19823</v>
      </c>
      <c r="BD27" s="244">
        <v>20566</v>
      </c>
      <c r="BE27" s="245"/>
      <c r="BG27" s="251" t="s">
        <v>463</v>
      </c>
      <c r="BH27" s="435" t="s">
        <v>36</v>
      </c>
      <c r="BI27" s="246">
        <f t="shared" si="0"/>
        <v>20566</v>
      </c>
      <c r="BJ27" s="247">
        <f t="shared" si="1"/>
        <v>0</v>
      </c>
      <c r="BK27" s="248">
        <f t="shared" si="2"/>
        <v>0</v>
      </c>
      <c r="BL27" s="249">
        <f t="shared" si="3"/>
        <v>1</v>
      </c>
      <c r="BM27" s="250"/>
      <c r="BN27" s="251" t="s">
        <v>463</v>
      </c>
      <c r="BO27" s="435" t="s">
        <v>36</v>
      </c>
      <c r="BP27" s="432">
        <f t="shared" si="4"/>
        <v>0</v>
      </c>
      <c r="BQ27" s="433">
        <f t="shared" si="5"/>
        <v>0</v>
      </c>
      <c r="BR27" s="434">
        <f t="shared" si="6"/>
        <v>0</v>
      </c>
      <c r="BS27" s="250"/>
    </row>
    <row r="28" spans="1:71" x14ac:dyDescent="0.2">
      <c r="A28" s="251" t="s">
        <v>464</v>
      </c>
      <c r="B28" s="252" t="s">
        <v>190</v>
      </c>
      <c r="C28" s="243">
        <v>304</v>
      </c>
      <c r="D28" s="243">
        <v>0</v>
      </c>
      <c r="E28" s="243">
        <v>30</v>
      </c>
      <c r="F28" s="243">
        <v>3</v>
      </c>
      <c r="G28" s="243">
        <v>254</v>
      </c>
      <c r="H28" s="243">
        <v>24</v>
      </c>
      <c r="I28" s="243">
        <v>83</v>
      </c>
      <c r="J28" s="243">
        <v>12</v>
      </c>
      <c r="K28" s="243">
        <v>23</v>
      </c>
      <c r="L28" s="243">
        <v>32</v>
      </c>
      <c r="M28" s="243">
        <v>395</v>
      </c>
      <c r="N28" s="243">
        <v>17</v>
      </c>
      <c r="O28" s="243">
        <v>3</v>
      </c>
      <c r="P28" s="243">
        <v>103</v>
      </c>
      <c r="Q28" s="243">
        <v>21</v>
      </c>
      <c r="R28" s="243">
        <v>82</v>
      </c>
      <c r="S28" s="243">
        <v>12</v>
      </c>
      <c r="T28" s="243">
        <v>3</v>
      </c>
      <c r="U28" s="243">
        <v>35</v>
      </c>
      <c r="V28" s="243">
        <v>0</v>
      </c>
      <c r="W28" s="243">
        <v>25</v>
      </c>
      <c r="X28" s="243">
        <v>16</v>
      </c>
      <c r="Y28" s="243">
        <v>66</v>
      </c>
      <c r="Z28" s="243">
        <v>118</v>
      </c>
      <c r="AA28" s="243">
        <v>81</v>
      </c>
      <c r="AB28" s="243">
        <v>80</v>
      </c>
      <c r="AC28" s="243">
        <v>365</v>
      </c>
      <c r="AD28" s="243">
        <v>15</v>
      </c>
      <c r="AE28" s="243">
        <v>25</v>
      </c>
      <c r="AF28" s="243">
        <v>49</v>
      </c>
      <c r="AG28" s="243">
        <v>0</v>
      </c>
      <c r="AH28" s="243">
        <v>107</v>
      </c>
      <c r="AI28" s="243">
        <v>227</v>
      </c>
      <c r="AJ28" s="243">
        <v>201</v>
      </c>
      <c r="AK28" s="243">
        <v>5</v>
      </c>
      <c r="AL28" s="243">
        <v>35</v>
      </c>
      <c r="AM28" s="243">
        <v>879</v>
      </c>
      <c r="AN28" s="243">
        <v>0</v>
      </c>
      <c r="AO28" s="243">
        <v>1</v>
      </c>
      <c r="AP28" s="244">
        <v>3731</v>
      </c>
      <c r="AQ28" s="243">
        <v>0</v>
      </c>
      <c r="AR28" s="243">
        <v>2345</v>
      </c>
      <c r="AS28" s="243">
        <v>0</v>
      </c>
      <c r="AT28" s="243">
        <v>0</v>
      </c>
      <c r="AU28" s="243">
        <v>0</v>
      </c>
      <c r="AV28" s="243">
        <v>0</v>
      </c>
      <c r="AW28" s="244">
        <v>2345</v>
      </c>
      <c r="AX28" s="243">
        <v>6076</v>
      </c>
      <c r="AY28" s="244">
        <v>7</v>
      </c>
      <c r="AZ28" s="244">
        <v>2352</v>
      </c>
      <c r="BA28" s="243">
        <v>6083</v>
      </c>
      <c r="BB28" s="244">
        <v>-4930</v>
      </c>
      <c r="BC28" s="243">
        <v>-2578</v>
      </c>
      <c r="BD28" s="244">
        <v>1153</v>
      </c>
      <c r="BE28" s="245"/>
      <c r="BG28" s="251" t="s">
        <v>464</v>
      </c>
      <c r="BH28" s="435" t="s">
        <v>190</v>
      </c>
      <c r="BI28" s="246">
        <f t="shared" si="0"/>
        <v>6076</v>
      </c>
      <c r="BJ28" s="247">
        <f t="shared" si="1"/>
        <v>4930</v>
      </c>
      <c r="BK28" s="248">
        <f t="shared" si="2"/>
        <v>0.81138907175773534</v>
      </c>
      <c r="BL28" s="249">
        <f t="shared" si="3"/>
        <v>0.18861092824226466</v>
      </c>
      <c r="BM28" s="250"/>
      <c r="BN28" s="251" t="s">
        <v>464</v>
      </c>
      <c r="BO28" s="435" t="s">
        <v>190</v>
      </c>
      <c r="BP28" s="432">
        <f t="shared" si="4"/>
        <v>7</v>
      </c>
      <c r="BQ28" s="433">
        <f t="shared" si="5"/>
        <v>4930</v>
      </c>
      <c r="BR28" s="434">
        <f t="shared" si="6"/>
        <v>-4923</v>
      </c>
      <c r="BS28" s="250"/>
    </row>
    <row r="29" spans="1:71" x14ac:dyDescent="0.2">
      <c r="A29" s="251" t="s">
        <v>465</v>
      </c>
      <c r="B29" s="252" t="s">
        <v>283</v>
      </c>
      <c r="C29" s="243">
        <v>19</v>
      </c>
      <c r="D29" s="243">
        <v>0</v>
      </c>
      <c r="E29" s="243">
        <v>1</v>
      </c>
      <c r="F29" s="243">
        <v>0</v>
      </c>
      <c r="G29" s="243">
        <v>34</v>
      </c>
      <c r="H29" s="243">
        <v>1</v>
      </c>
      <c r="I29" s="243">
        <v>4</v>
      </c>
      <c r="J29" s="243">
        <v>1</v>
      </c>
      <c r="K29" s="243">
        <v>2</v>
      </c>
      <c r="L29" s="243">
        <v>1</v>
      </c>
      <c r="M29" s="243">
        <v>9</v>
      </c>
      <c r="N29" s="243">
        <v>0</v>
      </c>
      <c r="O29" s="243">
        <v>0</v>
      </c>
      <c r="P29" s="243">
        <v>3</v>
      </c>
      <c r="Q29" s="243">
        <v>1</v>
      </c>
      <c r="R29" s="243">
        <v>4</v>
      </c>
      <c r="S29" s="243">
        <v>1</v>
      </c>
      <c r="T29" s="243">
        <v>0</v>
      </c>
      <c r="U29" s="243">
        <v>2</v>
      </c>
      <c r="V29" s="243">
        <v>0</v>
      </c>
      <c r="W29" s="243">
        <v>1</v>
      </c>
      <c r="X29" s="243">
        <v>0</v>
      </c>
      <c r="Y29" s="243">
        <v>15</v>
      </c>
      <c r="Z29" s="243">
        <v>1</v>
      </c>
      <c r="AA29" s="243">
        <v>175</v>
      </c>
      <c r="AB29" s="243">
        <v>10</v>
      </c>
      <c r="AC29" s="243">
        <v>36</v>
      </c>
      <c r="AD29" s="243">
        <v>3</v>
      </c>
      <c r="AE29" s="243">
        <v>1</v>
      </c>
      <c r="AF29" s="243">
        <v>11</v>
      </c>
      <c r="AG29" s="243">
        <v>0</v>
      </c>
      <c r="AH29" s="243">
        <v>36</v>
      </c>
      <c r="AI29" s="243">
        <v>113</v>
      </c>
      <c r="AJ29" s="243">
        <v>85</v>
      </c>
      <c r="AK29" s="243">
        <v>3</v>
      </c>
      <c r="AL29" s="243">
        <v>6</v>
      </c>
      <c r="AM29" s="243">
        <v>200</v>
      </c>
      <c r="AN29" s="243">
        <v>0</v>
      </c>
      <c r="AO29" s="243">
        <v>1</v>
      </c>
      <c r="AP29" s="244">
        <v>780</v>
      </c>
      <c r="AQ29" s="243">
        <v>1</v>
      </c>
      <c r="AR29" s="243">
        <v>670</v>
      </c>
      <c r="AS29" s="243">
        <v>-11</v>
      </c>
      <c r="AT29" s="243">
        <v>0</v>
      </c>
      <c r="AU29" s="243">
        <v>0</v>
      </c>
      <c r="AV29" s="243">
        <v>0</v>
      </c>
      <c r="AW29" s="244">
        <v>660</v>
      </c>
      <c r="AX29" s="243">
        <v>1440</v>
      </c>
      <c r="AY29" s="244">
        <v>452</v>
      </c>
      <c r="AZ29" s="244">
        <v>1112</v>
      </c>
      <c r="BA29" s="243">
        <v>1892</v>
      </c>
      <c r="BB29" s="244">
        <v>0</v>
      </c>
      <c r="BC29" s="243">
        <v>1112</v>
      </c>
      <c r="BD29" s="244">
        <v>1892</v>
      </c>
      <c r="BE29" s="245"/>
      <c r="BG29" s="251" t="s">
        <v>465</v>
      </c>
      <c r="BH29" s="435" t="s">
        <v>283</v>
      </c>
      <c r="BI29" s="246">
        <f t="shared" si="0"/>
        <v>1440</v>
      </c>
      <c r="BJ29" s="247">
        <f t="shared" si="1"/>
        <v>0</v>
      </c>
      <c r="BK29" s="248">
        <f t="shared" si="2"/>
        <v>0</v>
      </c>
      <c r="BL29" s="249">
        <f t="shared" si="3"/>
        <v>1</v>
      </c>
      <c r="BM29" s="250"/>
      <c r="BN29" s="251" t="s">
        <v>465</v>
      </c>
      <c r="BO29" s="435" t="s">
        <v>283</v>
      </c>
      <c r="BP29" s="432">
        <f t="shared" si="4"/>
        <v>452</v>
      </c>
      <c r="BQ29" s="433">
        <f t="shared" si="5"/>
        <v>0</v>
      </c>
      <c r="BR29" s="434">
        <f t="shared" si="6"/>
        <v>452</v>
      </c>
      <c r="BS29" s="250"/>
    </row>
    <row r="30" spans="1:71" x14ac:dyDescent="0.2">
      <c r="A30" s="251" t="s">
        <v>466</v>
      </c>
      <c r="B30" s="252" t="s">
        <v>279</v>
      </c>
      <c r="C30" s="243">
        <v>15</v>
      </c>
      <c r="D30" s="243">
        <v>0</v>
      </c>
      <c r="E30" s="243">
        <v>0</v>
      </c>
      <c r="F30" s="243">
        <v>0</v>
      </c>
      <c r="G30" s="243">
        <v>16</v>
      </c>
      <c r="H30" s="243">
        <v>0</v>
      </c>
      <c r="I30" s="243">
        <v>1</v>
      </c>
      <c r="J30" s="243">
        <v>1</v>
      </c>
      <c r="K30" s="243">
        <v>0</v>
      </c>
      <c r="L30" s="243">
        <v>0</v>
      </c>
      <c r="M30" s="243">
        <v>13</v>
      </c>
      <c r="N30" s="243">
        <v>0</v>
      </c>
      <c r="O30" s="243">
        <v>0</v>
      </c>
      <c r="P30" s="243">
        <v>0</v>
      </c>
      <c r="Q30" s="243">
        <v>0</v>
      </c>
      <c r="R30" s="243">
        <v>0</v>
      </c>
      <c r="S30" s="243">
        <v>1</v>
      </c>
      <c r="T30" s="243">
        <v>0</v>
      </c>
      <c r="U30" s="243">
        <v>1</v>
      </c>
      <c r="V30" s="243">
        <v>0</v>
      </c>
      <c r="W30" s="243">
        <v>1</v>
      </c>
      <c r="X30" s="243">
        <v>0</v>
      </c>
      <c r="Y30" s="243">
        <v>41</v>
      </c>
      <c r="Z30" s="243">
        <v>14</v>
      </c>
      <c r="AA30" s="243">
        <v>4</v>
      </c>
      <c r="AB30" s="243">
        <v>0</v>
      </c>
      <c r="AC30" s="243">
        <v>21</v>
      </c>
      <c r="AD30" s="243">
        <v>9</v>
      </c>
      <c r="AE30" s="243">
        <v>0</v>
      </c>
      <c r="AF30" s="243">
        <v>27</v>
      </c>
      <c r="AG30" s="243">
        <v>0</v>
      </c>
      <c r="AH30" s="243">
        <v>242</v>
      </c>
      <c r="AI30" s="243">
        <v>57</v>
      </c>
      <c r="AJ30" s="243">
        <v>71</v>
      </c>
      <c r="AK30" s="243">
        <v>0</v>
      </c>
      <c r="AL30" s="243">
        <v>2</v>
      </c>
      <c r="AM30" s="243">
        <v>559</v>
      </c>
      <c r="AN30" s="243">
        <v>0</v>
      </c>
      <c r="AO30" s="243">
        <v>4</v>
      </c>
      <c r="AP30" s="244">
        <v>1100</v>
      </c>
      <c r="AQ30" s="243">
        <v>0</v>
      </c>
      <c r="AR30" s="243">
        <v>98</v>
      </c>
      <c r="AS30" s="243">
        <v>248</v>
      </c>
      <c r="AT30" s="243">
        <v>0</v>
      </c>
      <c r="AU30" s="243">
        <v>0</v>
      </c>
      <c r="AV30" s="243">
        <v>0</v>
      </c>
      <c r="AW30" s="244">
        <v>346</v>
      </c>
      <c r="AX30" s="243">
        <v>1446</v>
      </c>
      <c r="AY30" s="244">
        <v>2</v>
      </c>
      <c r="AZ30" s="244">
        <v>348</v>
      </c>
      <c r="BA30" s="243">
        <v>1448</v>
      </c>
      <c r="BB30" s="244">
        <v>-399</v>
      </c>
      <c r="BC30" s="243">
        <v>-51</v>
      </c>
      <c r="BD30" s="244">
        <v>1049</v>
      </c>
      <c r="BE30" s="245"/>
      <c r="BG30" s="251" t="s">
        <v>466</v>
      </c>
      <c r="BH30" s="435" t="s">
        <v>279</v>
      </c>
      <c r="BI30" s="246">
        <f t="shared" si="0"/>
        <v>1446</v>
      </c>
      <c r="BJ30" s="247">
        <f t="shared" si="1"/>
        <v>399</v>
      </c>
      <c r="BK30" s="248">
        <f t="shared" si="2"/>
        <v>0.27593360995850624</v>
      </c>
      <c r="BL30" s="249">
        <f t="shared" si="3"/>
        <v>0.72406639004149376</v>
      </c>
      <c r="BM30" s="250"/>
      <c r="BN30" s="251" t="s">
        <v>466</v>
      </c>
      <c r="BO30" s="435" t="s">
        <v>279</v>
      </c>
      <c r="BP30" s="432">
        <f t="shared" si="4"/>
        <v>2</v>
      </c>
      <c r="BQ30" s="433">
        <f t="shared" si="5"/>
        <v>399</v>
      </c>
      <c r="BR30" s="434">
        <f t="shared" si="6"/>
        <v>-397</v>
      </c>
      <c r="BS30" s="250"/>
    </row>
    <row r="31" spans="1:71" x14ac:dyDescent="0.2">
      <c r="A31" s="251" t="s">
        <v>467</v>
      </c>
      <c r="B31" s="252" t="s">
        <v>380</v>
      </c>
      <c r="C31" s="243">
        <v>2252</v>
      </c>
      <c r="D31" s="243">
        <v>3</v>
      </c>
      <c r="E31" s="243">
        <v>265</v>
      </c>
      <c r="F31" s="243">
        <v>1</v>
      </c>
      <c r="G31" s="243">
        <v>1411</v>
      </c>
      <c r="H31" s="243">
        <v>60</v>
      </c>
      <c r="I31" s="243">
        <v>132</v>
      </c>
      <c r="J31" s="243">
        <v>15</v>
      </c>
      <c r="K31" s="243">
        <v>32</v>
      </c>
      <c r="L31" s="243">
        <v>57</v>
      </c>
      <c r="M31" s="243">
        <v>262</v>
      </c>
      <c r="N31" s="243">
        <v>8</v>
      </c>
      <c r="O31" s="243">
        <v>3</v>
      </c>
      <c r="P31" s="243">
        <v>198</v>
      </c>
      <c r="Q31" s="243">
        <v>68</v>
      </c>
      <c r="R31" s="243">
        <v>316</v>
      </c>
      <c r="S31" s="243">
        <v>60</v>
      </c>
      <c r="T31" s="243">
        <v>5</v>
      </c>
      <c r="U31" s="243">
        <v>200</v>
      </c>
      <c r="V31" s="243">
        <v>3</v>
      </c>
      <c r="W31" s="243">
        <v>80</v>
      </c>
      <c r="X31" s="243">
        <v>65</v>
      </c>
      <c r="Y31" s="243">
        <v>1214</v>
      </c>
      <c r="Z31" s="243">
        <v>20</v>
      </c>
      <c r="AA31" s="243">
        <v>34</v>
      </c>
      <c r="AB31" s="243">
        <v>16</v>
      </c>
      <c r="AC31" s="243">
        <v>177</v>
      </c>
      <c r="AD31" s="243">
        <v>16</v>
      </c>
      <c r="AE31" s="243">
        <v>15</v>
      </c>
      <c r="AF31" s="243">
        <v>146</v>
      </c>
      <c r="AG31" s="243">
        <v>3</v>
      </c>
      <c r="AH31" s="243">
        <v>87</v>
      </c>
      <c r="AI31" s="243">
        <v>263</v>
      </c>
      <c r="AJ31" s="243">
        <v>1198</v>
      </c>
      <c r="AK31" s="243">
        <v>48</v>
      </c>
      <c r="AL31" s="243">
        <v>136</v>
      </c>
      <c r="AM31" s="243">
        <v>1680</v>
      </c>
      <c r="AN31" s="243">
        <v>63</v>
      </c>
      <c r="AO31" s="243">
        <v>21</v>
      </c>
      <c r="AP31" s="244">
        <v>10633</v>
      </c>
      <c r="AQ31" s="243">
        <v>295</v>
      </c>
      <c r="AR31" s="243">
        <v>16557</v>
      </c>
      <c r="AS31" s="243">
        <v>2</v>
      </c>
      <c r="AT31" s="243">
        <v>589</v>
      </c>
      <c r="AU31" s="243">
        <v>993</v>
      </c>
      <c r="AV31" s="243">
        <v>16</v>
      </c>
      <c r="AW31" s="244">
        <v>18452</v>
      </c>
      <c r="AX31" s="243">
        <v>29085</v>
      </c>
      <c r="AY31" s="244">
        <v>6057</v>
      </c>
      <c r="AZ31" s="244">
        <v>24509</v>
      </c>
      <c r="BA31" s="243">
        <v>35142</v>
      </c>
      <c r="BB31" s="244">
        <v>-19666</v>
      </c>
      <c r="BC31" s="243">
        <v>4843</v>
      </c>
      <c r="BD31" s="244">
        <v>15476</v>
      </c>
      <c r="BE31" s="245"/>
      <c r="BG31" s="251" t="s">
        <v>467</v>
      </c>
      <c r="BH31" s="435" t="s">
        <v>380</v>
      </c>
      <c r="BI31" s="246">
        <f t="shared" si="0"/>
        <v>29085</v>
      </c>
      <c r="BJ31" s="247">
        <f t="shared" si="1"/>
        <v>19666</v>
      </c>
      <c r="BK31" s="248">
        <f t="shared" si="2"/>
        <v>0.67615609420663569</v>
      </c>
      <c r="BL31" s="249">
        <f t="shared" si="3"/>
        <v>0.32384390579336431</v>
      </c>
      <c r="BM31" s="250"/>
      <c r="BN31" s="251" t="s">
        <v>467</v>
      </c>
      <c r="BO31" s="435" t="s">
        <v>380</v>
      </c>
      <c r="BP31" s="432">
        <f t="shared" si="4"/>
        <v>6057</v>
      </c>
      <c r="BQ31" s="433">
        <f t="shared" si="5"/>
        <v>19666</v>
      </c>
      <c r="BR31" s="434">
        <f t="shared" si="6"/>
        <v>-13609</v>
      </c>
      <c r="BS31" s="250"/>
    </row>
    <row r="32" spans="1:71" x14ac:dyDescent="0.2">
      <c r="A32" s="251" t="s">
        <v>468</v>
      </c>
      <c r="B32" s="252" t="s">
        <v>37</v>
      </c>
      <c r="C32" s="243">
        <v>157</v>
      </c>
      <c r="D32" s="243">
        <v>2</v>
      </c>
      <c r="E32" s="243">
        <v>38</v>
      </c>
      <c r="F32" s="243">
        <v>3</v>
      </c>
      <c r="G32" s="243">
        <v>86</v>
      </c>
      <c r="H32" s="243">
        <v>14</v>
      </c>
      <c r="I32" s="243">
        <v>13</v>
      </c>
      <c r="J32" s="243">
        <v>2</v>
      </c>
      <c r="K32" s="243">
        <v>10</v>
      </c>
      <c r="L32" s="243">
        <v>3</v>
      </c>
      <c r="M32" s="243">
        <v>73</v>
      </c>
      <c r="N32" s="243">
        <v>2</v>
      </c>
      <c r="O32" s="243">
        <v>1</v>
      </c>
      <c r="P32" s="243">
        <v>49</v>
      </c>
      <c r="Q32" s="243">
        <v>9</v>
      </c>
      <c r="R32" s="243">
        <v>49</v>
      </c>
      <c r="S32" s="243">
        <v>13</v>
      </c>
      <c r="T32" s="243">
        <v>1</v>
      </c>
      <c r="U32" s="243">
        <v>22</v>
      </c>
      <c r="V32" s="243">
        <v>0</v>
      </c>
      <c r="W32" s="243">
        <v>7</v>
      </c>
      <c r="X32" s="243">
        <v>15</v>
      </c>
      <c r="Y32" s="243">
        <v>258</v>
      </c>
      <c r="Z32" s="243">
        <v>22</v>
      </c>
      <c r="AA32" s="243">
        <v>45</v>
      </c>
      <c r="AB32" s="243">
        <v>27</v>
      </c>
      <c r="AC32" s="243">
        <v>273</v>
      </c>
      <c r="AD32" s="243">
        <v>135</v>
      </c>
      <c r="AE32" s="243">
        <v>1236</v>
      </c>
      <c r="AF32" s="243">
        <v>194</v>
      </c>
      <c r="AG32" s="243">
        <v>0</v>
      </c>
      <c r="AH32" s="243">
        <v>187</v>
      </c>
      <c r="AI32" s="243">
        <v>79</v>
      </c>
      <c r="AJ32" s="243">
        <v>131</v>
      </c>
      <c r="AK32" s="243">
        <v>31</v>
      </c>
      <c r="AL32" s="243">
        <v>76</v>
      </c>
      <c r="AM32" s="243">
        <v>207</v>
      </c>
      <c r="AN32" s="243">
        <v>0</v>
      </c>
      <c r="AO32" s="243">
        <v>1</v>
      </c>
      <c r="AP32" s="244">
        <v>3471</v>
      </c>
      <c r="AQ32" s="243">
        <v>0</v>
      </c>
      <c r="AR32" s="243">
        <v>6260</v>
      </c>
      <c r="AS32" s="243">
        <v>0</v>
      </c>
      <c r="AT32" s="243">
        <v>0</v>
      </c>
      <c r="AU32" s="243">
        <v>0</v>
      </c>
      <c r="AV32" s="243">
        <v>0</v>
      </c>
      <c r="AW32" s="244">
        <v>6260</v>
      </c>
      <c r="AX32" s="243">
        <v>9731</v>
      </c>
      <c r="AY32" s="244">
        <v>176</v>
      </c>
      <c r="AZ32" s="244">
        <v>6436</v>
      </c>
      <c r="BA32" s="243">
        <v>9907</v>
      </c>
      <c r="BB32" s="244">
        <v>-7104</v>
      </c>
      <c r="BC32" s="243">
        <v>-668</v>
      </c>
      <c r="BD32" s="244">
        <v>2803</v>
      </c>
      <c r="BE32" s="245"/>
      <c r="BG32" s="251" t="s">
        <v>468</v>
      </c>
      <c r="BH32" s="435" t="s">
        <v>37</v>
      </c>
      <c r="BI32" s="246">
        <f t="shared" si="0"/>
        <v>9731</v>
      </c>
      <c r="BJ32" s="247">
        <f t="shared" si="1"/>
        <v>7104</v>
      </c>
      <c r="BK32" s="248">
        <f t="shared" si="2"/>
        <v>0.73003802281368824</v>
      </c>
      <c r="BL32" s="249">
        <f t="shared" si="3"/>
        <v>0.26996197718631176</v>
      </c>
      <c r="BM32" s="250"/>
      <c r="BN32" s="251" t="s">
        <v>468</v>
      </c>
      <c r="BO32" s="435" t="s">
        <v>37</v>
      </c>
      <c r="BP32" s="432">
        <f t="shared" si="4"/>
        <v>176</v>
      </c>
      <c r="BQ32" s="433">
        <f t="shared" si="5"/>
        <v>7104</v>
      </c>
      <c r="BR32" s="434">
        <f t="shared" si="6"/>
        <v>-6928</v>
      </c>
      <c r="BS32" s="250"/>
    </row>
    <row r="33" spans="1:71" x14ac:dyDescent="0.2">
      <c r="A33" s="251" t="s">
        <v>469</v>
      </c>
      <c r="B33" s="252" t="s">
        <v>38</v>
      </c>
      <c r="C33" s="243">
        <v>64</v>
      </c>
      <c r="D33" s="243">
        <v>0</v>
      </c>
      <c r="E33" s="243">
        <v>3</v>
      </c>
      <c r="F33" s="243">
        <v>0</v>
      </c>
      <c r="G33" s="243">
        <v>26</v>
      </c>
      <c r="H33" s="243">
        <v>2</v>
      </c>
      <c r="I33" s="243">
        <v>1</v>
      </c>
      <c r="J33" s="243">
        <v>1</v>
      </c>
      <c r="K33" s="243">
        <v>1</v>
      </c>
      <c r="L33" s="243">
        <v>0</v>
      </c>
      <c r="M33" s="243">
        <v>15</v>
      </c>
      <c r="N33" s="243">
        <v>0</v>
      </c>
      <c r="O33" s="243">
        <v>0</v>
      </c>
      <c r="P33" s="243">
        <v>13</v>
      </c>
      <c r="Q33" s="243">
        <v>3</v>
      </c>
      <c r="R33" s="243">
        <v>13</v>
      </c>
      <c r="S33" s="243">
        <v>2</v>
      </c>
      <c r="T33" s="243">
        <v>0</v>
      </c>
      <c r="U33" s="243">
        <v>8</v>
      </c>
      <c r="V33" s="243">
        <v>0</v>
      </c>
      <c r="W33" s="243">
        <v>1</v>
      </c>
      <c r="X33" s="243">
        <v>1</v>
      </c>
      <c r="Y33" s="243">
        <v>71</v>
      </c>
      <c r="Z33" s="243">
        <v>3</v>
      </c>
      <c r="AA33" s="243">
        <v>1</v>
      </c>
      <c r="AB33" s="243">
        <v>1</v>
      </c>
      <c r="AC33" s="243">
        <v>422</v>
      </c>
      <c r="AD33" s="243">
        <v>40</v>
      </c>
      <c r="AE33" s="243">
        <v>266</v>
      </c>
      <c r="AF33" s="243">
        <v>280</v>
      </c>
      <c r="AG33" s="243">
        <v>6</v>
      </c>
      <c r="AH33" s="243">
        <v>14</v>
      </c>
      <c r="AI33" s="243">
        <v>89</v>
      </c>
      <c r="AJ33" s="243">
        <v>372</v>
      </c>
      <c r="AK33" s="243">
        <v>18</v>
      </c>
      <c r="AL33" s="243">
        <v>45</v>
      </c>
      <c r="AM33" s="243">
        <v>168</v>
      </c>
      <c r="AN33" s="243">
        <v>0</v>
      </c>
      <c r="AO33" s="243">
        <v>8</v>
      </c>
      <c r="AP33" s="244">
        <v>1958</v>
      </c>
      <c r="AQ33" s="243">
        <v>0</v>
      </c>
      <c r="AR33" s="243">
        <v>17830</v>
      </c>
      <c r="AS33" s="243">
        <v>5</v>
      </c>
      <c r="AT33" s="243">
        <v>0</v>
      </c>
      <c r="AU33" s="243">
        <v>367</v>
      </c>
      <c r="AV33" s="243">
        <v>0</v>
      </c>
      <c r="AW33" s="244">
        <v>18202</v>
      </c>
      <c r="AX33" s="243">
        <v>20160</v>
      </c>
      <c r="AY33" s="244">
        <v>47</v>
      </c>
      <c r="AZ33" s="244">
        <v>18249</v>
      </c>
      <c r="BA33" s="243">
        <v>20207</v>
      </c>
      <c r="BB33" s="244">
        <v>-3932</v>
      </c>
      <c r="BC33" s="243">
        <v>14317</v>
      </c>
      <c r="BD33" s="244">
        <v>16275</v>
      </c>
      <c r="BE33" s="245"/>
      <c r="BG33" s="251" t="s">
        <v>469</v>
      </c>
      <c r="BH33" s="435" t="s">
        <v>38</v>
      </c>
      <c r="BI33" s="246">
        <f t="shared" si="0"/>
        <v>20160</v>
      </c>
      <c r="BJ33" s="247">
        <f t="shared" si="1"/>
        <v>3932</v>
      </c>
      <c r="BK33" s="248">
        <f t="shared" si="2"/>
        <v>0.19503968253968254</v>
      </c>
      <c r="BL33" s="249">
        <f t="shared" si="3"/>
        <v>0.80496031746031749</v>
      </c>
      <c r="BM33" s="250"/>
      <c r="BN33" s="251" t="s">
        <v>469</v>
      </c>
      <c r="BO33" s="435" t="s">
        <v>38</v>
      </c>
      <c r="BP33" s="432">
        <f t="shared" si="4"/>
        <v>47</v>
      </c>
      <c r="BQ33" s="433">
        <f t="shared" si="5"/>
        <v>3932</v>
      </c>
      <c r="BR33" s="434">
        <f t="shared" si="6"/>
        <v>-3885</v>
      </c>
      <c r="BS33" s="250"/>
    </row>
    <row r="34" spans="1:71" x14ac:dyDescent="0.2">
      <c r="A34" s="251" t="s">
        <v>470</v>
      </c>
      <c r="B34" s="252" t="s">
        <v>471</v>
      </c>
      <c r="C34" s="243">
        <v>933</v>
      </c>
      <c r="D34" s="243">
        <v>3</v>
      </c>
      <c r="E34" s="243">
        <v>87</v>
      </c>
      <c r="F34" s="243">
        <v>1</v>
      </c>
      <c r="G34" s="243">
        <v>477</v>
      </c>
      <c r="H34" s="243">
        <v>13</v>
      </c>
      <c r="I34" s="243">
        <v>54</v>
      </c>
      <c r="J34" s="243">
        <v>11</v>
      </c>
      <c r="K34" s="243">
        <v>58</v>
      </c>
      <c r="L34" s="243">
        <v>16</v>
      </c>
      <c r="M34" s="243">
        <v>310</v>
      </c>
      <c r="N34" s="243">
        <v>7</v>
      </c>
      <c r="O34" s="243">
        <v>2</v>
      </c>
      <c r="P34" s="243">
        <v>88</v>
      </c>
      <c r="Q34" s="243">
        <v>23</v>
      </c>
      <c r="R34" s="243">
        <v>105</v>
      </c>
      <c r="S34" s="243">
        <v>19</v>
      </c>
      <c r="T34" s="243">
        <v>1</v>
      </c>
      <c r="U34" s="243">
        <v>71</v>
      </c>
      <c r="V34" s="243">
        <v>0</v>
      </c>
      <c r="W34" s="243">
        <v>29</v>
      </c>
      <c r="X34" s="243">
        <v>84</v>
      </c>
      <c r="Y34" s="243">
        <v>542</v>
      </c>
      <c r="Z34" s="243">
        <v>37</v>
      </c>
      <c r="AA34" s="243">
        <v>25</v>
      </c>
      <c r="AB34" s="243">
        <v>47</v>
      </c>
      <c r="AC34" s="243">
        <v>324</v>
      </c>
      <c r="AD34" s="243">
        <v>79</v>
      </c>
      <c r="AE34" s="243">
        <v>2</v>
      </c>
      <c r="AF34" s="243">
        <v>2183</v>
      </c>
      <c r="AG34" s="243">
        <v>3</v>
      </c>
      <c r="AH34" s="243">
        <v>207</v>
      </c>
      <c r="AI34" s="243">
        <v>238</v>
      </c>
      <c r="AJ34" s="243">
        <v>230</v>
      </c>
      <c r="AK34" s="243">
        <v>30</v>
      </c>
      <c r="AL34" s="243">
        <v>59</v>
      </c>
      <c r="AM34" s="243">
        <v>882</v>
      </c>
      <c r="AN34" s="243">
        <v>47</v>
      </c>
      <c r="AO34" s="243">
        <v>27</v>
      </c>
      <c r="AP34" s="244">
        <v>7354</v>
      </c>
      <c r="AQ34" s="243">
        <v>82</v>
      </c>
      <c r="AR34" s="243">
        <v>4916</v>
      </c>
      <c r="AS34" s="243">
        <v>27</v>
      </c>
      <c r="AT34" s="243">
        <v>58</v>
      </c>
      <c r="AU34" s="243">
        <v>61</v>
      </c>
      <c r="AV34" s="243">
        <v>11</v>
      </c>
      <c r="AW34" s="244">
        <v>5155</v>
      </c>
      <c r="AX34" s="243">
        <v>12509</v>
      </c>
      <c r="AY34" s="244">
        <v>5292</v>
      </c>
      <c r="AZ34" s="244">
        <v>10447</v>
      </c>
      <c r="BA34" s="243">
        <v>17801</v>
      </c>
      <c r="BB34" s="244">
        <v>-5606</v>
      </c>
      <c r="BC34" s="243">
        <v>4841</v>
      </c>
      <c r="BD34" s="244">
        <v>12195</v>
      </c>
      <c r="BE34" s="245"/>
      <c r="BG34" s="251" t="s">
        <v>470</v>
      </c>
      <c r="BH34" s="435" t="s">
        <v>471</v>
      </c>
      <c r="BI34" s="246">
        <f t="shared" si="0"/>
        <v>12509</v>
      </c>
      <c r="BJ34" s="247">
        <f t="shared" si="1"/>
        <v>5606</v>
      </c>
      <c r="BK34" s="248">
        <f t="shared" si="2"/>
        <v>0.44815732672475816</v>
      </c>
      <c r="BL34" s="249">
        <f t="shared" si="3"/>
        <v>0.55184267327524184</v>
      </c>
      <c r="BM34" s="250"/>
      <c r="BN34" s="251" t="s">
        <v>470</v>
      </c>
      <c r="BO34" s="435" t="s">
        <v>471</v>
      </c>
      <c r="BP34" s="432">
        <f t="shared" si="4"/>
        <v>5292</v>
      </c>
      <c r="BQ34" s="433">
        <f t="shared" si="5"/>
        <v>5606</v>
      </c>
      <c r="BR34" s="434">
        <f t="shared" si="6"/>
        <v>-314</v>
      </c>
      <c r="BS34" s="250"/>
    </row>
    <row r="35" spans="1:71" x14ac:dyDescent="0.2">
      <c r="A35" s="251" t="s">
        <v>472</v>
      </c>
      <c r="B35" s="252" t="s">
        <v>191</v>
      </c>
      <c r="C35" s="243">
        <v>105</v>
      </c>
      <c r="D35" s="243">
        <v>0</v>
      </c>
      <c r="E35" s="243">
        <v>19</v>
      </c>
      <c r="F35" s="243">
        <v>0</v>
      </c>
      <c r="G35" s="243">
        <v>62</v>
      </c>
      <c r="H35" s="243">
        <v>4</v>
      </c>
      <c r="I35" s="243">
        <v>7</v>
      </c>
      <c r="J35" s="243">
        <v>5</v>
      </c>
      <c r="K35" s="243">
        <v>2</v>
      </c>
      <c r="L35" s="243">
        <v>3</v>
      </c>
      <c r="M35" s="243">
        <v>36</v>
      </c>
      <c r="N35" s="243">
        <v>0</v>
      </c>
      <c r="O35" s="243">
        <v>0</v>
      </c>
      <c r="P35" s="243">
        <v>25</v>
      </c>
      <c r="Q35" s="243">
        <v>10</v>
      </c>
      <c r="R35" s="243">
        <v>74</v>
      </c>
      <c r="S35" s="243">
        <v>8</v>
      </c>
      <c r="T35" s="243">
        <v>0</v>
      </c>
      <c r="U35" s="243">
        <v>47</v>
      </c>
      <c r="V35" s="243">
        <v>2</v>
      </c>
      <c r="W35" s="243">
        <v>4</v>
      </c>
      <c r="X35" s="243">
        <v>4</v>
      </c>
      <c r="Y35" s="243">
        <v>176</v>
      </c>
      <c r="Z35" s="243">
        <v>6</v>
      </c>
      <c r="AA35" s="243">
        <v>76</v>
      </c>
      <c r="AB35" s="243">
        <v>10</v>
      </c>
      <c r="AC35" s="243">
        <v>598</v>
      </c>
      <c r="AD35" s="243">
        <v>164</v>
      </c>
      <c r="AE35" s="243">
        <v>14</v>
      </c>
      <c r="AF35" s="243">
        <v>120</v>
      </c>
      <c r="AG35" s="243">
        <v>17</v>
      </c>
      <c r="AH35" s="243">
        <v>270</v>
      </c>
      <c r="AI35" s="243">
        <v>396</v>
      </c>
      <c r="AJ35" s="243">
        <v>213</v>
      </c>
      <c r="AK35" s="243">
        <v>86</v>
      </c>
      <c r="AL35" s="243">
        <v>177</v>
      </c>
      <c r="AM35" s="243">
        <v>408</v>
      </c>
      <c r="AN35" s="243">
        <v>0</v>
      </c>
      <c r="AO35" s="243">
        <v>20</v>
      </c>
      <c r="AP35" s="244">
        <v>3168</v>
      </c>
      <c r="AQ35" s="243">
        <v>35</v>
      </c>
      <c r="AR35" s="243">
        <v>4343</v>
      </c>
      <c r="AS35" s="243">
        <v>2</v>
      </c>
      <c r="AT35" s="243">
        <v>1039</v>
      </c>
      <c r="AU35" s="243">
        <v>685</v>
      </c>
      <c r="AV35" s="243">
        <v>-1</v>
      </c>
      <c r="AW35" s="244">
        <v>6103</v>
      </c>
      <c r="AX35" s="243">
        <v>9271</v>
      </c>
      <c r="AY35" s="244">
        <v>55</v>
      </c>
      <c r="AZ35" s="244">
        <v>6158</v>
      </c>
      <c r="BA35" s="243">
        <v>9326</v>
      </c>
      <c r="BB35" s="244">
        <v>-9162</v>
      </c>
      <c r="BC35" s="243">
        <v>-3004</v>
      </c>
      <c r="BD35" s="244">
        <v>164</v>
      </c>
      <c r="BE35" s="245"/>
      <c r="BG35" s="251" t="s">
        <v>472</v>
      </c>
      <c r="BH35" s="435" t="s">
        <v>191</v>
      </c>
      <c r="BI35" s="246">
        <f t="shared" si="0"/>
        <v>9271</v>
      </c>
      <c r="BJ35" s="247">
        <f t="shared" si="1"/>
        <v>9162</v>
      </c>
      <c r="BK35" s="248">
        <f t="shared" si="2"/>
        <v>0.98824290799266534</v>
      </c>
      <c r="BL35" s="249">
        <f t="shared" si="3"/>
        <v>1.1757092007334657E-2</v>
      </c>
      <c r="BM35" s="250"/>
      <c r="BN35" s="251" t="s">
        <v>472</v>
      </c>
      <c r="BO35" s="435" t="s">
        <v>191</v>
      </c>
      <c r="BP35" s="432">
        <f t="shared" si="4"/>
        <v>55</v>
      </c>
      <c r="BQ35" s="433">
        <f t="shared" si="5"/>
        <v>9162</v>
      </c>
      <c r="BR35" s="434">
        <f t="shared" si="6"/>
        <v>-9107</v>
      </c>
      <c r="BS35" s="250"/>
    </row>
    <row r="36" spans="1:71" x14ac:dyDescent="0.2">
      <c r="A36" s="251" t="s">
        <v>473</v>
      </c>
      <c r="B36" s="252" t="s">
        <v>39</v>
      </c>
      <c r="C36" s="243">
        <v>0</v>
      </c>
      <c r="D36" s="243">
        <v>0</v>
      </c>
      <c r="E36" s="243">
        <v>0</v>
      </c>
      <c r="F36" s="243">
        <v>0</v>
      </c>
      <c r="G36" s="243">
        <v>0</v>
      </c>
      <c r="H36" s="243">
        <v>0</v>
      </c>
      <c r="I36" s="243">
        <v>0</v>
      </c>
      <c r="J36" s="243">
        <v>0</v>
      </c>
      <c r="K36" s="243">
        <v>0</v>
      </c>
      <c r="L36" s="243">
        <v>0</v>
      </c>
      <c r="M36" s="243">
        <v>0</v>
      </c>
      <c r="N36" s="243">
        <v>0</v>
      </c>
      <c r="O36" s="243">
        <v>0</v>
      </c>
      <c r="P36" s="243">
        <v>0</v>
      </c>
      <c r="Q36" s="243">
        <v>0</v>
      </c>
      <c r="R36" s="243">
        <v>0</v>
      </c>
      <c r="S36" s="243">
        <v>0</v>
      </c>
      <c r="T36" s="243">
        <v>0</v>
      </c>
      <c r="U36" s="243">
        <v>0</v>
      </c>
      <c r="V36" s="243">
        <v>0</v>
      </c>
      <c r="W36" s="243">
        <v>0</v>
      </c>
      <c r="X36" s="243">
        <v>0</v>
      </c>
      <c r="Y36" s="243">
        <v>0</v>
      </c>
      <c r="Z36" s="243">
        <v>0</v>
      </c>
      <c r="AA36" s="243">
        <v>0</v>
      </c>
      <c r="AB36" s="243">
        <v>0</v>
      </c>
      <c r="AC36" s="243">
        <v>0</v>
      </c>
      <c r="AD36" s="243">
        <v>0</v>
      </c>
      <c r="AE36" s="243">
        <v>0</v>
      </c>
      <c r="AF36" s="243">
        <v>0</v>
      </c>
      <c r="AG36" s="243">
        <v>0</v>
      </c>
      <c r="AH36" s="243">
        <v>0</v>
      </c>
      <c r="AI36" s="243">
        <v>0</v>
      </c>
      <c r="AJ36" s="243">
        <v>0</v>
      </c>
      <c r="AK36" s="243">
        <v>0</v>
      </c>
      <c r="AL36" s="243">
        <v>0</v>
      </c>
      <c r="AM36" s="243">
        <v>0</v>
      </c>
      <c r="AN36" s="243">
        <v>0</v>
      </c>
      <c r="AO36" s="243">
        <v>66</v>
      </c>
      <c r="AP36" s="244">
        <v>66</v>
      </c>
      <c r="AQ36" s="243">
        <v>0</v>
      </c>
      <c r="AR36" s="243">
        <v>392</v>
      </c>
      <c r="AS36" s="243">
        <v>8348</v>
      </c>
      <c r="AT36" s="243">
        <v>0</v>
      </c>
      <c r="AU36" s="243">
        <v>0</v>
      </c>
      <c r="AV36" s="243">
        <v>0</v>
      </c>
      <c r="AW36" s="244">
        <v>8740</v>
      </c>
      <c r="AX36" s="243">
        <v>8806</v>
      </c>
      <c r="AY36" s="244">
        <v>0</v>
      </c>
      <c r="AZ36" s="244">
        <v>8740</v>
      </c>
      <c r="BA36" s="243">
        <v>8806</v>
      </c>
      <c r="BB36" s="244">
        <v>0</v>
      </c>
      <c r="BC36" s="243">
        <v>8740</v>
      </c>
      <c r="BD36" s="244">
        <v>8806</v>
      </c>
      <c r="BE36" s="245"/>
      <c r="BG36" s="251" t="s">
        <v>473</v>
      </c>
      <c r="BH36" s="435" t="s">
        <v>39</v>
      </c>
      <c r="BI36" s="246">
        <f t="shared" si="0"/>
        <v>8806</v>
      </c>
      <c r="BJ36" s="247">
        <f t="shared" si="1"/>
        <v>0</v>
      </c>
      <c r="BK36" s="248">
        <f t="shared" si="2"/>
        <v>0</v>
      </c>
      <c r="BL36" s="249">
        <f t="shared" si="3"/>
        <v>1</v>
      </c>
      <c r="BM36" s="250"/>
      <c r="BN36" s="251" t="s">
        <v>473</v>
      </c>
      <c r="BO36" s="435" t="s">
        <v>39</v>
      </c>
      <c r="BP36" s="432">
        <f t="shared" si="4"/>
        <v>0</v>
      </c>
      <c r="BQ36" s="433">
        <f t="shared" si="5"/>
        <v>0</v>
      </c>
      <c r="BR36" s="434">
        <f t="shared" si="6"/>
        <v>0</v>
      </c>
      <c r="BS36" s="250"/>
    </row>
    <row r="37" spans="1:71" x14ac:dyDescent="0.2">
      <c r="A37" s="251" t="s">
        <v>474</v>
      </c>
      <c r="B37" s="252" t="s">
        <v>40</v>
      </c>
      <c r="C37" s="243">
        <v>0</v>
      </c>
      <c r="D37" s="243">
        <v>0</v>
      </c>
      <c r="E37" s="243">
        <v>0</v>
      </c>
      <c r="F37" s="243">
        <v>0</v>
      </c>
      <c r="G37" s="243">
        <v>1</v>
      </c>
      <c r="H37" s="243">
        <v>0</v>
      </c>
      <c r="I37" s="243">
        <v>0</v>
      </c>
      <c r="J37" s="243">
        <v>0</v>
      </c>
      <c r="K37" s="243">
        <v>0</v>
      </c>
      <c r="L37" s="243">
        <v>0</v>
      </c>
      <c r="M37" s="243">
        <v>2</v>
      </c>
      <c r="N37" s="243">
        <v>0</v>
      </c>
      <c r="O37" s="243">
        <v>0</v>
      </c>
      <c r="P37" s="243">
        <v>1</v>
      </c>
      <c r="Q37" s="243">
        <v>0</v>
      </c>
      <c r="R37" s="243">
        <v>1</v>
      </c>
      <c r="S37" s="243">
        <v>0</v>
      </c>
      <c r="T37" s="243">
        <v>0</v>
      </c>
      <c r="U37" s="243">
        <v>3</v>
      </c>
      <c r="V37" s="243">
        <v>0</v>
      </c>
      <c r="W37" s="243">
        <v>0</v>
      </c>
      <c r="X37" s="243">
        <v>0</v>
      </c>
      <c r="Y37" s="243">
        <v>3</v>
      </c>
      <c r="Z37" s="243">
        <v>0</v>
      </c>
      <c r="AA37" s="243">
        <v>0</v>
      </c>
      <c r="AB37" s="243">
        <v>0</v>
      </c>
      <c r="AC37" s="243">
        <v>0</v>
      </c>
      <c r="AD37" s="243">
        <v>0</v>
      </c>
      <c r="AE37" s="243">
        <v>0</v>
      </c>
      <c r="AF37" s="243">
        <v>1</v>
      </c>
      <c r="AG37" s="243">
        <v>0</v>
      </c>
      <c r="AH37" s="243">
        <v>1</v>
      </c>
      <c r="AI37" s="243">
        <v>0</v>
      </c>
      <c r="AJ37" s="243">
        <v>2</v>
      </c>
      <c r="AK37" s="243">
        <v>0</v>
      </c>
      <c r="AL37" s="243">
        <v>1</v>
      </c>
      <c r="AM37" s="243">
        <v>2</v>
      </c>
      <c r="AN37" s="243">
        <v>0</v>
      </c>
      <c r="AO37" s="243">
        <v>0</v>
      </c>
      <c r="AP37" s="244">
        <v>18</v>
      </c>
      <c r="AQ37" s="243">
        <v>0</v>
      </c>
      <c r="AR37" s="243">
        <v>2926</v>
      </c>
      <c r="AS37" s="243">
        <v>5347</v>
      </c>
      <c r="AT37" s="243">
        <v>2842</v>
      </c>
      <c r="AU37" s="243">
        <v>2013</v>
      </c>
      <c r="AV37" s="243">
        <v>0</v>
      </c>
      <c r="AW37" s="244">
        <v>13128</v>
      </c>
      <c r="AX37" s="243">
        <v>13146</v>
      </c>
      <c r="AY37" s="244">
        <v>902</v>
      </c>
      <c r="AZ37" s="244">
        <v>14030</v>
      </c>
      <c r="BA37" s="243">
        <v>14048</v>
      </c>
      <c r="BB37" s="244">
        <v>-2110</v>
      </c>
      <c r="BC37" s="243">
        <v>11920</v>
      </c>
      <c r="BD37" s="244">
        <v>11938</v>
      </c>
      <c r="BE37" s="245"/>
      <c r="BG37" s="251" t="s">
        <v>474</v>
      </c>
      <c r="BH37" s="435" t="s">
        <v>40</v>
      </c>
      <c r="BI37" s="246">
        <f t="shared" si="0"/>
        <v>13146</v>
      </c>
      <c r="BJ37" s="247">
        <f t="shared" si="1"/>
        <v>2110</v>
      </c>
      <c r="BK37" s="248">
        <f t="shared" si="2"/>
        <v>0.16050509660733303</v>
      </c>
      <c r="BL37" s="249">
        <f t="shared" si="3"/>
        <v>0.83949490339266697</v>
      </c>
      <c r="BM37" s="250"/>
      <c r="BN37" s="251" t="s">
        <v>474</v>
      </c>
      <c r="BO37" s="435" t="s">
        <v>40</v>
      </c>
      <c r="BP37" s="432">
        <f t="shared" si="4"/>
        <v>902</v>
      </c>
      <c r="BQ37" s="433">
        <f t="shared" si="5"/>
        <v>2110</v>
      </c>
      <c r="BR37" s="434">
        <f t="shared" si="6"/>
        <v>-1208</v>
      </c>
      <c r="BS37" s="250"/>
    </row>
    <row r="38" spans="1:71" x14ac:dyDescent="0.2">
      <c r="A38" s="251" t="s">
        <v>475</v>
      </c>
      <c r="B38" s="252" t="s">
        <v>476</v>
      </c>
      <c r="C38" s="243">
        <v>16</v>
      </c>
      <c r="D38" s="243">
        <v>0</v>
      </c>
      <c r="E38" s="243">
        <v>0</v>
      </c>
      <c r="F38" s="243">
        <v>0</v>
      </c>
      <c r="G38" s="243">
        <v>0</v>
      </c>
      <c r="H38" s="243">
        <v>0</v>
      </c>
      <c r="I38" s="243">
        <v>0</v>
      </c>
      <c r="J38" s="243">
        <v>0</v>
      </c>
      <c r="K38" s="243">
        <v>0</v>
      </c>
      <c r="L38" s="243">
        <v>0</v>
      </c>
      <c r="M38" s="243">
        <v>0</v>
      </c>
      <c r="N38" s="243">
        <v>0</v>
      </c>
      <c r="O38" s="243">
        <v>0</v>
      </c>
      <c r="P38" s="243">
        <v>0</v>
      </c>
      <c r="Q38" s="243">
        <v>0</v>
      </c>
      <c r="R38" s="243">
        <v>0</v>
      </c>
      <c r="S38" s="243">
        <v>0</v>
      </c>
      <c r="T38" s="243">
        <v>0</v>
      </c>
      <c r="U38" s="243">
        <v>0</v>
      </c>
      <c r="V38" s="243">
        <v>0</v>
      </c>
      <c r="W38" s="243">
        <v>0</v>
      </c>
      <c r="X38" s="243">
        <v>0</v>
      </c>
      <c r="Y38" s="243">
        <v>0</v>
      </c>
      <c r="Z38" s="243">
        <v>0</v>
      </c>
      <c r="AA38" s="243">
        <v>1</v>
      </c>
      <c r="AB38" s="243">
        <v>0</v>
      </c>
      <c r="AC38" s="243">
        <v>0</v>
      </c>
      <c r="AD38" s="243">
        <v>0</v>
      </c>
      <c r="AE38" s="243">
        <v>0</v>
      </c>
      <c r="AF38" s="243">
        <v>2</v>
      </c>
      <c r="AG38" s="243">
        <v>0</v>
      </c>
      <c r="AH38" s="243">
        <v>0</v>
      </c>
      <c r="AI38" s="243">
        <v>0</v>
      </c>
      <c r="AJ38" s="243">
        <v>396</v>
      </c>
      <c r="AK38" s="243">
        <v>0</v>
      </c>
      <c r="AL38" s="243">
        <v>0</v>
      </c>
      <c r="AM38" s="243">
        <v>1</v>
      </c>
      <c r="AN38" s="243">
        <v>0</v>
      </c>
      <c r="AO38" s="243">
        <v>1</v>
      </c>
      <c r="AP38" s="244">
        <v>417</v>
      </c>
      <c r="AQ38" s="243">
        <v>107</v>
      </c>
      <c r="AR38" s="243">
        <v>5644</v>
      </c>
      <c r="AS38" s="243">
        <v>17331</v>
      </c>
      <c r="AT38" s="243">
        <v>0</v>
      </c>
      <c r="AU38" s="243">
        <v>0</v>
      </c>
      <c r="AV38" s="243">
        <v>0</v>
      </c>
      <c r="AW38" s="244">
        <v>23082</v>
      </c>
      <c r="AX38" s="243">
        <v>23499</v>
      </c>
      <c r="AY38" s="244">
        <v>21</v>
      </c>
      <c r="AZ38" s="244">
        <v>23103</v>
      </c>
      <c r="BA38" s="243">
        <v>23520</v>
      </c>
      <c r="BB38" s="244">
        <v>-4556</v>
      </c>
      <c r="BC38" s="243">
        <v>18547</v>
      </c>
      <c r="BD38" s="244">
        <v>18964</v>
      </c>
      <c r="BE38" s="245"/>
      <c r="BG38" s="251" t="s">
        <v>475</v>
      </c>
      <c r="BH38" s="435" t="s">
        <v>476</v>
      </c>
      <c r="BI38" s="246">
        <f t="shared" si="0"/>
        <v>23499</v>
      </c>
      <c r="BJ38" s="247">
        <f t="shared" si="1"/>
        <v>4556</v>
      </c>
      <c r="BK38" s="248">
        <f t="shared" si="2"/>
        <v>0.19388059066343249</v>
      </c>
      <c r="BL38" s="249">
        <f t="shared" si="3"/>
        <v>0.80611940933656756</v>
      </c>
      <c r="BM38" s="250"/>
      <c r="BN38" s="251" t="s">
        <v>475</v>
      </c>
      <c r="BO38" s="435" t="s">
        <v>476</v>
      </c>
      <c r="BP38" s="432">
        <f t="shared" si="4"/>
        <v>21</v>
      </c>
      <c r="BQ38" s="433">
        <f t="shared" si="5"/>
        <v>4556</v>
      </c>
      <c r="BR38" s="434">
        <f t="shared" si="6"/>
        <v>-4535</v>
      </c>
      <c r="BS38" s="250"/>
    </row>
    <row r="39" spans="1:71" x14ac:dyDescent="0.2">
      <c r="A39" s="251" t="s">
        <v>477</v>
      </c>
      <c r="B39" s="252" t="s">
        <v>478</v>
      </c>
      <c r="C39" s="243">
        <v>4</v>
      </c>
      <c r="D39" s="243">
        <v>0</v>
      </c>
      <c r="E39" s="243">
        <v>32</v>
      </c>
      <c r="F39" s="243">
        <v>0</v>
      </c>
      <c r="G39" s="243">
        <v>10</v>
      </c>
      <c r="H39" s="243">
        <v>1</v>
      </c>
      <c r="I39" s="243">
        <v>1</v>
      </c>
      <c r="J39" s="243">
        <v>1</v>
      </c>
      <c r="K39" s="243">
        <v>0</v>
      </c>
      <c r="L39" s="243">
        <v>0</v>
      </c>
      <c r="M39" s="243">
        <v>2</v>
      </c>
      <c r="N39" s="243">
        <v>0</v>
      </c>
      <c r="O39" s="243">
        <v>0</v>
      </c>
      <c r="P39" s="243">
        <v>3</v>
      </c>
      <c r="Q39" s="243">
        <v>3</v>
      </c>
      <c r="R39" s="243">
        <v>13</v>
      </c>
      <c r="S39" s="243">
        <v>2</v>
      </c>
      <c r="T39" s="243">
        <v>0</v>
      </c>
      <c r="U39" s="243">
        <v>2</v>
      </c>
      <c r="V39" s="243">
        <v>0</v>
      </c>
      <c r="W39" s="243">
        <v>0</v>
      </c>
      <c r="X39" s="243">
        <v>0</v>
      </c>
      <c r="Y39" s="243">
        <v>14</v>
      </c>
      <c r="Z39" s="243">
        <v>0</v>
      </c>
      <c r="AA39" s="243">
        <v>17</v>
      </c>
      <c r="AB39" s="243">
        <v>2</v>
      </c>
      <c r="AC39" s="243">
        <v>5</v>
      </c>
      <c r="AD39" s="243">
        <v>7</v>
      </c>
      <c r="AE39" s="243">
        <v>1</v>
      </c>
      <c r="AF39" s="243">
        <v>16</v>
      </c>
      <c r="AG39" s="243">
        <v>0</v>
      </c>
      <c r="AH39" s="243">
        <v>0</v>
      </c>
      <c r="AI39" s="243">
        <v>27</v>
      </c>
      <c r="AJ39" s="243">
        <v>20</v>
      </c>
      <c r="AK39" s="243">
        <v>0</v>
      </c>
      <c r="AL39" s="243">
        <v>13</v>
      </c>
      <c r="AM39" s="243">
        <v>32</v>
      </c>
      <c r="AN39" s="243">
        <v>0</v>
      </c>
      <c r="AO39" s="243">
        <v>1</v>
      </c>
      <c r="AP39" s="244">
        <v>229</v>
      </c>
      <c r="AQ39" s="243">
        <v>0</v>
      </c>
      <c r="AR39" s="243">
        <v>1401</v>
      </c>
      <c r="AS39" s="243">
        <v>0</v>
      </c>
      <c r="AT39" s="243">
        <v>0</v>
      </c>
      <c r="AU39" s="243">
        <v>0</v>
      </c>
      <c r="AV39" s="243">
        <v>0</v>
      </c>
      <c r="AW39" s="244">
        <v>1401</v>
      </c>
      <c r="AX39" s="243">
        <v>1630</v>
      </c>
      <c r="AY39" s="244">
        <v>9</v>
      </c>
      <c r="AZ39" s="244">
        <v>1410</v>
      </c>
      <c r="BA39" s="243">
        <v>1639</v>
      </c>
      <c r="BB39" s="244">
        <v>-471</v>
      </c>
      <c r="BC39" s="243">
        <v>939</v>
      </c>
      <c r="BD39" s="244">
        <v>1168</v>
      </c>
      <c r="BE39" s="245"/>
      <c r="BG39" s="251" t="s">
        <v>477</v>
      </c>
      <c r="BH39" s="435" t="s">
        <v>478</v>
      </c>
      <c r="BI39" s="246">
        <f t="shared" si="0"/>
        <v>1630</v>
      </c>
      <c r="BJ39" s="247">
        <f t="shared" si="1"/>
        <v>471</v>
      </c>
      <c r="BK39" s="248">
        <f t="shared" si="2"/>
        <v>0.28895705521472392</v>
      </c>
      <c r="BL39" s="249">
        <f t="shared" si="3"/>
        <v>0.71104294478527608</v>
      </c>
      <c r="BM39" s="250"/>
      <c r="BN39" s="251" t="s">
        <v>477</v>
      </c>
      <c r="BO39" s="435" t="s">
        <v>478</v>
      </c>
      <c r="BP39" s="432">
        <f t="shared" si="4"/>
        <v>9</v>
      </c>
      <c r="BQ39" s="433">
        <f t="shared" si="5"/>
        <v>471</v>
      </c>
      <c r="BR39" s="434">
        <f t="shared" si="6"/>
        <v>-462</v>
      </c>
      <c r="BS39" s="250"/>
    </row>
    <row r="40" spans="1:71" x14ac:dyDescent="0.2">
      <c r="A40" s="251" t="s">
        <v>479</v>
      </c>
      <c r="B40" s="252" t="s">
        <v>41</v>
      </c>
      <c r="C40" s="243">
        <v>615</v>
      </c>
      <c r="D40" s="243">
        <v>2</v>
      </c>
      <c r="E40" s="243">
        <v>42</v>
      </c>
      <c r="F40" s="243">
        <v>3</v>
      </c>
      <c r="G40" s="243">
        <v>458</v>
      </c>
      <c r="H40" s="243">
        <v>24</v>
      </c>
      <c r="I40" s="243">
        <v>28</v>
      </c>
      <c r="J40" s="243">
        <v>17</v>
      </c>
      <c r="K40" s="243">
        <v>13</v>
      </c>
      <c r="L40" s="243">
        <v>34</v>
      </c>
      <c r="M40" s="243">
        <v>363</v>
      </c>
      <c r="N40" s="243">
        <v>4</v>
      </c>
      <c r="O40" s="243">
        <v>0</v>
      </c>
      <c r="P40" s="243">
        <v>110</v>
      </c>
      <c r="Q40" s="243">
        <v>55</v>
      </c>
      <c r="R40" s="243">
        <v>238</v>
      </c>
      <c r="S40" s="243">
        <v>34</v>
      </c>
      <c r="T40" s="243">
        <v>5</v>
      </c>
      <c r="U40" s="243">
        <v>141</v>
      </c>
      <c r="V40" s="243">
        <v>2</v>
      </c>
      <c r="W40" s="243">
        <v>45</v>
      </c>
      <c r="X40" s="243">
        <v>29</v>
      </c>
      <c r="Y40" s="243">
        <v>1965</v>
      </c>
      <c r="Z40" s="243">
        <v>78</v>
      </c>
      <c r="AA40" s="243">
        <v>255</v>
      </c>
      <c r="AB40" s="243">
        <v>64</v>
      </c>
      <c r="AC40" s="243">
        <v>1334</v>
      </c>
      <c r="AD40" s="243">
        <v>324</v>
      </c>
      <c r="AE40" s="243">
        <v>174</v>
      </c>
      <c r="AF40" s="243">
        <v>567</v>
      </c>
      <c r="AG40" s="243">
        <v>31</v>
      </c>
      <c r="AH40" s="243">
        <v>812</v>
      </c>
      <c r="AI40" s="243">
        <v>912</v>
      </c>
      <c r="AJ40" s="243">
        <v>877</v>
      </c>
      <c r="AK40" s="243">
        <v>93</v>
      </c>
      <c r="AL40" s="243">
        <v>1064</v>
      </c>
      <c r="AM40" s="243">
        <v>530</v>
      </c>
      <c r="AN40" s="243">
        <v>0</v>
      </c>
      <c r="AO40" s="243">
        <v>11</v>
      </c>
      <c r="AP40" s="244">
        <v>11353</v>
      </c>
      <c r="AQ40" s="243">
        <v>115</v>
      </c>
      <c r="AR40" s="243">
        <v>3781</v>
      </c>
      <c r="AS40" s="243">
        <v>0</v>
      </c>
      <c r="AT40" s="243">
        <v>173</v>
      </c>
      <c r="AU40" s="243">
        <v>192</v>
      </c>
      <c r="AV40" s="243">
        <v>0</v>
      </c>
      <c r="AW40" s="244">
        <v>4261</v>
      </c>
      <c r="AX40" s="243">
        <v>15614</v>
      </c>
      <c r="AY40" s="244">
        <v>736</v>
      </c>
      <c r="AZ40" s="244">
        <v>4997</v>
      </c>
      <c r="BA40" s="243">
        <v>16350</v>
      </c>
      <c r="BB40" s="244">
        <v>-9420</v>
      </c>
      <c r="BC40" s="243">
        <v>-4423</v>
      </c>
      <c r="BD40" s="244">
        <v>6930</v>
      </c>
      <c r="BE40" s="245"/>
      <c r="BG40" s="251" t="s">
        <v>479</v>
      </c>
      <c r="BH40" s="435" t="s">
        <v>41</v>
      </c>
      <c r="BI40" s="246">
        <f t="shared" si="0"/>
        <v>15614</v>
      </c>
      <c r="BJ40" s="247">
        <f t="shared" si="1"/>
        <v>9420</v>
      </c>
      <c r="BK40" s="248">
        <f t="shared" si="2"/>
        <v>0.60330472652747535</v>
      </c>
      <c r="BL40" s="249">
        <f t="shared" si="3"/>
        <v>0.39669527347252465</v>
      </c>
      <c r="BM40" s="250"/>
      <c r="BN40" s="251" t="s">
        <v>479</v>
      </c>
      <c r="BO40" s="435" t="s">
        <v>41</v>
      </c>
      <c r="BP40" s="432">
        <f t="shared" si="4"/>
        <v>736</v>
      </c>
      <c r="BQ40" s="433">
        <f t="shared" si="5"/>
        <v>9420</v>
      </c>
      <c r="BR40" s="434">
        <f t="shared" si="6"/>
        <v>-8684</v>
      </c>
      <c r="BS40" s="250"/>
    </row>
    <row r="41" spans="1:71" x14ac:dyDescent="0.2">
      <c r="A41" s="255">
        <v>37</v>
      </c>
      <c r="B41" s="252" t="s">
        <v>42</v>
      </c>
      <c r="C41" s="243">
        <v>4</v>
      </c>
      <c r="D41" s="243">
        <v>0</v>
      </c>
      <c r="E41" s="243">
        <v>4</v>
      </c>
      <c r="F41" s="243">
        <v>0</v>
      </c>
      <c r="G41" s="243">
        <v>3</v>
      </c>
      <c r="H41" s="243">
        <v>0</v>
      </c>
      <c r="I41" s="243">
        <v>0</v>
      </c>
      <c r="J41" s="243">
        <v>0</v>
      </c>
      <c r="K41" s="243">
        <v>0</v>
      </c>
      <c r="L41" s="243">
        <v>0</v>
      </c>
      <c r="M41" s="243">
        <v>0</v>
      </c>
      <c r="N41" s="243">
        <v>0</v>
      </c>
      <c r="O41" s="243">
        <v>0</v>
      </c>
      <c r="P41" s="243">
        <v>0</v>
      </c>
      <c r="Q41" s="243">
        <v>0</v>
      </c>
      <c r="R41" s="243">
        <v>1</v>
      </c>
      <c r="S41" s="243">
        <v>0</v>
      </c>
      <c r="T41" s="243">
        <v>0</v>
      </c>
      <c r="U41" s="243">
        <v>0</v>
      </c>
      <c r="V41" s="243">
        <v>0</v>
      </c>
      <c r="W41" s="243">
        <v>0</v>
      </c>
      <c r="X41" s="243">
        <v>0</v>
      </c>
      <c r="Y41" s="243">
        <v>5</v>
      </c>
      <c r="Z41" s="243">
        <v>0</v>
      </c>
      <c r="AA41" s="243">
        <v>0</v>
      </c>
      <c r="AB41" s="243">
        <v>0</v>
      </c>
      <c r="AC41" s="243">
        <v>13</v>
      </c>
      <c r="AD41" s="243">
        <v>0</v>
      </c>
      <c r="AE41" s="243">
        <v>6</v>
      </c>
      <c r="AF41" s="243">
        <v>4</v>
      </c>
      <c r="AG41" s="243">
        <v>2</v>
      </c>
      <c r="AH41" s="243">
        <v>5</v>
      </c>
      <c r="AI41" s="243">
        <v>37</v>
      </c>
      <c r="AJ41" s="243">
        <v>243</v>
      </c>
      <c r="AK41" s="243">
        <v>3</v>
      </c>
      <c r="AL41" s="243">
        <v>5</v>
      </c>
      <c r="AM41" s="243">
        <v>399</v>
      </c>
      <c r="AN41" s="243">
        <v>0</v>
      </c>
      <c r="AO41" s="243">
        <v>0</v>
      </c>
      <c r="AP41" s="244">
        <v>734</v>
      </c>
      <c r="AQ41" s="243">
        <v>2050</v>
      </c>
      <c r="AR41" s="243">
        <v>11352</v>
      </c>
      <c r="AS41" s="243">
        <v>0</v>
      </c>
      <c r="AT41" s="243">
        <v>0</v>
      </c>
      <c r="AU41" s="243">
        <v>0</v>
      </c>
      <c r="AV41" s="243">
        <v>0</v>
      </c>
      <c r="AW41" s="244">
        <v>13402</v>
      </c>
      <c r="AX41" s="243">
        <v>14136</v>
      </c>
      <c r="AY41" s="244">
        <v>14000</v>
      </c>
      <c r="AZ41" s="244">
        <v>27402</v>
      </c>
      <c r="BA41" s="243">
        <v>28136</v>
      </c>
      <c r="BB41" s="244">
        <v>-8712</v>
      </c>
      <c r="BC41" s="243">
        <v>18690</v>
      </c>
      <c r="BD41" s="244">
        <v>19424</v>
      </c>
      <c r="BE41" s="245"/>
      <c r="BG41" s="255">
        <v>37</v>
      </c>
      <c r="BH41" s="435" t="s">
        <v>42</v>
      </c>
      <c r="BI41" s="246">
        <f t="shared" si="0"/>
        <v>14136</v>
      </c>
      <c r="BJ41" s="247">
        <f t="shared" si="1"/>
        <v>8712</v>
      </c>
      <c r="BK41" s="248">
        <f t="shared" si="2"/>
        <v>0.61629881154499155</v>
      </c>
      <c r="BL41" s="249">
        <f t="shared" si="3"/>
        <v>0.38370118845500845</v>
      </c>
      <c r="BM41" s="250"/>
      <c r="BN41" s="255">
        <v>37</v>
      </c>
      <c r="BO41" s="435" t="s">
        <v>42</v>
      </c>
      <c r="BP41" s="432">
        <f t="shared" si="4"/>
        <v>14000</v>
      </c>
      <c r="BQ41" s="433">
        <f t="shared" si="5"/>
        <v>8712</v>
      </c>
      <c r="BR41" s="434">
        <f t="shared" si="6"/>
        <v>5288</v>
      </c>
      <c r="BS41" s="250"/>
    </row>
    <row r="42" spans="1:71" x14ac:dyDescent="0.2">
      <c r="A42" s="256">
        <v>38</v>
      </c>
      <c r="B42" s="242" t="s">
        <v>280</v>
      </c>
      <c r="C42" s="243">
        <v>21</v>
      </c>
      <c r="D42" s="243">
        <v>0</v>
      </c>
      <c r="E42" s="243">
        <v>5</v>
      </c>
      <c r="F42" s="243">
        <v>0</v>
      </c>
      <c r="G42" s="243">
        <v>12</v>
      </c>
      <c r="H42" s="243">
        <v>1</v>
      </c>
      <c r="I42" s="243">
        <v>1</v>
      </c>
      <c r="J42" s="243">
        <v>0</v>
      </c>
      <c r="K42" s="243">
        <v>0</v>
      </c>
      <c r="L42" s="243">
        <v>0</v>
      </c>
      <c r="M42" s="243">
        <v>7</v>
      </c>
      <c r="N42" s="243">
        <v>0</v>
      </c>
      <c r="O42" s="243">
        <v>0</v>
      </c>
      <c r="P42" s="243">
        <v>2</v>
      </c>
      <c r="Q42" s="243">
        <v>1</v>
      </c>
      <c r="R42" s="243">
        <v>6</v>
      </c>
      <c r="S42" s="243">
        <v>2</v>
      </c>
      <c r="T42" s="243">
        <v>0</v>
      </c>
      <c r="U42" s="243">
        <v>2</v>
      </c>
      <c r="V42" s="243">
        <v>0</v>
      </c>
      <c r="W42" s="243">
        <v>2</v>
      </c>
      <c r="X42" s="243">
        <v>1</v>
      </c>
      <c r="Y42" s="243">
        <v>14</v>
      </c>
      <c r="Z42" s="243">
        <v>0</v>
      </c>
      <c r="AA42" s="243">
        <v>2</v>
      </c>
      <c r="AB42" s="243">
        <v>3</v>
      </c>
      <c r="AC42" s="243">
        <v>27</v>
      </c>
      <c r="AD42" s="243">
        <v>8</v>
      </c>
      <c r="AE42" s="243">
        <v>1</v>
      </c>
      <c r="AF42" s="243">
        <v>25</v>
      </c>
      <c r="AG42" s="243">
        <v>0</v>
      </c>
      <c r="AH42" s="243">
        <v>22</v>
      </c>
      <c r="AI42" s="243">
        <v>43</v>
      </c>
      <c r="AJ42" s="243">
        <v>25</v>
      </c>
      <c r="AK42" s="243">
        <v>5</v>
      </c>
      <c r="AL42" s="243">
        <v>11</v>
      </c>
      <c r="AM42" s="243">
        <v>28</v>
      </c>
      <c r="AN42" s="243">
        <v>0</v>
      </c>
      <c r="AO42" s="243">
        <v>0</v>
      </c>
      <c r="AP42" s="244">
        <v>277</v>
      </c>
      <c r="AQ42" s="243">
        <v>0</v>
      </c>
      <c r="AR42" s="243">
        <v>0</v>
      </c>
      <c r="AS42" s="243">
        <v>0</v>
      </c>
      <c r="AT42" s="243">
        <v>0</v>
      </c>
      <c r="AU42" s="243">
        <v>0</v>
      </c>
      <c r="AV42" s="243">
        <v>0</v>
      </c>
      <c r="AW42" s="244">
        <v>0</v>
      </c>
      <c r="AX42" s="243">
        <v>277</v>
      </c>
      <c r="AY42" s="244">
        <v>0</v>
      </c>
      <c r="AZ42" s="244">
        <v>0</v>
      </c>
      <c r="BA42" s="243">
        <v>277</v>
      </c>
      <c r="BB42" s="244">
        <v>0</v>
      </c>
      <c r="BC42" s="243">
        <v>0</v>
      </c>
      <c r="BD42" s="244">
        <v>277</v>
      </c>
      <c r="BE42" s="245"/>
      <c r="BG42" s="256">
        <v>38</v>
      </c>
      <c r="BH42" s="431" t="s">
        <v>280</v>
      </c>
      <c r="BI42" s="246">
        <f t="shared" si="0"/>
        <v>277</v>
      </c>
      <c r="BJ42" s="247">
        <f t="shared" si="1"/>
        <v>0</v>
      </c>
      <c r="BK42" s="248">
        <f t="shared" si="2"/>
        <v>0</v>
      </c>
      <c r="BL42" s="249">
        <f t="shared" si="3"/>
        <v>1</v>
      </c>
      <c r="BM42" s="250"/>
      <c r="BN42" s="256">
        <v>38</v>
      </c>
      <c r="BO42" s="431" t="s">
        <v>280</v>
      </c>
      <c r="BP42" s="432">
        <f t="shared" si="4"/>
        <v>0</v>
      </c>
      <c r="BQ42" s="433">
        <f t="shared" si="5"/>
        <v>0</v>
      </c>
      <c r="BR42" s="434">
        <f t="shared" si="6"/>
        <v>0</v>
      </c>
      <c r="BS42" s="250"/>
    </row>
    <row r="43" spans="1:71" x14ac:dyDescent="0.2">
      <c r="A43" s="256">
        <v>39</v>
      </c>
      <c r="B43" s="242" t="s">
        <v>281</v>
      </c>
      <c r="C43" s="243">
        <v>126</v>
      </c>
      <c r="D43" s="243">
        <v>0</v>
      </c>
      <c r="E43" s="243">
        <v>42</v>
      </c>
      <c r="F43" s="243">
        <v>1</v>
      </c>
      <c r="G43" s="243">
        <v>115</v>
      </c>
      <c r="H43" s="243">
        <v>3</v>
      </c>
      <c r="I43" s="243">
        <v>6</v>
      </c>
      <c r="J43" s="243">
        <v>1</v>
      </c>
      <c r="K43" s="243">
        <v>1</v>
      </c>
      <c r="L43" s="243">
        <v>1</v>
      </c>
      <c r="M43" s="243">
        <v>63</v>
      </c>
      <c r="N43" s="243">
        <v>1</v>
      </c>
      <c r="O43" s="243">
        <v>0</v>
      </c>
      <c r="P43" s="243">
        <v>18</v>
      </c>
      <c r="Q43" s="243">
        <v>13</v>
      </c>
      <c r="R43" s="243">
        <v>53</v>
      </c>
      <c r="S43" s="243">
        <v>4</v>
      </c>
      <c r="T43" s="243">
        <v>0</v>
      </c>
      <c r="U43" s="243">
        <v>13</v>
      </c>
      <c r="V43" s="243">
        <v>0</v>
      </c>
      <c r="W43" s="243">
        <v>4</v>
      </c>
      <c r="X43" s="243">
        <v>2</v>
      </c>
      <c r="Y43" s="243">
        <v>320</v>
      </c>
      <c r="Z43" s="243">
        <v>3</v>
      </c>
      <c r="AA43" s="243">
        <v>19</v>
      </c>
      <c r="AB43" s="243">
        <v>26</v>
      </c>
      <c r="AC43" s="243">
        <v>143</v>
      </c>
      <c r="AD43" s="243">
        <v>24</v>
      </c>
      <c r="AE43" s="243">
        <v>12</v>
      </c>
      <c r="AF43" s="243">
        <v>174</v>
      </c>
      <c r="AG43" s="243">
        <v>0</v>
      </c>
      <c r="AH43" s="243">
        <v>34</v>
      </c>
      <c r="AI43" s="243">
        <v>173</v>
      </c>
      <c r="AJ43" s="243">
        <v>82</v>
      </c>
      <c r="AK43" s="243">
        <v>11</v>
      </c>
      <c r="AL43" s="243">
        <v>36</v>
      </c>
      <c r="AM43" s="243">
        <v>74</v>
      </c>
      <c r="AN43" s="243">
        <v>0</v>
      </c>
      <c r="AO43" s="243">
        <v>0</v>
      </c>
      <c r="AP43" s="244">
        <v>1598</v>
      </c>
      <c r="AQ43" s="243">
        <v>0</v>
      </c>
      <c r="AR43" s="243">
        <v>2288</v>
      </c>
      <c r="AS43" s="243">
        <v>0</v>
      </c>
      <c r="AT43" s="243">
        <v>0</v>
      </c>
      <c r="AU43" s="243">
        <v>0</v>
      </c>
      <c r="AV43" s="243">
        <v>0</v>
      </c>
      <c r="AW43" s="244">
        <v>2288</v>
      </c>
      <c r="AX43" s="243">
        <v>3886</v>
      </c>
      <c r="AY43" s="244">
        <v>1</v>
      </c>
      <c r="AZ43" s="244">
        <v>2289</v>
      </c>
      <c r="BA43" s="243">
        <v>3887</v>
      </c>
      <c r="BB43" s="244">
        <v>-3539</v>
      </c>
      <c r="BC43" s="243">
        <v>-1250</v>
      </c>
      <c r="BD43" s="244">
        <v>348</v>
      </c>
      <c r="BE43" s="245"/>
      <c r="BG43" s="256">
        <v>39</v>
      </c>
      <c r="BH43" s="431" t="s">
        <v>281</v>
      </c>
      <c r="BI43" s="246">
        <f t="shared" si="0"/>
        <v>3886</v>
      </c>
      <c r="BJ43" s="247">
        <f t="shared" si="1"/>
        <v>3539</v>
      </c>
      <c r="BK43" s="248">
        <f t="shared" si="2"/>
        <v>0.91070509521358722</v>
      </c>
      <c r="BL43" s="249">
        <f t="shared" si="3"/>
        <v>8.9294904786412777E-2</v>
      </c>
      <c r="BM43" s="250"/>
      <c r="BN43" s="256">
        <v>39</v>
      </c>
      <c r="BO43" s="431" t="s">
        <v>281</v>
      </c>
      <c r="BP43" s="432">
        <f t="shared" si="4"/>
        <v>1</v>
      </c>
      <c r="BQ43" s="433">
        <f t="shared" si="5"/>
        <v>3539</v>
      </c>
      <c r="BR43" s="434">
        <f t="shared" si="6"/>
        <v>-3538</v>
      </c>
      <c r="BS43" s="250"/>
    </row>
    <row r="44" spans="1:71" x14ac:dyDescent="0.2">
      <c r="A44" s="257">
        <v>40</v>
      </c>
      <c r="B44" s="258" t="s">
        <v>43</v>
      </c>
      <c r="C44" s="259">
        <v>16930</v>
      </c>
      <c r="D44" s="259">
        <v>30</v>
      </c>
      <c r="E44" s="259">
        <v>1909</v>
      </c>
      <c r="F44" s="259">
        <v>15</v>
      </c>
      <c r="G44" s="259">
        <v>11966</v>
      </c>
      <c r="H44" s="259">
        <v>475</v>
      </c>
      <c r="I44" s="259">
        <v>1056</v>
      </c>
      <c r="J44" s="259">
        <v>259</v>
      </c>
      <c r="K44" s="259">
        <v>2096</v>
      </c>
      <c r="L44" s="259">
        <v>619</v>
      </c>
      <c r="M44" s="259">
        <v>3562</v>
      </c>
      <c r="N44" s="259">
        <v>277</v>
      </c>
      <c r="O44" s="259">
        <v>61</v>
      </c>
      <c r="P44" s="259">
        <v>2396</v>
      </c>
      <c r="Q44" s="259">
        <v>853</v>
      </c>
      <c r="R44" s="259">
        <v>4171</v>
      </c>
      <c r="S44" s="259">
        <v>716</v>
      </c>
      <c r="T44" s="259">
        <v>67</v>
      </c>
      <c r="U44" s="259">
        <v>2493</v>
      </c>
      <c r="V44" s="259">
        <v>42</v>
      </c>
      <c r="W44" s="259">
        <v>1542</v>
      </c>
      <c r="X44" s="259">
        <v>486</v>
      </c>
      <c r="Y44" s="259">
        <v>11061</v>
      </c>
      <c r="Z44" s="259">
        <v>745</v>
      </c>
      <c r="AA44" s="259">
        <v>953</v>
      </c>
      <c r="AB44" s="259">
        <v>344</v>
      </c>
      <c r="AC44" s="259">
        <v>4271</v>
      </c>
      <c r="AD44" s="259">
        <v>905</v>
      </c>
      <c r="AE44" s="259">
        <v>1931</v>
      </c>
      <c r="AF44" s="259">
        <v>4720</v>
      </c>
      <c r="AG44" s="259">
        <v>72</v>
      </c>
      <c r="AH44" s="259">
        <v>2512</v>
      </c>
      <c r="AI44" s="259">
        <v>3431</v>
      </c>
      <c r="AJ44" s="259">
        <v>8419</v>
      </c>
      <c r="AK44" s="259">
        <v>472</v>
      </c>
      <c r="AL44" s="259">
        <v>2301</v>
      </c>
      <c r="AM44" s="259">
        <v>10147</v>
      </c>
      <c r="AN44" s="259">
        <v>277</v>
      </c>
      <c r="AO44" s="259">
        <v>237</v>
      </c>
      <c r="AP44" s="260">
        <v>104819</v>
      </c>
      <c r="AQ44" s="259">
        <v>3049</v>
      </c>
      <c r="AR44" s="259">
        <v>101683</v>
      </c>
      <c r="AS44" s="259">
        <v>31300</v>
      </c>
      <c r="AT44" s="259">
        <v>24822</v>
      </c>
      <c r="AU44" s="259">
        <v>10344</v>
      </c>
      <c r="AV44" s="259">
        <v>125</v>
      </c>
      <c r="AW44" s="260">
        <v>171323</v>
      </c>
      <c r="AX44" s="259">
        <v>276142</v>
      </c>
      <c r="AY44" s="260">
        <v>97489</v>
      </c>
      <c r="AZ44" s="260">
        <v>268812</v>
      </c>
      <c r="BA44" s="259">
        <v>373631</v>
      </c>
      <c r="BB44" s="260">
        <v>-145629</v>
      </c>
      <c r="BC44" s="259">
        <v>123183</v>
      </c>
      <c r="BD44" s="260">
        <v>228002</v>
      </c>
      <c r="BE44" s="245"/>
      <c r="BG44" s="257">
        <v>40</v>
      </c>
      <c r="BH44" s="261" t="s">
        <v>43</v>
      </c>
      <c r="BI44" s="262">
        <f t="shared" si="0"/>
        <v>276142</v>
      </c>
      <c r="BJ44" s="263">
        <f t="shared" si="1"/>
        <v>145629</v>
      </c>
      <c r="BK44" s="264">
        <f t="shared" si="2"/>
        <v>0.52736997631653282</v>
      </c>
      <c r="BL44" s="265">
        <f t="shared" si="3"/>
        <v>0.47263002368346718</v>
      </c>
      <c r="BM44" s="250"/>
      <c r="BN44" s="257">
        <v>40</v>
      </c>
      <c r="BO44" s="261" t="s">
        <v>43</v>
      </c>
      <c r="BP44" s="436">
        <f t="shared" si="4"/>
        <v>97489</v>
      </c>
      <c r="BQ44" s="437">
        <f t="shared" si="5"/>
        <v>145629</v>
      </c>
      <c r="BR44" s="438">
        <f t="shared" si="6"/>
        <v>-48140</v>
      </c>
    </row>
    <row r="45" spans="1:71" x14ac:dyDescent="0.2">
      <c r="A45" s="266">
        <v>41</v>
      </c>
      <c r="B45" s="267" t="s">
        <v>52</v>
      </c>
      <c r="C45" s="268">
        <v>110</v>
      </c>
      <c r="D45" s="268">
        <v>0</v>
      </c>
      <c r="E45" s="268">
        <v>118</v>
      </c>
      <c r="F45" s="268">
        <v>4</v>
      </c>
      <c r="G45" s="268">
        <v>168</v>
      </c>
      <c r="H45" s="268">
        <v>9</v>
      </c>
      <c r="I45" s="268">
        <v>32</v>
      </c>
      <c r="J45" s="268">
        <v>5</v>
      </c>
      <c r="K45" s="268">
        <v>29</v>
      </c>
      <c r="L45" s="268">
        <v>16</v>
      </c>
      <c r="M45" s="268">
        <v>116</v>
      </c>
      <c r="N45" s="268">
        <v>4</v>
      </c>
      <c r="O45" s="268">
        <v>0</v>
      </c>
      <c r="P45" s="268">
        <v>63</v>
      </c>
      <c r="Q45" s="268">
        <v>23</v>
      </c>
      <c r="R45" s="268">
        <v>93</v>
      </c>
      <c r="S45" s="268">
        <v>19</v>
      </c>
      <c r="T45" s="268">
        <v>1</v>
      </c>
      <c r="U45" s="268">
        <v>57</v>
      </c>
      <c r="V45" s="268">
        <v>2</v>
      </c>
      <c r="W45" s="268">
        <v>14</v>
      </c>
      <c r="X45" s="268">
        <v>18</v>
      </c>
      <c r="Y45" s="268">
        <v>439</v>
      </c>
      <c r="Z45" s="268">
        <v>10</v>
      </c>
      <c r="AA45" s="268">
        <v>27</v>
      </c>
      <c r="AB45" s="268">
        <v>27</v>
      </c>
      <c r="AC45" s="268">
        <v>364</v>
      </c>
      <c r="AD45" s="268">
        <v>87</v>
      </c>
      <c r="AE45" s="268">
        <v>24</v>
      </c>
      <c r="AF45" s="268">
        <v>250</v>
      </c>
      <c r="AG45" s="268">
        <v>5</v>
      </c>
      <c r="AH45" s="268">
        <v>93</v>
      </c>
      <c r="AI45" s="268">
        <v>123</v>
      </c>
      <c r="AJ45" s="268">
        <v>156</v>
      </c>
      <c r="AK45" s="268">
        <v>43</v>
      </c>
      <c r="AL45" s="268">
        <v>103</v>
      </c>
      <c r="AM45" s="268">
        <v>396</v>
      </c>
      <c r="AN45" s="268">
        <v>0</v>
      </c>
      <c r="AO45" s="268">
        <v>1</v>
      </c>
      <c r="AP45" s="269">
        <v>3049</v>
      </c>
      <c r="AQ45" s="243"/>
      <c r="AR45" s="243"/>
      <c r="AS45" s="243"/>
      <c r="AT45" s="243"/>
      <c r="AU45" s="243"/>
      <c r="AV45" s="243"/>
      <c r="AW45" s="243"/>
      <c r="AX45" s="243"/>
      <c r="AY45" s="243"/>
      <c r="AZ45" s="243"/>
      <c r="BA45" s="243"/>
      <c r="BB45" s="243"/>
      <c r="BC45" s="243"/>
      <c r="BD45" s="243"/>
      <c r="BE45" s="245"/>
      <c r="BG45" s="47" t="s">
        <v>699</v>
      </c>
      <c r="BI45" s="247"/>
      <c r="BJ45" s="247"/>
      <c r="BN45" s="47" t="s">
        <v>699</v>
      </c>
    </row>
    <row r="46" spans="1:71" x14ac:dyDescent="0.2">
      <c r="A46" s="255">
        <v>42</v>
      </c>
      <c r="B46" s="252" t="s">
        <v>53</v>
      </c>
      <c r="C46" s="243">
        <v>3718</v>
      </c>
      <c r="D46" s="243">
        <v>25</v>
      </c>
      <c r="E46" s="243">
        <v>754</v>
      </c>
      <c r="F46" s="243">
        <v>17</v>
      </c>
      <c r="G46" s="243">
        <v>2487</v>
      </c>
      <c r="H46" s="243">
        <v>193</v>
      </c>
      <c r="I46" s="243">
        <v>254</v>
      </c>
      <c r="J46" s="243">
        <v>35</v>
      </c>
      <c r="K46" s="243">
        <v>100</v>
      </c>
      <c r="L46" s="243">
        <v>200</v>
      </c>
      <c r="M46" s="243">
        <v>1470</v>
      </c>
      <c r="N46" s="243">
        <v>22</v>
      </c>
      <c r="O46" s="243">
        <v>8</v>
      </c>
      <c r="P46" s="243">
        <v>1221</v>
      </c>
      <c r="Q46" s="243">
        <v>289</v>
      </c>
      <c r="R46" s="243">
        <v>1646</v>
      </c>
      <c r="S46" s="243">
        <v>253</v>
      </c>
      <c r="T46" s="243">
        <v>21</v>
      </c>
      <c r="U46" s="243">
        <v>752</v>
      </c>
      <c r="V46" s="243">
        <v>12</v>
      </c>
      <c r="W46" s="243">
        <v>248</v>
      </c>
      <c r="X46" s="243">
        <v>231</v>
      </c>
      <c r="Y46" s="243">
        <v>7087</v>
      </c>
      <c r="Z46" s="243">
        <v>82</v>
      </c>
      <c r="AA46" s="243">
        <v>265</v>
      </c>
      <c r="AB46" s="243">
        <v>532</v>
      </c>
      <c r="AC46" s="243">
        <v>6578</v>
      </c>
      <c r="AD46" s="243">
        <v>883</v>
      </c>
      <c r="AE46" s="243">
        <v>357</v>
      </c>
      <c r="AF46" s="243">
        <v>4872</v>
      </c>
      <c r="AG46" s="243">
        <v>53</v>
      </c>
      <c r="AH46" s="243">
        <v>3113</v>
      </c>
      <c r="AI46" s="243">
        <v>6029</v>
      </c>
      <c r="AJ46" s="243">
        <v>8392</v>
      </c>
      <c r="AK46" s="243">
        <v>567</v>
      </c>
      <c r="AL46" s="243">
        <v>2468</v>
      </c>
      <c r="AM46" s="243">
        <v>5097</v>
      </c>
      <c r="AN46" s="243">
        <v>0</v>
      </c>
      <c r="AO46" s="243">
        <v>3</v>
      </c>
      <c r="AP46" s="244">
        <v>60334</v>
      </c>
      <c r="AQ46" s="243"/>
      <c r="AR46" s="243"/>
      <c r="AS46" s="243"/>
      <c r="AT46" s="243"/>
      <c r="AU46" s="243"/>
      <c r="AV46" s="243"/>
      <c r="AW46" s="243"/>
      <c r="AX46" s="243"/>
      <c r="AY46" s="243"/>
      <c r="AZ46" s="243"/>
      <c r="BA46" s="243"/>
      <c r="BB46" s="243"/>
      <c r="BC46" s="243"/>
      <c r="BD46" s="243"/>
      <c r="BE46" s="245"/>
      <c r="BI46" s="247"/>
      <c r="BJ46" s="247"/>
    </row>
    <row r="47" spans="1:71" x14ac:dyDescent="0.2">
      <c r="A47" s="255">
        <v>43</v>
      </c>
      <c r="B47" s="252" t="s">
        <v>54</v>
      </c>
      <c r="C47" s="243">
        <v>6266</v>
      </c>
      <c r="D47" s="243">
        <v>37</v>
      </c>
      <c r="E47" s="243">
        <v>622</v>
      </c>
      <c r="F47" s="243">
        <v>3</v>
      </c>
      <c r="G47" s="243">
        <v>1381</v>
      </c>
      <c r="H47" s="243">
        <v>-15</v>
      </c>
      <c r="I47" s="243">
        <v>105</v>
      </c>
      <c r="J47" s="243">
        <v>23</v>
      </c>
      <c r="K47" s="243">
        <v>82</v>
      </c>
      <c r="L47" s="243">
        <v>-6</v>
      </c>
      <c r="M47" s="243">
        <v>660</v>
      </c>
      <c r="N47" s="243">
        <v>41</v>
      </c>
      <c r="O47" s="243">
        <v>7</v>
      </c>
      <c r="P47" s="243">
        <v>127</v>
      </c>
      <c r="Q47" s="243">
        <v>158</v>
      </c>
      <c r="R47" s="243">
        <v>857</v>
      </c>
      <c r="S47" s="243">
        <v>31</v>
      </c>
      <c r="T47" s="243">
        <v>-5</v>
      </c>
      <c r="U47" s="243">
        <v>-82</v>
      </c>
      <c r="V47" s="243">
        <v>-3</v>
      </c>
      <c r="W47" s="243">
        <v>25</v>
      </c>
      <c r="X47" s="243">
        <v>32</v>
      </c>
      <c r="Y47" s="243">
        <v>550</v>
      </c>
      <c r="Z47" s="243">
        <v>59</v>
      </c>
      <c r="AA47" s="243">
        <v>246</v>
      </c>
      <c r="AB47" s="243">
        <v>39</v>
      </c>
      <c r="AC47" s="243">
        <v>2119</v>
      </c>
      <c r="AD47" s="243">
        <v>705</v>
      </c>
      <c r="AE47" s="243">
        <v>7441</v>
      </c>
      <c r="AF47" s="243">
        <v>554</v>
      </c>
      <c r="AG47" s="243">
        <v>17</v>
      </c>
      <c r="AH47" s="243">
        <v>0</v>
      </c>
      <c r="AI47" s="243">
        <v>268</v>
      </c>
      <c r="AJ47" s="243">
        <v>723</v>
      </c>
      <c r="AK47" s="243">
        <v>-6</v>
      </c>
      <c r="AL47" s="243">
        <v>687</v>
      </c>
      <c r="AM47" s="243">
        <v>1200</v>
      </c>
      <c r="AN47" s="243">
        <v>0</v>
      </c>
      <c r="AO47" s="243">
        <v>91</v>
      </c>
      <c r="AP47" s="244">
        <v>25039</v>
      </c>
      <c r="AQ47" s="243"/>
      <c r="AR47" s="243"/>
      <c r="AS47" s="243"/>
      <c r="AT47" s="243"/>
      <c r="AU47" s="243"/>
      <c r="AV47" s="243"/>
      <c r="AW47" s="243"/>
      <c r="AX47" s="243"/>
      <c r="AY47" s="243"/>
      <c r="AZ47" s="243"/>
      <c r="BA47" s="243"/>
      <c r="BB47" s="243"/>
      <c r="BC47" s="243"/>
      <c r="BD47" s="243"/>
      <c r="BE47" s="245"/>
      <c r="BI47" s="247"/>
      <c r="BJ47" s="247"/>
    </row>
    <row r="48" spans="1:71" x14ac:dyDescent="0.2">
      <c r="A48" s="255">
        <v>44</v>
      </c>
      <c r="B48" s="252" t="s">
        <v>55</v>
      </c>
      <c r="C48" s="243">
        <v>4967</v>
      </c>
      <c r="D48" s="243">
        <v>6</v>
      </c>
      <c r="E48" s="243">
        <v>590</v>
      </c>
      <c r="F48" s="243">
        <v>5</v>
      </c>
      <c r="G48" s="243">
        <v>919</v>
      </c>
      <c r="H48" s="243">
        <v>89</v>
      </c>
      <c r="I48" s="243">
        <v>83</v>
      </c>
      <c r="J48" s="243">
        <v>48</v>
      </c>
      <c r="K48" s="243">
        <v>280</v>
      </c>
      <c r="L48" s="243">
        <v>75</v>
      </c>
      <c r="M48" s="243">
        <v>792</v>
      </c>
      <c r="N48" s="243">
        <v>21</v>
      </c>
      <c r="O48" s="243">
        <v>2</v>
      </c>
      <c r="P48" s="243">
        <v>356</v>
      </c>
      <c r="Q48" s="243">
        <v>156</v>
      </c>
      <c r="R48" s="243">
        <v>786</v>
      </c>
      <c r="S48" s="243">
        <v>174</v>
      </c>
      <c r="T48" s="243">
        <v>20</v>
      </c>
      <c r="U48" s="243">
        <v>599</v>
      </c>
      <c r="V48" s="243">
        <v>14</v>
      </c>
      <c r="W48" s="243">
        <v>135</v>
      </c>
      <c r="X48" s="243">
        <v>91</v>
      </c>
      <c r="Y48" s="243">
        <v>754</v>
      </c>
      <c r="Z48" s="243">
        <v>222</v>
      </c>
      <c r="AA48" s="243">
        <v>407</v>
      </c>
      <c r="AB48" s="243">
        <v>85</v>
      </c>
      <c r="AC48" s="243">
        <v>1470</v>
      </c>
      <c r="AD48" s="243">
        <v>207</v>
      </c>
      <c r="AE48" s="243">
        <v>5785</v>
      </c>
      <c r="AF48" s="243">
        <v>1067</v>
      </c>
      <c r="AG48" s="243">
        <v>12</v>
      </c>
      <c r="AH48" s="243">
        <v>3074</v>
      </c>
      <c r="AI48" s="243">
        <v>1962</v>
      </c>
      <c r="AJ48" s="243">
        <v>1241</v>
      </c>
      <c r="AK48" s="243">
        <v>71</v>
      </c>
      <c r="AL48" s="243">
        <v>1028</v>
      </c>
      <c r="AM48" s="243">
        <v>1840</v>
      </c>
      <c r="AN48" s="243">
        <v>0</v>
      </c>
      <c r="AO48" s="243">
        <v>12</v>
      </c>
      <c r="AP48" s="244">
        <v>29445</v>
      </c>
      <c r="AQ48" s="243"/>
      <c r="AR48" s="243"/>
      <c r="AS48" s="243"/>
      <c r="AT48" s="243"/>
      <c r="AU48" s="243"/>
      <c r="AV48" s="243"/>
      <c r="AW48" s="243"/>
      <c r="AX48" s="243"/>
      <c r="AY48" s="243"/>
      <c r="AZ48" s="243"/>
      <c r="BA48" s="243"/>
      <c r="BB48" s="243"/>
      <c r="BC48" s="243"/>
      <c r="BD48" s="243"/>
      <c r="BE48" s="245"/>
      <c r="BI48" s="247"/>
      <c r="BJ48" s="247"/>
    </row>
    <row r="49" spans="1:57" x14ac:dyDescent="0.2">
      <c r="A49" s="255">
        <v>45</v>
      </c>
      <c r="B49" s="252" t="s">
        <v>56</v>
      </c>
      <c r="C49" s="243">
        <v>1235</v>
      </c>
      <c r="D49" s="243">
        <v>2</v>
      </c>
      <c r="E49" s="243">
        <v>218</v>
      </c>
      <c r="F49" s="243">
        <v>4</v>
      </c>
      <c r="G49" s="243">
        <v>896</v>
      </c>
      <c r="H49" s="243">
        <v>35</v>
      </c>
      <c r="I49" s="243">
        <v>39</v>
      </c>
      <c r="J49" s="243">
        <v>7</v>
      </c>
      <c r="K49" s="243">
        <v>407</v>
      </c>
      <c r="L49" s="243">
        <v>34</v>
      </c>
      <c r="M49" s="243">
        <v>211</v>
      </c>
      <c r="N49" s="243">
        <v>7</v>
      </c>
      <c r="O49" s="243">
        <v>1</v>
      </c>
      <c r="P49" s="243">
        <v>118</v>
      </c>
      <c r="Q49" s="243">
        <v>10</v>
      </c>
      <c r="R49" s="243">
        <v>74</v>
      </c>
      <c r="S49" s="243">
        <v>19</v>
      </c>
      <c r="T49" s="243">
        <v>1</v>
      </c>
      <c r="U49" s="243">
        <v>15</v>
      </c>
      <c r="V49" s="243">
        <v>2</v>
      </c>
      <c r="W49" s="243">
        <v>16</v>
      </c>
      <c r="X49" s="243">
        <v>23</v>
      </c>
      <c r="Y49" s="243">
        <v>758</v>
      </c>
      <c r="Z49" s="243">
        <v>35</v>
      </c>
      <c r="AA49" s="243">
        <v>86</v>
      </c>
      <c r="AB49" s="243">
        <v>21</v>
      </c>
      <c r="AC49" s="243">
        <v>674</v>
      </c>
      <c r="AD49" s="243">
        <v>57</v>
      </c>
      <c r="AE49" s="243">
        <v>738</v>
      </c>
      <c r="AF49" s="243">
        <v>759</v>
      </c>
      <c r="AG49" s="243">
        <v>5</v>
      </c>
      <c r="AH49" s="243">
        <v>14</v>
      </c>
      <c r="AI49" s="243">
        <v>153</v>
      </c>
      <c r="AJ49" s="243">
        <v>286</v>
      </c>
      <c r="AK49" s="243">
        <v>40</v>
      </c>
      <c r="AL49" s="243">
        <v>341</v>
      </c>
      <c r="AM49" s="243">
        <v>736</v>
      </c>
      <c r="AN49" s="243">
        <v>0</v>
      </c>
      <c r="AO49" s="243">
        <v>5</v>
      </c>
      <c r="AP49" s="244">
        <v>8082</v>
      </c>
      <c r="AQ49" s="243"/>
      <c r="AR49" s="243"/>
      <c r="AS49" s="243"/>
      <c r="AT49" s="243"/>
      <c r="AU49" s="243"/>
      <c r="AV49" s="243"/>
      <c r="AW49" s="243"/>
      <c r="AX49" s="243"/>
      <c r="AY49" s="243"/>
      <c r="AZ49" s="243"/>
      <c r="BA49" s="243"/>
      <c r="BB49" s="243"/>
      <c r="BC49" s="243"/>
      <c r="BD49" s="243"/>
      <c r="BE49" s="245"/>
    </row>
    <row r="50" spans="1:57" x14ac:dyDescent="0.2">
      <c r="A50" s="255">
        <v>46</v>
      </c>
      <c r="B50" s="252" t="s">
        <v>202</v>
      </c>
      <c r="C50" s="243">
        <v>-2159</v>
      </c>
      <c r="D50" s="243">
        <v>-3</v>
      </c>
      <c r="E50" s="243">
        <v>-4</v>
      </c>
      <c r="F50" s="243">
        <v>0</v>
      </c>
      <c r="G50" s="243">
        <v>-73</v>
      </c>
      <c r="H50" s="243">
        <v>0</v>
      </c>
      <c r="I50" s="243">
        <v>0</v>
      </c>
      <c r="J50" s="243">
        <v>0</v>
      </c>
      <c r="K50" s="243">
        <v>-7</v>
      </c>
      <c r="L50" s="243">
        <v>0</v>
      </c>
      <c r="M50" s="243">
        <v>0</v>
      </c>
      <c r="N50" s="243">
        <v>0</v>
      </c>
      <c r="O50" s="243">
        <v>0</v>
      </c>
      <c r="P50" s="243">
        <v>0</v>
      </c>
      <c r="Q50" s="243">
        <v>0</v>
      </c>
      <c r="R50" s="243">
        <v>0</v>
      </c>
      <c r="S50" s="243">
        <v>0</v>
      </c>
      <c r="T50" s="243">
        <v>0</v>
      </c>
      <c r="U50" s="243">
        <v>0</v>
      </c>
      <c r="V50" s="243">
        <v>0</v>
      </c>
      <c r="W50" s="243">
        <v>0</v>
      </c>
      <c r="X50" s="243">
        <v>0</v>
      </c>
      <c r="Y50" s="243">
        <v>-87</v>
      </c>
      <c r="Z50" s="243">
        <v>0</v>
      </c>
      <c r="AA50" s="243">
        <v>-92</v>
      </c>
      <c r="AB50" s="243">
        <v>0</v>
      </c>
      <c r="AC50" s="243">
        <v>-8</v>
      </c>
      <c r="AD50" s="243">
        <v>-43</v>
      </c>
      <c r="AE50" s="243">
        <v>-1</v>
      </c>
      <c r="AF50" s="243">
        <v>-32</v>
      </c>
      <c r="AG50" s="243">
        <v>0</v>
      </c>
      <c r="AH50" s="243">
        <v>0</v>
      </c>
      <c r="AI50" s="243">
        <v>-39</v>
      </c>
      <c r="AJ50" s="243">
        <v>-260</v>
      </c>
      <c r="AK50" s="243">
        <v>-20</v>
      </c>
      <c r="AL50" s="243">
        <v>0</v>
      </c>
      <c r="AM50" s="243">
        <v>0</v>
      </c>
      <c r="AN50" s="243">
        <v>0</v>
      </c>
      <c r="AO50" s="243">
        <v>-1</v>
      </c>
      <c r="AP50" s="244">
        <v>-2829</v>
      </c>
      <c r="AQ50" s="243"/>
      <c r="AR50" s="243"/>
      <c r="AS50" s="243"/>
      <c r="AT50" s="243"/>
      <c r="AU50" s="243"/>
      <c r="AV50" s="243"/>
      <c r="AW50" s="243"/>
      <c r="AX50" s="243"/>
      <c r="AY50" s="243"/>
      <c r="AZ50" s="243"/>
      <c r="BA50" s="243"/>
      <c r="BB50" s="243"/>
      <c r="BC50" s="243"/>
      <c r="BD50" s="243"/>
      <c r="BE50" s="245"/>
    </row>
    <row r="51" spans="1:57" x14ac:dyDescent="0.2">
      <c r="A51" s="257">
        <v>47</v>
      </c>
      <c r="B51" s="258" t="s">
        <v>58</v>
      </c>
      <c r="C51" s="259">
        <v>14137</v>
      </c>
      <c r="D51" s="259">
        <v>67</v>
      </c>
      <c r="E51" s="259">
        <v>2298</v>
      </c>
      <c r="F51" s="259">
        <v>33</v>
      </c>
      <c r="G51" s="259">
        <v>5778</v>
      </c>
      <c r="H51" s="259">
        <v>311</v>
      </c>
      <c r="I51" s="259">
        <v>513</v>
      </c>
      <c r="J51" s="259">
        <v>118</v>
      </c>
      <c r="K51" s="259">
        <v>891</v>
      </c>
      <c r="L51" s="259">
        <v>319</v>
      </c>
      <c r="M51" s="259">
        <v>3249</v>
      </c>
      <c r="N51" s="259">
        <v>95</v>
      </c>
      <c r="O51" s="259">
        <v>18</v>
      </c>
      <c r="P51" s="259">
        <v>1885</v>
      </c>
      <c r="Q51" s="259">
        <v>636</v>
      </c>
      <c r="R51" s="259">
        <v>3456</v>
      </c>
      <c r="S51" s="259">
        <v>496</v>
      </c>
      <c r="T51" s="259">
        <v>38</v>
      </c>
      <c r="U51" s="259">
        <v>1341</v>
      </c>
      <c r="V51" s="259">
        <v>27</v>
      </c>
      <c r="W51" s="259">
        <v>438</v>
      </c>
      <c r="X51" s="259">
        <v>395</v>
      </c>
      <c r="Y51" s="259">
        <v>9501</v>
      </c>
      <c r="Z51" s="259">
        <v>408</v>
      </c>
      <c r="AA51" s="259">
        <v>939</v>
      </c>
      <c r="AB51" s="259">
        <v>704</v>
      </c>
      <c r="AC51" s="259">
        <v>11197</v>
      </c>
      <c r="AD51" s="259">
        <v>1896</v>
      </c>
      <c r="AE51" s="259">
        <v>14344</v>
      </c>
      <c r="AF51" s="259">
        <v>7470</v>
      </c>
      <c r="AG51" s="259">
        <v>92</v>
      </c>
      <c r="AH51" s="259">
        <v>6294</v>
      </c>
      <c r="AI51" s="259">
        <v>8496</v>
      </c>
      <c r="AJ51" s="259">
        <v>10538</v>
      </c>
      <c r="AK51" s="259">
        <v>695</v>
      </c>
      <c r="AL51" s="259">
        <v>4627</v>
      </c>
      <c r="AM51" s="259">
        <v>9269</v>
      </c>
      <c r="AN51" s="259">
        <v>0</v>
      </c>
      <c r="AO51" s="259">
        <v>111</v>
      </c>
      <c r="AP51" s="260">
        <v>123120</v>
      </c>
      <c r="AQ51" s="243"/>
      <c r="AR51" s="243"/>
      <c r="AS51" s="243"/>
      <c r="AT51" s="243"/>
      <c r="AU51" s="243"/>
      <c r="AV51" s="243"/>
      <c r="AW51" s="243"/>
      <c r="AX51" s="243"/>
      <c r="AY51" s="243"/>
      <c r="AZ51" s="243"/>
      <c r="BA51" s="243"/>
      <c r="BB51" s="243"/>
      <c r="BC51" s="243"/>
      <c r="BD51" s="243"/>
      <c r="BE51" s="245"/>
    </row>
    <row r="52" spans="1:57" x14ac:dyDescent="0.2">
      <c r="A52" s="270">
        <v>48</v>
      </c>
      <c r="B52" s="271" t="s">
        <v>434</v>
      </c>
      <c r="C52" s="272">
        <v>31073</v>
      </c>
      <c r="D52" s="272">
        <v>97</v>
      </c>
      <c r="E52" s="272">
        <v>4208</v>
      </c>
      <c r="F52" s="272">
        <v>48</v>
      </c>
      <c r="G52" s="272">
        <v>17747</v>
      </c>
      <c r="H52" s="272">
        <v>786</v>
      </c>
      <c r="I52" s="272">
        <v>1569</v>
      </c>
      <c r="J52" s="272">
        <v>377</v>
      </c>
      <c r="K52" s="272">
        <v>2987</v>
      </c>
      <c r="L52" s="272">
        <v>938</v>
      </c>
      <c r="M52" s="272">
        <v>6813</v>
      </c>
      <c r="N52" s="272">
        <v>372</v>
      </c>
      <c r="O52" s="272">
        <v>79</v>
      </c>
      <c r="P52" s="272">
        <v>4281</v>
      </c>
      <c r="Q52" s="272">
        <v>1489</v>
      </c>
      <c r="R52" s="272">
        <v>7628</v>
      </c>
      <c r="S52" s="272">
        <v>1212</v>
      </c>
      <c r="T52" s="272">
        <v>105</v>
      </c>
      <c r="U52" s="272">
        <v>3835</v>
      </c>
      <c r="V52" s="272">
        <v>69</v>
      </c>
      <c r="W52" s="272">
        <v>1980</v>
      </c>
      <c r="X52" s="272">
        <v>881</v>
      </c>
      <c r="Y52" s="272">
        <v>20566</v>
      </c>
      <c r="Z52" s="272">
        <v>1153</v>
      </c>
      <c r="AA52" s="272">
        <v>1892</v>
      </c>
      <c r="AB52" s="272">
        <v>1049</v>
      </c>
      <c r="AC52" s="272">
        <v>15476</v>
      </c>
      <c r="AD52" s="272">
        <v>2803</v>
      </c>
      <c r="AE52" s="272">
        <v>16275</v>
      </c>
      <c r="AF52" s="272">
        <v>12195</v>
      </c>
      <c r="AG52" s="272">
        <v>164</v>
      </c>
      <c r="AH52" s="272">
        <v>8806</v>
      </c>
      <c r="AI52" s="272">
        <v>11938</v>
      </c>
      <c r="AJ52" s="272">
        <v>18964</v>
      </c>
      <c r="AK52" s="272">
        <v>1168</v>
      </c>
      <c r="AL52" s="272">
        <v>6930</v>
      </c>
      <c r="AM52" s="272">
        <v>19424</v>
      </c>
      <c r="AN52" s="272">
        <v>277</v>
      </c>
      <c r="AO52" s="272">
        <v>348</v>
      </c>
      <c r="AP52" s="273">
        <v>228002</v>
      </c>
      <c r="AQ52" s="243"/>
      <c r="AR52" s="243"/>
      <c r="AS52" s="243"/>
      <c r="AT52" s="243"/>
      <c r="AU52" s="243"/>
      <c r="AV52" s="243"/>
      <c r="AW52" s="243"/>
      <c r="AX52" s="243"/>
      <c r="AY52" s="243"/>
      <c r="AZ52" s="243"/>
      <c r="BA52" s="243"/>
      <c r="BB52" s="243"/>
      <c r="BC52" s="243"/>
      <c r="BD52" s="243"/>
      <c r="BE52" s="245"/>
    </row>
    <row r="53" spans="1:57" x14ac:dyDescent="0.2">
      <c r="A53" s="47" t="s">
        <v>699</v>
      </c>
    </row>
  </sheetData>
  <phoneticPr fontId="5"/>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BDB44-FCED-4BA8-AA43-2010191CA593}">
  <dimension ref="A1:BS53"/>
  <sheetViews>
    <sheetView workbookViewId="0">
      <pane xSplit="2" ySplit="4" topLeftCell="C5" activePane="bottomRight" state="frozen"/>
      <selection pane="topRight" activeCell="C1" sqref="C1"/>
      <selection pane="bottomLeft" activeCell="A5" sqref="A5"/>
      <selection pane="bottomRight" activeCell="C5" sqref="C5"/>
    </sheetView>
  </sheetViews>
  <sheetFormatPr defaultColWidth="9" defaultRowHeight="13" x14ac:dyDescent="0.2"/>
  <cols>
    <col min="1" max="1" width="3.90625" style="47" customWidth="1"/>
    <col min="2" max="2" width="21" style="47" customWidth="1"/>
    <col min="3" max="41" width="9.1796875" style="47" bestFit="1" customWidth="1"/>
    <col min="42" max="42" width="10" style="47" bestFit="1" customWidth="1"/>
    <col min="43" max="43" width="9.1796875" style="47" bestFit="1" customWidth="1"/>
    <col min="44" max="44" width="10" style="47" bestFit="1" customWidth="1"/>
    <col min="45" max="48" width="9.1796875" style="47" bestFit="1" customWidth="1"/>
    <col min="49" max="50" width="10" style="47" bestFit="1" customWidth="1"/>
    <col min="51" max="51" width="9.1796875" style="47" bestFit="1" customWidth="1"/>
    <col min="52" max="53" width="10" style="47" bestFit="1" customWidth="1"/>
    <col min="54" max="54" width="10.6328125" style="47" bestFit="1" customWidth="1"/>
    <col min="55" max="55" width="9.6328125" style="47" bestFit="1" customWidth="1"/>
    <col min="56" max="56" width="11.08984375" style="47" bestFit="1" customWidth="1"/>
    <col min="57" max="57" width="5.81640625" style="47" customWidth="1"/>
    <col min="58" max="58" width="7" style="47" customWidth="1"/>
    <col min="59" max="59" width="3.6328125" style="47" customWidth="1"/>
    <col min="60" max="60" width="19.453125" style="47" customWidth="1"/>
    <col min="61" max="62" width="9.90625" style="47" bestFit="1" customWidth="1"/>
    <col min="63" max="63" width="9.08984375" style="47" bestFit="1" customWidth="1"/>
    <col min="64" max="64" width="10" style="47" customWidth="1"/>
    <col min="65" max="65" width="3.90625" style="47" customWidth="1"/>
    <col min="66" max="66" width="3.81640625" style="47" customWidth="1"/>
    <col min="67" max="67" width="20.08984375" style="47" customWidth="1"/>
    <col min="68" max="68" width="9.36328125" style="47" bestFit="1" customWidth="1"/>
    <col min="69" max="69" width="9.90625" style="47" bestFit="1" customWidth="1"/>
    <col min="70" max="70" width="10.453125" style="47" bestFit="1" customWidth="1"/>
    <col min="71" max="71" width="3.90625" style="47" customWidth="1"/>
    <col min="72" max="256" width="9" style="47"/>
    <col min="257" max="257" width="3.90625" style="47" customWidth="1"/>
    <col min="258" max="258" width="21" style="47" customWidth="1"/>
    <col min="259" max="297" width="9.1796875" style="47" bestFit="1" customWidth="1"/>
    <col min="298" max="298" width="10" style="47" bestFit="1" customWidth="1"/>
    <col min="299" max="299" width="9.1796875" style="47" bestFit="1" customWidth="1"/>
    <col min="300" max="300" width="10" style="47" bestFit="1" customWidth="1"/>
    <col min="301" max="304" width="9.1796875" style="47" bestFit="1" customWidth="1"/>
    <col min="305" max="306" width="10" style="47" bestFit="1" customWidth="1"/>
    <col min="307" max="307" width="9.1796875" style="47" bestFit="1" customWidth="1"/>
    <col min="308" max="309" width="10" style="47" bestFit="1" customWidth="1"/>
    <col min="310" max="310" width="10.6328125" style="47" bestFit="1" customWidth="1"/>
    <col min="311" max="311" width="9.6328125" style="47" bestFit="1" customWidth="1"/>
    <col min="312" max="312" width="11.08984375" style="47" bestFit="1" customWidth="1"/>
    <col min="313" max="313" width="5.81640625" style="47" customWidth="1"/>
    <col min="314" max="314" width="7" style="47" customWidth="1"/>
    <col min="315" max="315" width="3.6328125" style="47" customWidth="1"/>
    <col min="316" max="316" width="19.453125" style="47" customWidth="1"/>
    <col min="317" max="318" width="9.90625" style="47" bestFit="1" customWidth="1"/>
    <col min="319" max="319" width="9.08984375" style="47" bestFit="1" customWidth="1"/>
    <col min="320" max="320" width="10" style="47" customWidth="1"/>
    <col min="321" max="321" width="3.90625" style="47" customWidth="1"/>
    <col min="322" max="322" width="3.81640625" style="47" customWidth="1"/>
    <col min="323" max="323" width="20.08984375" style="47" customWidth="1"/>
    <col min="324" max="324" width="9.36328125" style="47" bestFit="1" customWidth="1"/>
    <col min="325" max="325" width="9.90625" style="47" bestFit="1" customWidth="1"/>
    <col min="326" max="326" width="10.453125" style="47" bestFit="1" customWidth="1"/>
    <col min="327" max="327" width="3.90625" style="47" customWidth="1"/>
    <col min="328" max="512" width="9" style="47"/>
    <col min="513" max="513" width="3.90625" style="47" customWidth="1"/>
    <col min="514" max="514" width="21" style="47" customWidth="1"/>
    <col min="515" max="553" width="9.1796875" style="47" bestFit="1" customWidth="1"/>
    <col min="554" max="554" width="10" style="47" bestFit="1" customWidth="1"/>
    <col min="555" max="555" width="9.1796875" style="47" bestFit="1" customWidth="1"/>
    <col min="556" max="556" width="10" style="47" bestFit="1" customWidth="1"/>
    <col min="557" max="560" width="9.1796875" style="47" bestFit="1" customWidth="1"/>
    <col min="561" max="562" width="10" style="47" bestFit="1" customWidth="1"/>
    <col min="563" max="563" width="9.1796875" style="47" bestFit="1" customWidth="1"/>
    <col min="564" max="565" width="10" style="47" bestFit="1" customWidth="1"/>
    <col min="566" max="566" width="10.6328125" style="47" bestFit="1" customWidth="1"/>
    <col min="567" max="567" width="9.6328125" style="47" bestFit="1" customWidth="1"/>
    <col min="568" max="568" width="11.08984375" style="47" bestFit="1" customWidth="1"/>
    <col min="569" max="569" width="5.81640625" style="47" customWidth="1"/>
    <col min="570" max="570" width="7" style="47" customWidth="1"/>
    <col min="571" max="571" width="3.6328125" style="47" customWidth="1"/>
    <col min="572" max="572" width="19.453125" style="47" customWidth="1"/>
    <col min="573" max="574" width="9.90625" style="47" bestFit="1" customWidth="1"/>
    <col min="575" max="575" width="9.08984375" style="47" bestFit="1" customWidth="1"/>
    <col min="576" max="576" width="10" style="47" customWidth="1"/>
    <col min="577" max="577" width="3.90625" style="47" customWidth="1"/>
    <col min="578" max="578" width="3.81640625" style="47" customWidth="1"/>
    <col min="579" max="579" width="20.08984375" style="47" customWidth="1"/>
    <col min="580" max="580" width="9.36328125" style="47" bestFit="1" customWidth="1"/>
    <col min="581" max="581" width="9.90625" style="47" bestFit="1" customWidth="1"/>
    <col min="582" max="582" width="10.453125" style="47" bestFit="1" customWidth="1"/>
    <col min="583" max="583" width="3.90625" style="47" customWidth="1"/>
    <col min="584" max="768" width="9" style="47"/>
    <col min="769" max="769" width="3.90625" style="47" customWidth="1"/>
    <col min="770" max="770" width="21" style="47" customWidth="1"/>
    <col min="771" max="809" width="9.1796875" style="47" bestFit="1" customWidth="1"/>
    <col min="810" max="810" width="10" style="47" bestFit="1" customWidth="1"/>
    <col min="811" max="811" width="9.1796875" style="47" bestFit="1" customWidth="1"/>
    <col min="812" max="812" width="10" style="47" bestFit="1" customWidth="1"/>
    <col min="813" max="816" width="9.1796875" style="47" bestFit="1" customWidth="1"/>
    <col min="817" max="818" width="10" style="47" bestFit="1" customWidth="1"/>
    <col min="819" max="819" width="9.1796875" style="47" bestFit="1" customWidth="1"/>
    <col min="820" max="821" width="10" style="47" bestFit="1" customWidth="1"/>
    <col min="822" max="822" width="10.6328125" style="47" bestFit="1" customWidth="1"/>
    <col min="823" max="823" width="9.6328125" style="47" bestFit="1" customWidth="1"/>
    <col min="824" max="824" width="11.08984375" style="47" bestFit="1" customWidth="1"/>
    <col min="825" max="825" width="5.81640625" style="47" customWidth="1"/>
    <col min="826" max="826" width="7" style="47" customWidth="1"/>
    <col min="827" max="827" width="3.6328125" style="47" customWidth="1"/>
    <col min="828" max="828" width="19.453125" style="47" customWidth="1"/>
    <col min="829" max="830" width="9.90625" style="47" bestFit="1" customWidth="1"/>
    <col min="831" max="831" width="9.08984375" style="47" bestFit="1" customWidth="1"/>
    <col min="832" max="832" width="10" style="47" customWidth="1"/>
    <col min="833" max="833" width="3.90625" style="47" customWidth="1"/>
    <col min="834" max="834" width="3.81640625" style="47" customWidth="1"/>
    <col min="835" max="835" width="20.08984375" style="47" customWidth="1"/>
    <col min="836" max="836" width="9.36328125" style="47" bestFit="1" customWidth="1"/>
    <col min="837" max="837" width="9.90625" style="47" bestFit="1" customWidth="1"/>
    <col min="838" max="838" width="10.453125" style="47" bestFit="1" customWidth="1"/>
    <col min="839" max="839" width="3.90625" style="47" customWidth="1"/>
    <col min="840" max="1024" width="9" style="47"/>
    <col min="1025" max="1025" width="3.90625" style="47" customWidth="1"/>
    <col min="1026" max="1026" width="21" style="47" customWidth="1"/>
    <col min="1027" max="1065" width="9.1796875" style="47" bestFit="1" customWidth="1"/>
    <col min="1066" max="1066" width="10" style="47" bestFit="1" customWidth="1"/>
    <col min="1067" max="1067" width="9.1796875" style="47" bestFit="1" customWidth="1"/>
    <col min="1068" max="1068" width="10" style="47" bestFit="1" customWidth="1"/>
    <col min="1069" max="1072" width="9.1796875" style="47" bestFit="1" customWidth="1"/>
    <col min="1073" max="1074" width="10" style="47" bestFit="1" customWidth="1"/>
    <col min="1075" max="1075" width="9.1796875" style="47" bestFit="1" customWidth="1"/>
    <col min="1076" max="1077" width="10" style="47" bestFit="1" customWidth="1"/>
    <col min="1078" max="1078" width="10.6328125" style="47" bestFit="1" customWidth="1"/>
    <col min="1079" max="1079" width="9.6328125" style="47" bestFit="1" customWidth="1"/>
    <col min="1080" max="1080" width="11.08984375" style="47" bestFit="1" customWidth="1"/>
    <col min="1081" max="1081" width="5.81640625" style="47" customWidth="1"/>
    <col min="1082" max="1082" width="7" style="47" customWidth="1"/>
    <col min="1083" max="1083" width="3.6328125" style="47" customWidth="1"/>
    <col min="1084" max="1084" width="19.453125" style="47" customWidth="1"/>
    <col min="1085" max="1086" width="9.90625" style="47" bestFit="1" customWidth="1"/>
    <col min="1087" max="1087" width="9.08984375" style="47" bestFit="1" customWidth="1"/>
    <col min="1088" max="1088" width="10" style="47" customWidth="1"/>
    <col min="1089" max="1089" width="3.90625" style="47" customWidth="1"/>
    <col min="1090" max="1090" width="3.81640625" style="47" customWidth="1"/>
    <col min="1091" max="1091" width="20.08984375" style="47" customWidth="1"/>
    <col min="1092" max="1092" width="9.36328125" style="47" bestFit="1" customWidth="1"/>
    <col min="1093" max="1093" width="9.90625" style="47" bestFit="1" customWidth="1"/>
    <col min="1094" max="1094" width="10.453125" style="47" bestFit="1" customWidth="1"/>
    <col min="1095" max="1095" width="3.90625" style="47" customWidth="1"/>
    <col min="1096" max="1280" width="9" style="47"/>
    <col min="1281" max="1281" width="3.90625" style="47" customWidth="1"/>
    <col min="1282" max="1282" width="21" style="47" customWidth="1"/>
    <col min="1283" max="1321" width="9.1796875" style="47" bestFit="1" customWidth="1"/>
    <col min="1322" max="1322" width="10" style="47" bestFit="1" customWidth="1"/>
    <col min="1323" max="1323" width="9.1796875" style="47" bestFit="1" customWidth="1"/>
    <col min="1324" max="1324" width="10" style="47" bestFit="1" customWidth="1"/>
    <col min="1325" max="1328" width="9.1796875" style="47" bestFit="1" customWidth="1"/>
    <col min="1329" max="1330" width="10" style="47" bestFit="1" customWidth="1"/>
    <col min="1331" max="1331" width="9.1796875" style="47" bestFit="1" customWidth="1"/>
    <col min="1332" max="1333" width="10" style="47" bestFit="1" customWidth="1"/>
    <col min="1334" max="1334" width="10.6328125" style="47" bestFit="1" customWidth="1"/>
    <col min="1335" max="1335" width="9.6328125" style="47" bestFit="1" customWidth="1"/>
    <col min="1336" max="1336" width="11.08984375" style="47" bestFit="1" customWidth="1"/>
    <col min="1337" max="1337" width="5.81640625" style="47" customWidth="1"/>
    <col min="1338" max="1338" width="7" style="47" customWidth="1"/>
    <col min="1339" max="1339" width="3.6328125" style="47" customWidth="1"/>
    <col min="1340" max="1340" width="19.453125" style="47" customWidth="1"/>
    <col min="1341" max="1342" width="9.90625" style="47" bestFit="1" customWidth="1"/>
    <col min="1343" max="1343" width="9.08984375" style="47" bestFit="1" customWidth="1"/>
    <col min="1344" max="1344" width="10" style="47" customWidth="1"/>
    <col min="1345" max="1345" width="3.90625" style="47" customWidth="1"/>
    <col min="1346" max="1346" width="3.81640625" style="47" customWidth="1"/>
    <col min="1347" max="1347" width="20.08984375" style="47" customWidth="1"/>
    <col min="1348" max="1348" width="9.36328125" style="47" bestFit="1" customWidth="1"/>
    <col min="1349" max="1349" width="9.90625" style="47" bestFit="1" customWidth="1"/>
    <col min="1350" max="1350" width="10.453125" style="47" bestFit="1" customWidth="1"/>
    <col min="1351" max="1351" width="3.90625" style="47" customWidth="1"/>
    <col min="1352" max="1536" width="9" style="47"/>
    <col min="1537" max="1537" width="3.90625" style="47" customWidth="1"/>
    <col min="1538" max="1538" width="21" style="47" customWidth="1"/>
    <col min="1539" max="1577" width="9.1796875" style="47" bestFit="1" customWidth="1"/>
    <col min="1578" max="1578" width="10" style="47" bestFit="1" customWidth="1"/>
    <col min="1579" max="1579" width="9.1796875" style="47" bestFit="1" customWidth="1"/>
    <col min="1580" max="1580" width="10" style="47" bestFit="1" customWidth="1"/>
    <col min="1581" max="1584" width="9.1796875" style="47" bestFit="1" customWidth="1"/>
    <col min="1585" max="1586" width="10" style="47" bestFit="1" customWidth="1"/>
    <col min="1587" max="1587" width="9.1796875" style="47" bestFit="1" customWidth="1"/>
    <col min="1588" max="1589" width="10" style="47" bestFit="1" customWidth="1"/>
    <col min="1590" max="1590" width="10.6328125" style="47" bestFit="1" customWidth="1"/>
    <col min="1591" max="1591" width="9.6328125" style="47" bestFit="1" customWidth="1"/>
    <col min="1592" max="1592" width="11.08984375" style="47" bestFit="1" customWidth="1"/>
    <col min="1593" max="1593" width="5.81640625" style="47" customWidth="1"/>
    <col min="1594" max="1594" width="7" style="47" customWidth="1"/>
    <col min="1595" max="1595" width="3.6328125" style="47" customWidth="1"/>
    <col min="1596" max="1596" width="19.453125" style="47" customWidth="1"/>
    <col min="1597" max="1598" width="9.90625" style="47" bestFit="1" customWidth="1"/>
    <col min="1599" max="1599" width="9.08984375" style="47" bestFit="1" customWidth="1"/>
    <col min="1600" max="1600" width="10" style="47" customWidth="1"/>
    <col min="1601" max="1601" width="3.90625" style="47" customWidth="1"/>
    <col min="1602" max="1602" width="3.81640625" style="47" customWidth="1"/>
    <col min="1603" max="1603" width="20.08984375" style="47" customWidth="1"/>
    <col min="1604" max="1604" width="9.36328125" style="47" bestFit="1" customWidth="1"/>
    <col min="1605" max="1605" width="9.90625" style="47" bestFit="1" customWidth="1"/>
    <col min="1606" max="1606" width="10.453125" style="47" bestFit="1" customWidth="1"/>
    <col min="1607" max="1607" width="3.90625" style="47" customWidth="1"/>
    <col min="1608" max="1792" width="9" style="47"/>
    <col min="1793" max="1793" width="3.90625" style="47" customWidth="1"/>
    <col min="1794" max="1794" width="21" style="47" customWidth="1"/>
    <col min="1795" max="1833" width="9.1796875" style="47" bestFit="1" customWidth="1"/>
    <col min="1834" max="1834" width="10" style="47" bestFit="1" customWidth="1"/>
    <col min="1835" max="1835" width="9.1796875" style="47" bestFit="1" customWidth="1"/>
    <col min="1836" max="1836" width="10" style="47" bestFit="1" customWidth="1"/>
    <col min="1837" max="1840" width="9.1796875" style="47" bestFit="1" customWidth="1"/>
    <col min="1841" max="1842" width="10" style="47" bestFit="1" customWidth="1"/>
    <col min="1843" max="1843" width="9.1796875" style="47" bestFit="1" customWidth="1"/>
    <col min="1844" max="1845" width="10" style="47" bestFit="1" customWidth="1"/>
    <col min="1846" max="1846" width="10.6328125" style="47" bestFit="1" customWidth="1"/>
    <col min="1847" max="1847" width="9.6328125" style="47" bestFit="1" customWidth="1"/>
    <col min="1848" max="1848" width="11.08984375" style="47" bestFit="1" customWidth="1"/>
    <col min="1849" max="1849" width="5.81640625" style="47" customWidth="1"/>
    <col min="1850" max="1850" width="7" style="47" customWidth="1"/>
    <col min="1851" max="1851" width="3.6328125" style="47" customWidth="1"/>
    <col min="1852" max="1852" width="19.453125" style="47" customWidth="1"/>
    <col min="1853" max="1854" width="9.90625" style="47" bestFit="1" customWidth="1"/>
    <col min="1855" max="1855" width="9.08984375" style="47" bestFit="1" customWidth="1"/>
    <col min="1856" max="1856" width="10" style="47" customWidth="1"/>
    <col min="1857" max="1857" width="3.90625" style="47" customWidth="1"/>
    <col min="1858" max="1858" width="3.81640625" style="47" customWidth="1"/>
    <col min="1859" max="1859" width="20.08984375" style="47" customWidth="1"/>
    <col min="1860" max="1860" width="9.36328125" style="47" bestFit="1" customWidth="1"/>
    <col min="1861" max="1861" width="9.90625" style="47" bestFit="1" customWidth="1"/>
    <col min="1862" max="1862" width="10.453125" style="47" bestFit="1" customWidth="1"/>
    <col min="1863" max="1863" width="3.90625" style="47" customWidth="1"/>
    <col min="1864" max="2048" width="9" style="47"/>
    <col min="2049" max="2049" width="3.90625" style="47" customWidth="1"/>
    <col min="2050" max="2050" width="21" style="47" customWidth="1"/>
    <col min="2051" max="2089" width="9.1796875" style="47" bestFit="1" customWidth="1"/>
    <col min="2090" max="2090" width="10" style="47" bestFit="1" customWidth="1"/>
    <col min="2091" max="2091" width="9.1796875" style="47" bestFit="1" customWidth="1"/>
    <col min="2092" max="2092" width="10" style="47" bestFit="1" customWidth="1"/>
    <col min="2093" max="2096" width="9.1796875" style="47" bestFit="1" customWidth="1"/>
    <col min="2097" max="2098" width="10" style="47" bestFit="1" customWidth="1"/>
    <col min="2099" max="2099" width="9.1796875" style="47" bestFit="1" customWidth="1"/>
    <col min="2100" max="2101" width="10" style="47" bestFit="1" customWidth="1"/>
    <col min="2102" max="2102" width="10.6328125" style="47" bestFit="1" customWidth="1"/>
    <col min="2103" max="2103" width="9.6328125" style="47" bestFit="1" customWidth="1"/>
    <col min="2104" max="2104" width="11.08984375" style="47" bestFit="1" customWidth="1"/>
    <col min="2105" max="2105" width="5.81640625" style="47" customWidth="1"/>
    <col min="2106" max="2106" width="7" style="47" customWidth="1"/>
    <col min="2107" max="2107" width="3.6328125" style="47" customWidth="1"/>
    <col min="2108" max="2108" width="19.453125" style="47" customWidth="1"/>
    <col min="2109" max="2110" width="9.90625" style="47" bestFit="1" customWidth="1"/>
    <col min="2111" max="2111" width="9.08984375" style="47" bestFit="1" customWidth="1"/>
    <col min="2112" max="2112" width="10" style="47" customWidth="1"/>
    <col min="2113" max="2113" width="3.90625" style="47" customWidth="1"/>
    <col min="2114" max="2114" width="3.81640625" style="47" customWidth="1"/>
    <col min="2115" max="2115" width="20.08984375" style="47" customWidth="1"/>
    <col min="2116" max="2116" width="9.36328125" style="47" bestFit="1" customWidth="1"/>
    <col min="2117" max="2117" width="9.90625" style="47" bestFit="1" customWidth="1"/>
    <col min="2118" max="2118" width="10.453125" style="47" bestFit="1" customWidth="1"/>
    <col min="2119" max="2119" width="3.90625" style="47" customWidth="1"/>
    <col min="2120" max="2304" width="9" style="47"/>
    <col min="2305" max="2305" width="3.90625" style="47" customWidth="1"/>
    <col min="2306" max="2306" width="21" style="47" customWidth="1"/>
    <col min="2307" max="2345" width="9.1796875" style="47" bestFit="1" customWidth="1"/>
    <col min="2346" max="2346" width="10" style="47" bestFit="1" customWidth="1"/>
    <col min="2347" max="2347" width="9.1796875" style="47" bestFit="1" customWidth="1"/>
    <col min="2348" max="2348" width="10" style="47" bestFit="1" customWidth="1"/>
    <col min="2349" max="2352" width="9.1796875" style="47" bestFit="1" customWidth="1"/>
    <col min="2353" max="2354" width="10" style="47" bestFit="1" customWidth="1"/>
    <col min="2355" max="2355" width="9.1796875" style="47" bestFit="1" customWidth="1"/>
    <col min="2356" max="2357" width="10" style="47" bestFit="1" customWidth="1"/>
    <col min="2358" max="2358" width="10.6328125" style="47" bestFit="1" customWidth="1"/>
    <col min="2359" max="2359" width="9.6328125" style="47" bestFit="1" customWidth="1"/>
    <col min="2360" max="2360" width="11.08984375" style="47" bestFit="1" customWidth="1"/>
    <col min="2361" max="2361" width="5.81640625" style="47" customWidth="1"/>
    <col min="2362" max="2362" width="7" style="47" customWidth="1"/>
    <col min="2363" max="2363" width="3.6328125" style="47" customWidth="1"/>
    <col min="2364" max="2364" width="19.453125" style="47" customWidth="1"/>
    <col min="2365" max="2366" width="9.90625" style="47" bestFit="1" customWidth="1"/>
    <col min="2367" max="2367" width="9.08984375" style="47" bestFit="1" customWidth="1"/>
    <col min="2368" max="2368" width="10" style="47" customWidth="1"/>
    <col min="2369" max="2369" width="3.90625" style="47" customWidth="1"/>
    <col min="2370" max="2370" width="3.81640625" style="47" customWidth="1"/>
    <col min="2371" max="2371" width="20.08984375" style="47" customWidth="1"/>
    <col min="2372" max="2372" width="9.36328125" style="47" bestFit="1" customWidth="1"/>
    <col min="2373" max="2373" width="9.90625" style="47" bestFit="1" customWidth="1"/>
    <col min="2374" max="2374" width="10.453125" style="47" bestFit="1" customWidth="1"/>
    <col min="2375" max="2375" width="3.90625" style="47" customWidth="1"/>
    <col min="2376" max="2560" width="9" style="47"/>
    <col min="2561" max="2561" width="3.90625" style="47" customWidth="1"/>
    <col min="2562" max="2562" width="21" style="47" customWidth="1"/>
    <col min="2563" max="2601" width="9.1796875" style="47" bestFit="1" customWidth="1"/>
    <col min="2602" max="2602" width="10" style="47" bestFit="1" customWidth="1"/>
    <col min="2603" max="2603" width="9.1796875" style="47" bestFit="1" customWidth="1"/>
    <col min="2604" max="2604" width="10" style="47" bestFit="1" customWidth="1"/>
    <col min="2605" max="2608" width="9.1796875" style="47" bestFit="1" customWidth="1"/>
    <col min="2609" max="2610" width="10" style="47" bestFit="1" customWidth="1"/>
    <col min="2611" max="2611" width="9.1796875" style="47" bestFit="1" customWidth="1"/>
    <col min="2612" max="2613" width="10" style="47" bestFit="1" customWidth="1"/>
    <col min="2614" max="2614" width="10.6328125" style="47" bestFit="1" customWidth="1"/>
    <col min="2615" max="2615" width="9.6328125" style="47" bestFit="1" customWidth="1"/>
    <col min="2616" max="2616" width="11.08984375" style="47" bestFit="1" customWidth="1"/>
    <col min="2617" max="2617" width="5.81640625" style="47" customWidth="1"/>
    <col min="2618" max="2618" width="7" style="47" customWidth="1"/>
    <col min="2619" max="2619" width="3.6328125" style="47" customWidth="1"/>
    <col min="2620" max="2620" width="19.453125" style="47" customWidth="1"/>
    <col min="2621" max="2622" width="9.90625" style="47" bestFit="1" customWidth="1"/>
    <col min="2623" max="2623" width="9.08984375" style="47" bestFit="1" customWidth="1"/>
    <col min="2624" max="2624" width="10" style="47" customWidth="1"/>
    <col min="2625" max="2625" width="3.90625" style="47" customWidth="1"/>
    <col min="2626" max="2626" width="3.81640625" style="47" customWidth="1"/>
    <col min="2627" max="2627" width="20.08984375" style="47" customWidth="1"/>
    <col min="2628" max="2628" width="9.36328125" style="47" bestFit="1" customWidth="1"/>
    <col min="2629" max="2629" width="9.90625" style="47" bestFit="1" customWidth="1"/>
    <col min="2630" max="2630" width="10.453125" style="47" bestFit="1" customWidth="1"/>
    <col min="2631" max="2631" width="3.90625" style="47" customWidth="1"/>
    <col min="2632" max="2816" width="9" style="47"/>
    <col min="2817" max="2817" width="3.90625" style="47" customWidth="1"/>
    <col min="2818" max="2818" width="21" style="47" customWidth="1"/>
    <col min="2819" max="2857" width="9.1796875" style="47" bestFit="1" customWidth="1"/>
    <col min="2858" max="2858" width="10" style="47" bestFit="1" customWidth="1"/>
    <col min="2859" max="2859" width="9.1796875" style="47" bestFit="1" customWidth="1"/>
    <col min="2860" max="2860" width="10" style="47" bestFit="1" customWidth="1"/>
    <col min="2861" max="2864" width="9.1796875" style="47" bestFit="1" customWidth="1"/>
    <col min="2865" max="2866" width="10" style="47" bestFit="1" customWidth="1"/>
    <col min="2867" max="2867" width="9.1796875" style="47" bestFit="1" customWidth="1"/>
    <col min="2868" max="2869" width="10" style="47" bestFit="1" customWidth="1"/>
    <col min="2870" max="2870" width="10.6328125" style="47" bestFit="1" customWidth="1"/>
    <col min="2871" max="2871" width="9.6328125" style="47" bestFit="1" customWidth="1"/>
    <col min="2872" max="2872" width="11.08984375" style="47" bestFit="1" customWidth="1"/>
    <col min="2873" max="2873" width="5.81640625" style="47" customWidth="1"/>
    <col min="2874" max="2874" width="7" style="47" customWidth="1"/>
    <col min="2875" max="2875" width="3.6328125" style="47" customWidth="1"/>
    <col min="2876" max="2876" width="19.453125" style="47" customWidth="1"/>
    <col min="2877" max="2878" width="9.90625" style="47" bestFit="1" customWidth="1"/>
    <col min="2879" max="2879" width="9.08984375" style="47" bestFit="1" customWidth="1"/>
    <col min="2880" max="2880" width="10" style="47" customWidth="1"/>
    <col min="2881" max="2881" width="3.90625" style="47" customWidth="1"/>
    <col min="2882" max="2882" width="3.81640625" style="47" customWidth="1"/>
    <col min="2883" max="2883" width="20.08984375" style="47" customWidth="1"/>
    <col min="2884" max="2884" width="9.36328125" style="47" bestFit="1" customWidth="1"/>
    <col min="2885" max="2885" width="9.90625" style="47" bestFit="1" customWidth="1"/>
    <col min="2886" max="2886" width="10.453125" style="47" bestFit="1" customWidth="1"/>
    <col min="2887" max="2887" width="3.90625" style="47" customWidth="1"/>
    <col min="2888" max="3072" width="9" style="47"/>
    <col min="3073" max="3073" width="3.90625" style="47" customWidth="1"/>
    <col min="3074" max="3074" width="21" style="47" customWidth="1"/>
    <col min="3075" max="3113" width="9.1796875" style="47" bestFit="1" customWidth="1"/>
    <col min="3114" max="3114" width="10" style="47" bestFit="1" customWidth="1"/>
    <col min="3115" max="3115" width="9.1796875" style="47" bestFit="1" customWidth="1"/>
    <col min="3116" max="3116" width="10" style="47" bestFit="1" customWidth="1"/>
    <col min="3117" max="3120" width="9.1796875" style="47" bestFit="1" customWidth="1"/>
    <col min="3121" max="3122" width="10" style="47" bestFit="1" customWidth="1"/>
    <col min="3123" max="3123" width="9.1796875" style="47" bestFit="1" customWidth="1"/>
    <col min="3124" max="3125" width="10" style="47" bestFit="1" customWidth="1"/>
    <col min="3126" max="3126" width="10.6328125" style="47" bestFit="1" customWidth="1"/>
    <col min="3127" max="3127" width="9.6328125" style="47" bestFit="1" customWidth="1"/>
    <col min="3128" max="3128" width="11.08984375" style="47" bestFit="1" customWidth="1"/>
    <col min="3129" max="3129" width="5.81640625" style="47" customWidth="1"/>
    <col min="3130" max="3130" width="7" style="47" customWidth="1"/>
    <col min="3131" max="3131" width="3.6328125" style="47" customWidth="1"/>
    <col min="3132" max="3132" width="19.453125" style="47" customWidth="1"/>
    <col min="3133" max="3134" width="9.90625" style="47" bestFit="1" customWidth="1"/>
    <col min="3135" max="3135" width="9.08984375" style="47" bestFit="1" customWidth="1"/>
    <col min="3136" max="3136" width="10" style="47" customWidth="1"/>
    <col min="3137" max="3137" width="3.90625" style="47" customWidth="1"/>
    <col min="3138" max="3138" width="3.81640625" style="47" customWidth="1"/>
    <col min="3139" max="3139" width="20.08984375" style="47" customWidth="1"/>
    <col min="3140" max="3140" width="9.36328125" style="47" bestFit="1" customWidth="1"/>
    <col min="3141" max="3141" width="9.90625" style="47" bestFit="1" customWidth="1"/>
    <col min="3142" max="3142" width="10.453125" style="47" bestFit="1" customWidth="1"/>
    <col min="3143" max="3143" width="3.90625" style="47" customWidth="1"/>
    <col min="3144" max="3328" width="9" style="47"/>
    <col min="3329" max="3329" width="3.90625" style="47" customWidth="1"/>
    <col min="3330" max="3330" width="21" style="47" customWidth="1"/>
    <col min="3331" max="3369" width="9.1796875" style="47" bestFit="1" customWidth="1"/>
    <col min="3370" max="3370" width="10" style="47" bestFit="1" customWidth="1"/>
    <col min="3371" max="3371" width="9.1796875" style="47" bestFit="1" customWidth="1"/>
    <col min="3372" max="3372" width="10" style="47" bestFit="1" customWidth="1"/>
    <col min="3373" max="3376" width="9.1796875" style="47" bestFit="1" customWidth="1"/>
    <col min="3377" max="3378" width="10" style="47" bestFit="1" customWidth="1"/>
    <col min="3379" max="3379" width="9.1796875" style="47" bestFit="1" customWidth="1"/>
    <col min="3380" max="3381" width="10" style="47" bestFit="1" customWidth="1"/>
    <col min="3382" max="3382" width="10.6328125" style="47" bestFit="1" customWidth="1"/>
    <col min="3383" max="3383" width="9.6328125" style="47" bestFit="1" customWidth="1"/>
    <col min="3384" max="3384" width="11.08984375" style="47" bestFit="1" customWidth="1"/>
    <col min="3385" max="3385" width="5.81640625" style="47" customWidth="1"/>
    <col min="3386" max="3386" width="7" style="47" customWidth="1"/>
    <col min="3387" max="3387" width="3.6328125" style="47" customWidth="1"/>
    <col min="3388" max="3388" width="19.453125" style="47" customWidth="1"/>
    <col min="3389" max="3390" width="9.90625" style="47" bestFit="1" customWidth="1"/>
    <col min="3391" max="3391" width="9.08984375" style="47" bestFit="1" customWidth="1"/>
    <col min="3392" max="3392" width="10" style="47" customWidth="1"/>
    <col min="3393" max="3393" width="3.90625" style="47" customWidth="1"/>
    <col min="3394" max="3394" width="3.81640625" style="47" customWidth="1"/>
    <col min="3395" max="3395" width="20.08984375" style="47" customWidth="1"/>
    <col min="3396" max="3396" width="9.36328125" style="47" bestFit="1" customWidth="1"/>
    <col min="3397" max="3397" width="9.90625" style="47" bestFit="1" customWidth="1"/>
    <col min="3398" max="3398" width="10.453125" style="47" bestFit="1" customWidth="1"/>
    <col min="3399" max="3399" width="3.90625" style="47" customWidth="1"/>
    <col min="3400" max="3584" width="9" style="47"/>
    <col min="3585" max="3585" width="3.90625" style="47" customWidth="1"/>
    <col min="3586" max="3586" width="21" style="47" customWidth="1"/>
    <col min="3587" max="3625" width="9.1796875" style="47" bestFit="1" customWidth="1"/>
    <col min="3626" max="3626" width="10" style="47" bestFit="1" customWidth="1"/>
    <col min="3627" max="3627" width="9.1796875" style="47" bestFit="1" customWidth="1"/>
    <col min="3628" max="3628" width="10" style="47" bestFit="1" customWidth="1"/>
    <col min="3629" max="3632" width="9.1796875" style="47" bestFit="1" customWidth="1"/>
    <col min="3633" max="3634" width="10" style="47" bestFit="1" customWidth="1"/>
    <col min="3635" max="3635" width="9.1796875" style="47" bestFit="1" customWidth="1"/>
    <col min="3636" max="3637" width="10" style="47" bestFit="1" customWidth="1"/>
    <col min="3638" max="3638" width="10.6328125" style="47" bestFit="1" customWidth="1"/>
    <col min="3639" max="3639" width="9.6328125" style="47" bestFit="1" customWidth="1"/>
    <col min="3640" max="3640" width="11.08984375" style="47" bestFit="1" customWidth="1"/>
    <col min="3641" max="3641" width="5.81640625" style="47" customWidth="1"/>
    <col min="3642" max="3642" width="7" style="47" customWidth="1"/>
    <col min="3643" max="3643" width="3.6328125" style="47" customWidth="1"/>
    <col min="3644" max="3644" width="19.453125" style="47" customWidth="1"/>
    <col min="3645" max="3646" width="9.90625" style="47" bestFit="1" customWidth="1"/>
    <col min="3647" max="3647" width="9.08984375" style="47" bestFit="1" customWidth="1"/>
    <col min="3648" max="3648" width="10" style="47" customWidth="1"/>
    <col min="3649" max="3649" width="3.90625" style="47" customWidth="1"/>
    <col min="3650" max="3650" width="3.81640625" style="47" customWidth="1"/>
    <col min="3651" max="3651" width="20.08984375" style="47" customWidth="1"/>
    <col min="3652" max="3652" width="9.36328125" style="47" bestFit="1" customWidth="1"/>
    <col min="3653" max="3653" width="9.90625" style="47" bestFit="1" customWidth="1"/>
    <col min="3654" max="3654" width="10.453125" style="47" bestFit="1" customWidth="1"/>
    <col min="3655" max="3655" width="3.90625" style="47" customWidth="1"/>
    <col min="3656" max="3840" width="9" style="47"/>
    <col min="3841" max="3841" width="3.90625" style="47" customWidth="1"/>
    <col min="3842" max="3842" width="21" style="47" customWidth="1"/>
    <col min="3843" max="3881" width="9.1796875" style="47" bestFit="1" customWidth="1"/>
    <col min="3882" max="3882" width="10" style="47" bestFit="1" customWidth="1"/>
    <col min="3883" max="3883" width="9.1796875" style="47" bestFit="1" customWidth="1"/>
    <col min="3884" max="3884" width="10" style="47" bestFit="1" customWidth="1"/>
    <col min="3885" max="3888" width="9.1796875" style="47" bestFit="1" customWidth="1"/>
    <col min="3889" max="3890" width="10" style="47" bestFit="1" customWidth="1"/>
    <col min="3891" max="3891" width="9.1796875" style="47" bestFit="1" customWidth="1"/>
    <col min="3892" max="3893" width="10" style="47" bestFit="1" customWidth="1"/>
    <col min="3894" max="3894" width="10.6328125" style="47" bestFit="1" customWidth="1"/>
    <col min="3895" max="3895" width="9.6328125" style="47" bestFit="1" customWidth="1"/>
    <col min="3896" max="3896" width="11.08984375" style="47" bestFit="1" customWidth="1"/>
    <col min="3897" max="3897" width="5.81640625" style="47" customWidth="1"/>
    <col min="3898" max="3898" width="7" style="47" customWidth="1"/>
    <col min="3899" max="3899" width="3.6328125" style="47" customWidth="1"/>
    <col min="3900" max="3900" width="19.453125" style="47" customWidth="1"/>
    <col min="3901" max="3902" width="9.90625" style="47" bestFit="1" customWidth="1"/>
    <col min="3903" max="3903" width="9.08984375" style="47" bestFit="1" customWidth="1"/>
    <col min="3904" max="3904" width="10" style="47" customWidth="1"/>
    <col min="3905" max="3905" width="3.90625" style="47" customWidth="1"/>
    <col min="3906" max="3906" width="3.81640625" style="47" customWidth="1"/>
    <col min="3907" max="3907" width="20.08984375" style="47" customWidth="1"/>
    <col min="3908" max="3908" width="9.36328125" style="47" bestFit="1" customWidth="1"/>
    <col min="3909" max="3909" width="9.90625" style="47" bestFit="1" customWidth="1"/>
    <col min="3910" max="3910" width="10.453125" style="47" bestFit="1" customWidth="1"/>
    <col min="3911" max="3911" width="3.90625" style="47" customWidth="1"/>
    <col min="3912" max="4096" width="9" style="47"/>
    <col min="4097" max="4097" width="3.90625" style="47" customWidth="1"/>
    <col min="4098" max="4098" width="21" style="47" customWidth="1"/>
    <col min="4099" max="4137" width="9.1796875" style="47" bestFit="1" customWidth="1"/>
    <col min="4138" max="4138" width="10" style="47" bestFit="1" customWidth="1"/>
    <col min="4139" max="4139" width="9.1796875" style="47" bestFit="1" customWidth="1"/>
    <col min="4140" max="4140" width="10" style="47" bestFit="1" customWidth="1"/>
    <col min="4141" max="4144" width="9.1796875" style="47" bestFit="1" customWidth="1"/>
    <col min="4145" max="4146" width="10" style="47" bestFit="1" customWidth="1"/>
    <col min="4147" max="4147" width="9.1796875" style="47" bestFit="1" customWidth="1"/>
    <col min="4148" max="4149" width="10" style="47" bestFit="1" customWidth="1"/>
    <col min="4150" max="4150" width="10.6328125" style="47" bestFit="1" customWidth="1"/>
    <col min="4151" max="4151" width="9.6328125" style="47" bestFit="1" customWidth="1"/>
    <col min="4152" max="4152" width="11.08984375" style="47" bestFit="1" customWidth="1"/>
    <col min="4153" max="4153" width="5.81640625" style="47" customWidth="1"/>
    <col min="4154" max="4154" width="7" style="47" customWidth="1"/>
    <col min="4155" max="4155" width="3.6328125" style="47" customWidth="1"/>
    <col min="4156" max="4156" width="19.453125" style="47" customWidth="1"/>
    <col min="4157" max="4158" width="9.90625" style="47" bestFit="1" customWidth="1"/>
    <col min="4159" max="4159" width="9.08984375" style="47" bestFit="1" customWidth="1"/>
    <col min="4160" max="4160" width="10" style="47" customWidth="1"/>
    <col min="4161" max="4161" width="3.90625" style="47" customWidth="1"/>
    <col min="4162" max="4162" width="3.81640625" style="47" customWidth="1"/>
    <col min="4163" max="4163" width="20.08984375" style="47" customWidth="1"/>
    <col min="4164" max="4164" width="9.36328125" style="47" bestFit="1" customWidth="1"/>
    <col min="4165" max="4165" width="9.90625" style="47" bestFit="1" customWidth="1"/>
    <col min="4166" max="4166" width="10.453125" style="47" bestFit="1" customWidth="1"/>
    <col min="4167" max="4167" width="3.90625" style="47" customWidth="1"/>
    <col min="4168" max="4352" width="9" style="47"/>
    <col min="4353" max="4353" width="3.90625" style="47" customWidth="1"/>
    <col min="4354" max="4354" width="21" style="47" customWidth="1"/>
    <col min="4355" max="4393" width="9.1796875" style="47" bestFit="1" customWidth="1"/>
    <col min="4394" max="4394" width="10" style="47" bestFit="1" customWidth="1"/>
    <col min="4395" max="4395" width="9.1796875" style="47" bestFit="1" customWidth="1"/>
    <col min="4396" max="4396" width="10" style="47" bestFit="1" customWidth="1"/>
    <col min="4397" max="4400" width="9.1796875" style="47" bestFit="1" customWidth="1"/>
    <col min="4401" max="4402" width="10" style="47" bestFit="1" customWidth="1"/>
    <col min="4403" max="4403" width="9.1796875" style="47" bestFit="1" customWidth="1"/>
    <col min="4404" max="4405" width="10" style="47" bestFit="1" customWidth="1"/>
    <col min="4406" max="4406" width="10.6328125" style="47" bestFit="1" customWidth="1"/>
    <col min="4407" max="4407" width="9.6328125" style="47" bestFit="1" customWidth="1"/>
    <col min="4408" max="4408" width="11.08984375" style="47" bestFit="1" customWidth="1"/>
    <col min="4409" max="4409" width="5.81640625" style="47" customWidth="1"/>
    <col min="4410" max="4410" width="7" style="47" customWidth="1"/>
    <col min="4411" max="4411" width="3.6328125" style="47" customWidth="1"/>
    <col min="4412" max="4412" width="19.453125" style="47" customWidth="1"/>
    <col min="4413" max="4414" width="9.90625" style="47" bestFit="1" customWidth="1"/>
    <col min="4415" max="4415" width="9.08984375" style="47" bestFit="1" customWidth="1"/>
    <col min="4416" max="4416" width="10" style="47" customWidth="1"/>
    <col min="4417" max="4417" width="3.90625" style="47" customWidth="1"/>
    <col min="4418" max="4418" width="3.81640625" style="47" customWidth="1"/>
    <col min="4419" max="4419" width="20.08984375" style="47" customWidth="1"/>
    <col min="4420" max="4420" width="9.36328125" style="47" bestFit="1" customWidth="1"/>
    <col min="4421" max="4421" width="9.90625" style="47" bestFit="1" customWidth="1"/>
    <col min="4422" max="4422" width="10.453125" style="47" bestFit="1" customWidth="1"/>
    <col min="4423" max="4423" width="3.90625" style="47" customWidth="1"/>
    <col min="4424" max="4608" width="9" style="47"/>
    <col min="4609" max="4609" width="3.90625" style="47" customWidth="1"/>
    <col min="4610" max="4610" width="21" style="47" customWidth="1"/>
    <col min="4611" max="4649" width="9.1796875" style="47" bestFit="1" customWidth="1"/>
    <col min="4650" max="4650" width="10" style="47" bestFit="1" customWidth="1"/>
    <col min="4651" max="4651" width="9.1796875" style="47" bestFit="1" customWidth="1"/>
    <col min="4652" max="4652" width="10" style="47" bestFit="1" customWidth="1"/>
    <col min="4653" max="4656" width="9.1796875" style="47" bestFit="1" customWidth="1"/>
    <col min="4657" max="4658" width="10" style="47" bestFit="1" customWidth="1"/>
    <col min="4659" max="4659" width="9.1796875" style="47" bestFit="1" customWidth="1"/>
    <col min="4660" max="4661" width="10" style="47" bestFit="1" customWidth="1"/>
    <col min="4662" max="4662" width="10.6328125" style="47" bestFit="1" customWidth="1"/>
    <col min="4663" max="4663" width="9.6328125" style="47" bestFit="1" customWidth="1"/>
    <col min="4664" max="4664" width="11.08984375" style="47" bestFit="1" customWidth="1"/>
    <col min="4665" max="4665" width="5.81640625" style="47" customWidth="1"/>
    <col min="4666" max="4666" width="7" style="47" customWidth="1"/>
    <col min="4667" max="4667" width="3.6328125" style="47" customWidth="1"/>
    <col min="4668" max="4668" width="19.453125" style="47" customWidth="1"/>
    <col min="4669" max="4670" width="9.90625" style="47" bestFit="1" customWidth="1"/>
    <col min="4671" max="4671" width="9.08984375" style="47" bestFit="1" customWidth="1"/>
    <col min="4672" max="4672" width="10" style="47" customWidth="1"/>
    <col min="4673" max="4673" width="3.90625" style="47" customWidth="1"/>
    <col min="4674" max="4674" width="3.81640625" style="47" customWidth="1"/>
    <col min="4675" max="4675" width="20.08984375" style="47" customWidth="1"/>
    <col min="4676" max="4676" width="9.36328125" style="47" bestFit="1" customWidth="1"/>
    <col min="4677" max="4677" width="9.90625" style="47" bestFit="1" customWidth="1"/>
    <col min="4678" max="4678" width="10.453125" style="47" bestFit="1" customWidth="1"/>
    <col min="4679" max="4679" width="3.90625" style="47" customWidth="1"/>
    <col min="4680" max="4864" width="9" style="47"/>
    <col min="4865" max="4865" width="3.90625" style="47" customWidth="1"/>
    <col min="4866" max="4866" width="21" style="47" customWidth="1"/>
    <col min="4867" max="4905" width="9.1796875" style="47" bestFit="1" customWidth="1"/>
    <col min="4906" max="4906" width="10" style="47" bestFit="1" customWidth="1"/>
    <col min="4907" max="4907" width="9.1796875" style="47" bestFit="1" customWidth="1"/>
    <col min="4908" max="4908" width="10" style="47" bestFit="1" customWidth="1"/>
    <col min="4909" max="4912" width="9.1796875" style="47" bestFit="1" customWidth="1"/>
    <col min="4913" max="4914" width="10" style="47" bestFit="1" customWidth="1"/>
    <col min="4915" max="4915" width="9.1796875" style="47" bestFit="1" customWidth="1"/>
    <col min="4916" max="4917" width="10" style="47" bestFit="1" customWidth="1"/>
    <col min="4918" max="4918" width="10.6328125" style="47" bestFit="1" customWidth="1"/>
    <col min="4919" max="4919" width="9.6328125" style="47" bestFit="1" customWidth="1"/>
    <col min="4920" max="4920" width="11.08984375" style="47" bestFit="1" customWidth="1"/>
    <col min="4921" max="4921" width="5.81640625" style="47" customWidth="1"/>
    <col min="4922" max="4922" width="7" style="47" customWidth="1"/>
    <col min="4923" max="4923" width="3.6328125" style="47" customWidth="1"/>
    <col min="4924" max="4924" width="19.453125" style="47" customWidth="1"/>
    <col min="4925" max="4926" width="9.90625" style="47" bestFit="1" customWidth="1"/>
    <col min="4927" max="4927" width="9.08984375" style="47" bestFit="1" customWidth="1"/>
    <col min="4928" max="4928" width="10" style="47" customWidth="1"/>
    <col min="4929" max="4929" width="3.90625" style="47" customWidth="1"/>
    <col min="4930" max="4930" width="3.81640625" style="47" customWidth="1"/>
    <col min="4931" max="4931" width="20.08984375" style="47" customWidth="1"/>
    <col min="4932" max="4932" width="9.36328125" style="47" bestFit="1" customWidth="1"/>
    <col min="4933" max="4933" width="9.90625" style="47" bestFit="1" customWidth="1"/>
    <col min="4934" max="4934" width="10.453125" style="47" bestFit="1" customWidth="1"/>
    <col min="4935" max="4935" width="3.90625" style="47" customWidth="1"/>
    <col min="4936" max="5120" width="9" style="47"/>
    <col min="5121" max="5121" width="3.90625" style="47" customWidth="1"/>
    <col min="5122" max="5122" width="21" style="47" customWidth="1"/>
    <col min="5123" max="5161" width="9.1796875" style="47" bestFit="1" customWidth="1"/>
    <col min="5162" max="5162" width="10" style="47" bestFit="1" customWidth="1"/>
    <col min="5163" max="5163" width="9.1796875" style="47" bestFit="1" customWidth="1"/>
    <col min="5164" max="5164" width="10" style="47" bestFit="1" customWidth="1"/>
    <col min="5165" max="5168" width="9.1796875" style="47" bestFit="1" customWidth="1"/>
    <col min="5169" max="5170" width="10" style="47" bestFit="1" customWidth="1"/>
    <col min="5171" max="5171" width="9.1796875" style="47" bestFit="1" customWidth="1"/>
    <col min="5172" max="5173" width="10" style="47" bestFit="1" customWidth="1"/>
    <col min="5174" max="5174" width="10.6328125" style="47" bestFit="1" customWidth="1"/>
    <col min="5175" max="5175" width="9.6328125" style="47" bestFit="1" customWidth="1"/>
    <col min="5176" max="5176" width="11.08984375" style="47" bestFit="1" customWidth="1"/>
    <col min="5177" max="5177" width="5.81640625" style="47" customWidth="1"/>
    <col min="5178" max="5178" width="7" style="47" customWidth="1"/>
    <col min="5179" max="5179" width="3.6328125" style="47" customWidth="1"/>
    <col min="5180" max="5180" width="19.453125" style="47" customWidth="1"/>
    <col min="5181" max="5182" width="9.90625" style="47" bestFit="1" customWidth="1"/>
    <col min="5183" max="5183" width="9.08984375" style="47" bestFit="1" customWidth="1"/>
    <col min="5184" max="5184" width="10" style="47" customWidth="1"/>
    <col min="5185" max="5185" width="3.90625" style="47" customWidth="1"/>
    <col min="5186" max="5186" width="3.81640625" style="47" customWidth="1"/>
    <col min="5187" max="5187" width="20.08984375" style="47" customWidth="1"/>
    <col min="5188" max="5188" width="9.36328125" style="47" bestFit="1" customWidth="1"/>
    <col min="5189" max="5189" width="9.90625" style="47" bestFit="1" customWidth="1"/>
    <col min="5190" max="5190" width="10.453125" style="47" bestFit="1" customWidth="1"/>
    <col min="5191" max="5191" width="3.90625" style="47" customWidth="1"/>
    <col min="5192" max="5376" width="9" style="47"/>
    <col min="5377" max="5377" width="3.90625" style="47" customWidth="1"/>
    <col min="5378" max="5378" width="21" style="47" customWidth="1"/>
    <col min="5379" max="5417" width="9.1796875" style="47" bestFit="1" customWidth="1"/>
    <col min="5418" max="5418" width="10" style="47" bestFit="1" customWidth="1"/>
    <col min="5419" max="5419" width="9.1796875" style="47" bestFit="1" customWidth="1"/>
    <col min="5420" max="5420" width="10" style="47" bestFit="1" customWidth="1"/>
    <col min="5421" max="5424" width="9.1796875" style="47" bestFit="1" customWidth="1"/>
    <col min="5425" max="5426" width="10" style="47" bestFit="1" customWidth="1"/>
    <col min="5427" max="5427" width="9.1796875" style="47" bestFit="1" customWidth="1"/>
    <col min="5428" max="5429" width="10" style="47" bestFit="1" customWidth="1"/>
    <col min="5430" max="5430" width="10.6328125" style="47" bestFit="1" customWidth="1"/>
    <col min="5431" max="5431" width="9.6328125" style="47" bestFit="1" customWidth="1"/>
    <col min="5432" max="5432" width="11.08984375" style="47" bestFit="1" customWidth="1"/>
    <col min="5433" max="5433" width="5.81640625" style="47" customWidth="1"/>
    <col min="5434" max="5434" width="7" style="47" customWidth="1"/>
    <col min="5435" max="5435" width="3.6328125" style="47" customWidth="1"/>
    <col min="5436" max="5436" width="19.453125" style="47" customWidth="1"/>
    <col min="5437" max="5438" width="9.90625" style="47" bestFit="1" customWidth="1"/>
    <col min="5439" max="5439" width="9.08984375" style="47" bestFit="1" customWidth="1"/>
    <col min="5440" max="5440" width="10" style="47" customWidth="1"/>
    <col min="5441" max="5441" width="3.90625" style="47" customWidth="1"/>
    <col min="5442" max="5442" width="3.81640625" style="47" customWidth="1"/>
    <col min="5443" max="5443" width="20.08984375" style="47" customWidth="1"/>
    <col min="5444" max="5444" width="9.36328125" style="47" bestFit="1" customWidth="1"/>
    <col min="5445" max="5445" width="9.90625" style="47" bestFit="1" customWidth="1"/>
    <col min="5446" max="5446" width="10.453125" style="47" bestFit="1" customWidth="1"/>
    <col min="5447" max="5447" width="3.90625" style="47" customWidth="1"/>
    <col min="5448" max="5632" width="9" style="47"/>
    <col min="5633" max="5633" width="3.90625" style="47" customWidth="1"/>
    <col min="5634" max="5634" width="21" style="47" customWidth="1"/>
    <col min="5635" max="5673" width="9.1796875" style="47" bestFit="1" customWidth="1"/>
    <col min="5674" max="5674" width="10" style="47" bestFit="1" customWidth="1"/>
    <col min="5675" max="5675" width="9.1796875" style="47" bestFit="1" customWidth="1"/>
    <col min="5676" max="5676" width="10" style="47" bestFit="1" customWidth="1"/>
    <col min="5677" max="5680" width="9.1796875" style="47" bestFit="1" customWidth="1"/>
    <col min="5681" max="5682" width="10" style="47" bestFit="1" customWidth="1"/>
    <col min="5683" max="5683" width="9.1796875" style="47" bestFit="1" customWidth="1"/>
    <col min="5684" max="5685" width="10" style="47" bestFit="1" customWidth="1"/>
    <col min="5686" max="5686" width="10.6328125" style="47" bestFit="1" customWidth="1"/>
    <col min="5687" max="5687" width="9.6328125" style="47" bestFit="1" customWidth="1"/>
    <col min="5688" max="5688" width="11.08984375" style="47" bestFit="1" customWidth="1"/>
    <col min="5689" max="5689" width="5.81640625" style="47" customWidth="1"/>
    <col min="5690" max="5690" width="7" style="47" customWidth="1"/>
    <col min="5691" max="5691" width="3.6328125" style="47" customWidth="1"/>
    <col min="5692" max="5692" width="19.453125" style="47" customWidth="1"/>
    <col min="5693" max="5694" width="9.90625" style="47" bestFit="1" customWidth="1"/>
    <col min="5695" max="5695" width="9.08984375" style="47" bestFit="1" customWidth="1"/>
    <col min="5696" max="5696" width="10" style="47" customWidth="1"/>
    <col min="5697" max="5697" width="3.90625" style="47" customWidth="1"/>
    <col min="5698" max="5698" width="3.81640625" style="47" customWidth="1"/>
    <col min="5699" max="5699" width="20.08984375" style="47" customWidth="1"/>
    <col min="5700" max="5700" width="9.36328125" style="47" bestFit="1" customWidth="1"/>
    <col min="5701" max="5701" width="9.90625" style="47" bestFit="1" customWidth="1"/>
    <col min="5702" max="5702" width="10.453125" style="47" bestFit="1" customWidth="1"/>
    <col min="5703" max="5703" width="3.90625" style="47" customWidth="1"/>
    <col min="5704" max="5888" width="9" style="47"/>
    <col min="5889" max="5889" width="3.90625" style="47" customWidth="1"/>
    <col min="5890" max="5890" width="21" style="47" customWidth="1"/>
    <col min="5891" max="5929" width="9.1796875" style="47" bestFit="1" customWidth="1"/>
    <col min="5930" max="5930" width="10" style="47" bestFit="1" customWidth="1"/>
    <col min="5931" max="5931" width="9.1796875" style="47" bestFit="1" customWidth="1"/>
    <col min="5932" max="5932" width="10" style="47" bestFit="1" customWidth="1"/>
    <col min="5933" max="5936" width="9.1796875" style="47" bestFit="1" customWidth="1"/>
    <col min="5937" max="5938" width="10" style="47" bestFit="1" customWidth="1"/>
    <col min="5939" max="5939" width="9.1796875" style="47" bestFit="1" customWidth="1"/>
    <col min="5940" max="5941" width="10" style="47" bestFit="1" customWidth="1"/>
    <col min="5942" max="5942" width="10.6328125" style="47" bestFit="1" customWidth="1"/>
    <col min="5943" max="5943" width="9.6328125" style="47" bestFit="1" customWidth="1"/>
    <col min="5944" max="5944" width="11.08984375" style="47" bestFit="1" customWidth="1"/>
    <col min="5945" max="5945" width="5.81640625" style="47" customWidth="1"/>
    <col min="5946" max="5946" width="7" style="47" customWidth="1"/>
    <col min="5947" max="5947" width="3.6328125" style="47" customWidth="1"/>
    <col min="5948" max="5948" width="19.453125" style="47" customWidth="1"/>
    <col min="5949" max="5950" width="9.90625" style="47" bestFit="1" customWidth="1"/>
    <col min="5951" max="5951" width="9.08984375" style="47" bestFit="1" customWidth="1"/>
    <col min="5952" max="5952" width="10" style="47" customWidth="1"/>
    <col min="5953" max="5953" width="3.90625" style="47" customWidth="1"/>
    <col min="5954" max="5954" width="3.81640625" style="47" customWidth="1"/>
    <col min="5955" max="5955" width="20.08984375" style="47" customWidth="1"/>
    <col min="5956" max="5956" width="9.36328125" style="47" bestFit="1" customWidth="1"/>
    <col min="5957" max="5957" width="9.90625" style="47" bestFit="1" customWidth="1"/>
    <col min="5958" max="5958" width="10.453125" style="47" bestFit="1" customWidth="1"/>
    <col min="5959" max="5959" width="3.90625" style="47" customWidth="1"/>
    <col min="5960" max="6144" width="9" style="47"/>
    <col min="6145" max="6145" width="3.90625" style="47" customWidth="1"/>
    <col min="6146" max="6146" width="21" style="47" customWidth="1"/>
    <col min="6147" max="6185" width="9.1796875" style="47" bestFit="1" customWidth="1"/>
    <col min="6186" max="6186" width="10" style="47" bestFit="1" customWidth="1"/>
    <col min="6187" max="6187" width="9.1796875" style="47" bestFit="1" customWidth="1"/>
    <col min="6188" max="6188" width="10" style="47" bestFit="1" customWidth="1"/>
    <col min="6189" max="6192" width="9.1796875" style="47" bestFit="1" customWidth="1"/>
    <col min="6193" max="6194" width="10" style="47" bestFit="1" customWidth="1"/>
    <col min="6195" max="6195" width="9.1796875" style="47" bestFit="1" customWidth="1"/>
    <col min="6196" max="6197" width="10" style="47" bestFit="1" customWidth="1"/>
    <col min="6198" max="6198" width="10.6328125" style="47" bestFit="1" customWidth="1"/>
    <col min="6199" max="6199" width="9.6328125" style="47" bestFit="1" customWidth="1"/>
    <col min="6200" max="6200" width="11.08984375" style="47" bestFit="1" customWidth="1"/>
    <col min="6201" max="6201" width="5.81640625" style="47" customWidth="1"/>
    <col min="6202" max="6202" width="7" style="47" customWidth="1"/>
    <col min="6203" max="6203" width="3.6328125" style="47" customWidth="1"/>
    <col min="6204" max="6204" width="19.453125" style="47" customWidth="1"/>
    <col min="6205" max="6206" width="9.90625" style="47" bestFit="1" customWidth="1"/>
    <col min="6207" max="6207" width="9.08984375" style="47" bestFit="1" customWidth="1"/>
    <col min="6208" max="6208" width="10" style="47" customWidth="1"/>
    <col min="6209" max="6209" width="3.90625" style="47" customWidth="1"/>
    <col min="6210" max="6210" width="3.81640625" style="47" customWidth="1"/>
    <col min="6211" max="6211" width="20.08984375" style="47" customWidth="1"/>
    <col min="6212" max="6212" width="9.36328125" style="47" bestFit="1" customWidth="1"/>
    <col min="6213" max="6213" width="9.90625" style="47" bestFit="1" customWidth="1"/>
    <col min="6214" max="6214" width="10.453125" style="47" bestFit="1" customWidth="1"/>
    <col min="6215" max="6215" width="3.90625" style="47" customWidth="1"/>
    <col min="6216" max="6400" width="9" style="47"/>
    <col min="6401" max="6401" width="3.90625" style="47" customWidth="1"/>
    <col min="6402" max="6402" width="21" style="47" customWidth="1"/>
    <col min="6403" max="6441" width="9.1796875" style="47" bestFit="1" customWidth="1"/>
    <col min="6442" max="6442" width="10" style="47" bestFit="1" customWidth="1"/>
    <col min="6443" max="6443" width="9.1796875" style="47" bestFit="1" customWidth="1"/>
    <col min="6444" max="6444" width="10" style="47" bestFit="1" customWidth="1"/>
    <col min="6445" max="6448" width="9.1796875" style="47" bestFit="1" customWidth="1"/>
    <col min="6449" max="6450" width="10" style="47" bestFit="1" customWidth="1"/>
    <col min="6451" max="6451" width="9.1796875" style="47" bestFit="1" customWidth="1"/>
    <col min="6452" max="6453" width="10" style="47" bestFit="1" customWidth="1"/>
    <col min="6454" max="6454" width="10.6328125" style="47" bestFit="1" customWidth="1"/>
    <col min="6455" max="6455" width="9.6328125" style="47" bestFit="1" customWidth="1"/>
    <col min="6456" max="6456" width="11.08984375" style="47" bestFit="1" customWidth="1"/>
    <col min="6457" max="6457" width="5.81640625" style="47" customWidth="1"/>
    <col min="6458" max="6458" width="7" style="47" customWidth="1"/>
    <col min="6459" max="6459" width="3.6328125" style="47" customWidth="1"/>
    <col min="6460" max="6460" width="19.453125" style="47" customWidth="1"/>
    <col min="6461" max="6462" width="9.90625" style="47" bestFit="1" customWidth="1"/>
    <col min="6463" max="6463" width="9.08984375" style="47" bestFit="1" customWidth="1"/>
    <col min="6464" max="6464" width="10" style="47" customWidth="1"/>
    <col min="6465" max="6465" width="3.90625" style="47" customWidth="1"/>
    <col min="6466" max="6466" width="3.81640625" style="47" customWidth="1"/>
    <col min="6467" max="6467" width="20.08984375" style="47" customWidth="1"/>
    <col min="6468" max="6468" width="9.36328125" style="47" bestFit="1" customWidth="1"/>
    <col min="6469" max="6469" width="9.90625" style="47" bestFit="1" customWidth="1"/>
    <col min="6470" max="6470" width="10.453125" style="47" bestFit="1" customWidth="1"/>
    <col min="6471" max="6471" width="3.90625" style="47" customWidth="1"/>
    <col min="6472" max="6656" width="9" style="47"/>
    <col min="6657" max="6657" width="3.90625" style="47" customWidth="1"/>
    <col min="6658" max="6658" width="21" style="47" customWidth="1"/>
    <col min="6659" max="6697" width="9.1796875" style="47" bestFit="1" customWidth="1"/>
    <col min="6698" max="6698" width="10" style="47" bestFit="1" customWidth="1"/>
    <col min="6699" max="6699" width="9.1796875" style="47" bestFit="1" customWidth="1"/>
    <col min="6700" max="6700" width="10" style="47" bestFit="1" customWidth="1"/>
    <col min="6701" max="6704" width="9.1796875" style="47" bestFit="1" customWidth="1"/>
    <col min="6705" max="6706" width="10" style="47" bestFit="1" customWidth="1"/>
    <col min="6707" max="6707" width="9.1796875" style="47" bestFit="1" customWidth="1"/>
    <col min="6708" max="6709" width="10" style="47" bestFit="1" customWidth="1"/>
    <col min="6710" max="6710" width="10.6328125" style="47" bestFit="1" customWidth="1"/>
    <col min="6711" max="6711" width="9.6328125" style="47" bestFit="1" customWidth="1"/>
    <col min="6712" max="6712" width="11.08984375" style="47" bestFit="1" customWidth="1"/>
    <col min="6713" max="6713" width="5.81640625" style="47" customWidth="1"/>
    <col min="6714" max="6714" width="7" style="47" customWidth="1"/>
    <col min="6715" max="6715" width="3.6328125" style="47" customWidth="1"/>
    <col min="6716" max="6716" width="19.453125" style="47" customWidth="1"/>
    <col min="6717" max="6718" width="9.90625" style="47" bestFit="1" customWidth="1"/>
    <col min="6719" max="6719" width="9.08984375" style="47" bestFit="1" customWidth="1"/>
    <col min="6720" max="6720" width="10" style="47" customWidth="1"/>
    <col min="6721" max="6721" width="3.90625" style="47" customWidth="1"/>
    <col min="6722" max="6722" width="3.81640625" style="47" customWidth="1"/>
    <col min="6723" max="6723" width="20.08984375" style="47" customWidth="1"/>
    <col min="6724" max="6724" width="9.36328125" style="47" bestFit="1" customWidth="1"/>
    <col min="6725" max="6725" width="9.90625" style="47" bestFit="1" customWidth="1"/>
    <col min="6726" max="6726" width="10.453125" style="47" bestFit="1" customWidth="1"/>
    <col min="6727" max="6727" width="3.90625" style="47" customWidth="1"/>
    <col min="6728" max="6912" width="9" style="47"/>
    <col min="6913" max="6913" width="3.90625" style="47" customWidth="1"/>
    <col min="6914" max="6914" width="21" style="47" customWidth="1"/>
    <col min="6915" max="6953" width="9.1796875" style="47" bestFit="1" customWidth="1"/>
    <col min="6954" max="6954" width="10" style="47" bestFit="1" customWidth="1"/>
    <col min="6955" max="6955" width="9.1796875" style="47" bestFit="1" customWidth="1"/>
    <col min="6956" max="6956" width="10" style="47" bestFit="1" customWidth="1"/>
    <col min="6957" max="6960" width="9.1796875" style="47" bestFit="1" customWidth="1"/>
    <col min="6961" max="6962" width="10" style="47" bestFit="1" customWidth="1"/>
    <col min="6963" max="6963" width="9.1796875" style="47" bestFit="1" customWidth="1"/>
    <col min="6964" max="6965" width="10" style="47" bestFit="1" customWidth="1"/>
    <col min="6966" max="6966" width="10.6328125" style="47" bestFit="1" customWidth="1"/>
    <col min="6967" max="6967" width="9.6328125" style="47" bestFit="1" customWidth="1"/>
    <col min="6968" max="6968" width="11.08984375" style="47" bestFit="1" customWidth="1"/>
    <col min="6969" max="6969" width="5.81640625" style="47" customWidth="1"/>
    <col min="6970" max="6970" width="7" style="47" customWidth="1"/>
    <col min="6971" max="6971" width="3.6328125" style="47" customWidth="1"/>
    <col min="6972" max="6972" width="19.453125" style="47" customWidth="1"/>
    <col min="6973" max="6974" width="9.90625" style="47" bestFit="1" customWidth="1"/>
    <col min="6975" max="6975" width="9.08984375" style="47" bestFit="1" customWidth="1"/>
    <col min="6976" max="6976" width="10" style="47" customWidth="1"/>
    <col min="6977" max="6977" width="3.90625" style="47" customWidth="1"/>
    <col min="6978" max="6978" width="3.81640625" style="47" customWidth="1"/>
    <col min="6979" max="6979" width="20.08984375" style="47" customWidth="1"/>
    <col min="6980" max="6980" width="9.36328125" style="47" bestFit="1" customWidth="1"/>
    <col min="6981" max="6981" width="9.90625" style="47" bestFit="1" customWidth="1"/>
    <col min="6982" max="6982" width="10.453125" style="47" bestFit="1" customWidth="1"/>
    <col min="6983" max="6983" width="3.90625" style="47" customWidth="1"/>
    <col min="6984" max="7168" width="9" style="47"/>
    <col min="7169" max="7169" width="3.90625" style="47" customWidth="1"/>
    <col min="7170" max="7170" width="21" style="47" customWidth="1"/>
    <col min="7171" max="7209" width="9.1796875" style="47" bestFit="1" customWidth="1"/>
    <col min="7210" max="7210" width="10" style="47" bestFit="1" customWidth="1"/>
    <col min="7211" max="7211" width="9.1796875" style="47" bestFit="1" customWidth="1"/>
    <col min="7212" max="7212" width="10" style="47" bestFit="1" customWidth="1"/>
    <col min="7213" max="7216" width="9.1796875" style="47" bestFit="1" customWidth="1"/>
    <col min="7217" max="7218" width="10" style="47" bestFit="1" customWidth="1"/>
    <col min="7219" max="7219" width="9.1796875" style="47" bestFit="1" customWidth="1"/>
    <col min="7220" max="7221" width="10" style="47" bestFit="1" customWidth="1"/>
    <col min="7222" max="7222" width="10.6328125" style="47" bestFit="1" customWidth="1"/>
    <col min="7223" max="7223" width="9.6328125" style="47" bestFit="1" customWidth="1"/>
    <col min="7224" max="7224" width="11.08984375" style="47" bestFit="1" customWidth="1"/>
    <col min="7225" max="7225" width="5.81640625" style="47" customWidth="1"/>
    <col min="7226" max="7226" width="7" style="47" customWidth="1"/>
    <col min="7227" max="7227" width="3.6328125" style="47" customWidth="1"/>
    <col min="7228" max="7228" width="19.453125" style="47" customWidth="1"/>
    <col min="7229" max="7230" width="9.90625" style="47" bestFit="1" customWidth="1"/>
    <col min="7231" max="7231" width="9.08984375" style="47" bestFit="1" customWidth="1"/>
    <col min="7232" max="7232" width="10" style="47" customWidth="1"/>
    <col min="7233" max="7233" width="3.90625" style="47" customWidth="1"/>
    <col min="7234" max="7234" width="3.81640625" style="47" customWidth="1"/>
    <col min="7235" max="7235" width="20.08984375" style="47" customWidth="1"/>
    <col min="7236" max="7236" width="9.36328125" style="47" bestFit="1" customWidth="1"/>
    <col min="7237" max="7237" width="9.90625" style="47" bestFit="1" customWidth="1"/>
    <col min="7238" max="7238" width="10.453125" style="47" bestFit="1" customWidth="1"/>
    <col min="7239" max="7239" width="3.90625" style="47" customWidth="1"/>
    <col min="7240" max="7424" width="9" style="47"/>
    <col min="7425" max="7425" width="3.90625" style="47" customWidth="1"/>
    <col min="7426" max="7426" width="21" style="47" customWidth="1"/>
    <col min="7427" max="7465" width="9.1796875" style="47" bestFit="1" customWidth="1"/>
    <col min="7466" max="7466" width="10" style="47" bestFit="1" customWidth="1"/>
    <col min="7467" max="7467" width="9.1796875" style="47" bestFit="1" customWidth="1"/>
    <col min="7468" max="7468" width="10" style="47" bestFit="1" customWidth="1"/>
    <col min="7469" max="7472" width="9.1796875" style="47" bestFit="1" customWidth="1"/>
    <col min="7473" max="7474" width="10" style="47" bestFit="1" customWidth="1"/>
    <col min="7475" max="7475" width="9.1796875" style="47" bestFit="1" customWidth="1"/>
    <col min="7476" max="7477" width="10" style="47" bestFit="1" customWidth="1"/>
    <col min="7478" max="7478" width="10.6328125" style="47" bestFit="1" customWidth="1"/>
    <col min="7479" max="7479" width="9.6328125" style="47" bestFit="1" customWidth="1"/>
    <col min="7480" max="7480" width="11.08984375" style="47" bestFit="1" customWidth="1"/>
    <col min="7481" max="7481" width="5.81640625" style="47" customWidth="1"/>
    <col min="7482" max="7482" width="7" style="47" customWidth="1"/>
    <col min="7483" max="7483" width="3.6328125" style="47" customWidth="1"/>
    <col min="7484" max="7484" width="19.453125" style="47" customWidth="1"/>
    <col min="7485" max="7486" width="9.90625" style="47" bestFit="1" customWidth="1"/>
    <col min="7487" max="7487" width="9.08984375" style="47" bestFit="1" customWidth="1"/>
    <col min="7488" max="7488" width="10" style="47" customWidth="1"/>
    <col min="7489" max="7489" width="3.90625" style="47" customWidth="1"/>
    <col min="7490" max="7490" width="3.81640625" style="47" customWidth="1"/>
    <col min="7491" max="7491" width="20.08984375" style="47" customWidth="1"/>
    <col min="7492" max="7492" width="9.36328125" style="47" bestFit="1" customWidth="1"/>
    <col min="7493" max="7493" width="9.90625" style="47" bestFit="1" customWidth="1"/>
    <col min="7494" max="7494" width="10.453125" style="47" bestFit="1" customWidth="1"/>
    <col min="7495" max="7495" width="3.90625" style="47" customWidth="1"/>
    <col min="7496" max="7680" width="9" style="47"/>
    <col min="7681" max="7681" width="3.90625" style="47" customWidth="1"/>
    <col min="7682" max="7682" width="21" style="47" customWidth="1"/>
    <col min="7683" max="7721" width="9.1796875" style="47" bestFit="1" customWidth="1"/>
    <col min="7722" max="7722" width="10" style="47" bestFit="1" customWidth="1"/>
    <col min="7723" max="7723" width="9.1796875" style="47" bestFit="1" customWidth="1"/>
    <col min="7724" max="7724" width="10" style="47" bestFit="1" customWidth="1"/>
    <col min="7725" max="7728" width="9.1796875" style="47" bestFit="1" customWidth="1"/>
    <col min="7729" max="7730" width="10" style="47" bestFit="1" customWidth="1"/>
    <col min="7731" max="7731" width="9.1796875" style="47" bestFit="1" customWidth="1"/>
    <col min="7732" max="7733" width="10" style="47" bestFit="1" customWidth="1"/>
    <col min="7734" max="7734" width="10.6328125" style="47" bestFit="1" customWidth="1"/>
    <col min="7735" max="7735" width="9.6328125" style="47" bestFit="1" customWidth="1"/>
    <col min="7736" max="7736" width="11.08984375" style="47" bestFit="1" customWidth="1"/>
    <col min="7737" max="7737" width="5.81640625" style="47" customWidth="1"/>
    <col min="7738" max="7738" width="7" style="47" customWidth="1"/>
    <col min="7739" max="7739" width="3.6328125" style="47" customWidth="1"/>
    <col min="7740" max="7740" width="19.453125" style="47" customWidth="1"/>
    <col min="7741" max="7742" width="9.90625" style="47" bestFit="1" customWidth="1"/>
    <col min="7743" max="7743" width="9.08984375" style="47" bestFit="1" customWidth="1"/>
    <col min="7744" max="7744" width="10" style="47" customWidth="1"/>
    <col min="7745" max="7745" width="3.90625" style="47" customWidth="1"/>
    <col min="7746" max="7746" width="3.81640625" style="47" customWidth="1"/>
    <col min="7747" max="7747" width="20.08984375" style="47" customWidth="1"/>
    <col min="7748" max="7748" width="9.36328125" style="47" bestFit="1" customWidth="1"/>
    <col min="7749" max="7749" width="9.90625" style="47" bestFit="1" customWidth="1"/>
    <col min="7750" max="7750" width="10.453125" style="47" bestFit="1" customWidth="1"/>
    <col min="7751" max="7751" width="3.90625" style="47" customWidth="1"/>
    <col min="7752" max="7936" width="9" style="47"/>
    <col min="7937" max="7937" width="3.90625" style="47" customWidth="1"/>
    <col min="7938" max="7938" width="21" style="47" customWidth="1"/>
    <col min="7939" max="7977" width="9.1796875" style="47" bestFit="1" customWidth="1"/>
    <col min="7978" max="7978" width="10" style="47" bestFit="1" customWidth="1"/>
    <col min="7979" max="7979" width="9.1796875" style="47" bestFit="1" customWidth="1"/>
    <col min="7980" max="7980" width="10" style="47" bestFit="1" customWidth="1"/>
    <col min="7981" max="7984" width="9.1796875" style="47" bestFit="1" customWidth="1"/>
    <col min="7985" max="7986" width="10" style="47" bestFit="1" customWidth="1"/>
    <col min="7987" max="7987" width="9.1796875" style="47" bestFit="1" customWidth="1"/>
    <col min="7988" max="7989" width="10" style="47" bestFit="1" customWidth="1"/>
    <col min="7990" max="7990" width="10.6328125" style="47" bestFit="1" customWidth="1"/>
    <col min="7991" max="7991" width="9.6328125" style="47" bestFit="1" customWidth="1"/>
    <col min="7992" max="7992" width="11.08984375" style="47" bestFit="1" customWidth="1"/>
    <col min="7993" max="7993" width="5.81640625" style="47" customWidth="1"/>
    <col min="7994" max="7994" width="7" style="47" customWidth="1"/>
    <col min="7995" max="7995" width="3.6328125" style="47" customWidth="1"/>
    <col min="7996" max="7996" width="19.453125" style="47" customWidth="1"/>
    <col min="7997" max="7998" width="9.90625" style="47" bestFit="1" customWidth="1"/>
    <col min="7999" max="7999" width="9.08984375" style="47" bestFit="1" customWidth="1"/>
    <col min="8000" max="8000" width="10" style="47" customWidth="1"/>
    <col min="8001" max="8001" width="3.90625" style="47" customWidth="1"/>
    <col min="8002" max="8002" width="3.81640625" style="47" customWidth="1"/>
    <col min="8003" max="8003" width="20.08984375" style="47" customWidth="1"/>
    <col min="8004" max="8004" width="9.36328125" style="47" bestFit="1" customWidth="1"/>
    <col min="8005" max="8005" width="9.90625" style="47" bestFit="1" customWidth="1"/>
    <col min="8006" max="8006" width="10.453125" style="47" bestFit="1" customWidth="1"/>
    <col min="8007" max="8007" width="3.90625" style="47" customWidth="1"/>
    <col min="8008" max="8192" width="9" style="47"/>
    <col min="8193" max="8193" width="3.90625" style="47" customWidth="1"/>
    <col min="8194" max="8194" width="21" style="47" customWidth="1"/>
    <col min="8195" max="8233" width="9.1796875" style="47" bestFit="1" customWidth="1"/>
    <col min="8234" max="8234" width="10" style="47" bestFit="1" customWidth="1"/>
    <col min="8235" max="8235" width="9.1796875" style="47" bestFit="1" customWidth="1"/>
    <col min="8236" max="8236" width="10" style="47" bestFit="1" customWidth="1"/>
    <col min="8237" max="8240" width="9.1796875" style="47" bestFit="1" customWidth="1"/>
    <col min="8241" max="8242" width="10" style="47" bestFit="1" customWidth="1"/>
    <col min="8243" max="8243" width="9.1796875" style="47" bestFit="1" customWidth="1"/>
    <col min="8244" max="8245" width="10" style="47" bestFit="1" customWidth="1"/>
    <col min="8246" max="8246" width="10.6328125" style="47" bestFit="1" customWidth="1"/>
    <col min="8247" max="8247" width="9.6328125" style="47" bestFit="1" customWidth="1"/>
    <col min="8248" max="8248" width="11.08984375" style="47" bestFit="1" customWidth="1"/>
    <col min="8249" max="8249" width="5.81640625" style="47" customWidth="1"/>
    <col min="8250" max="8250" width="7" style="47" customWidth="1"/>
    <col min="8251" max="8251" width="3.6328125" style="47" customWidth="1"/>
    <col min="8252" max="8252" width="19.453125" style="47" customWidth="1"/>
    <col min="8253" max="8254" width="9.90625" style="47" bestFit="1" customWidth="1"/>
    <col min="8255" max="8255" width="9.08984375" style="47" bestFit="1" customWidth="1"/>
    <col min="8256" max="8256" width="10" style="47" customWidth="1"/>
    <col min="8257" max="8257" width="3.90625" style="47" customWidth="1"/>
    <col min="8258" max="8258" width="3.81640625" style="47" customWidth="1"/>
    <col min="8259" max="8259" width="20.08984375" style="47" customWidth="1"/>
    <col min="8260" max="8260" width="9.36328125" style="47" bestFit="1" customWidth="1"/>
    <col min="8261" max="8261" width="9.90625" style="47" bestFit="1" customWidth="1"/>
    <col min="8262" max="8262" width="10.453125" style="47" bestFit="1" customWidth="1"/>
    <col min="8263" max="8263" width="3.90625" style="47" customWidth="1"/>
    <col min="8264" max="8448" width="9" style="47"/>
    <col min="8449" max="8449" width="3.90625" style="47" customWidth="1"/>
    <col min="8450" max="8450" width="21" style="47" customWidth="1"/>
    <col min="8451" max="8489" width="9.1796875" style="47" bestFit="1" customWidth="1"/>
    <col min="8490" max="8490" width="10" style="47" bestFit="1" customWidth="1"/>
    <col min="8491" max="8491" width="9.1796875" style="47" bestFit="1" customWidth="1"/>
    <col min="8492" max="8492" width="10" style="47" bestFit="1" customWidth="1"/>
    <col min="8493" max="8496" width="9.1796875" style="47" bestFit="1" customWidth="1"/>
    <col min="8497" max="8498" width="10" style="47" bestFit="1" customWidth="1"/>
    <col min="8499" max="8499" width="9.1796875" style="47" bestFit="1" customWidth="1"/>
    <col min="8500" max="8501" width="10" style="47" bestFit="1" customWidth="1"/>
    <col min="8502" max="8502" width="10.6328125" style="47" bestFit="1" customWidth="1"/>
    <col min="8503" max="8503" width="9.6328125" style="47" bestFit="1" customWidth="1"/>
    <col min="8504" max="8504" width="11.08984375" style="47" bestFit="1" customWidth="1"/>
    <col min="8505" max="8505" width="5.81640625" style="47" customWidth="1"/>
    <col min="8506" max="8506" width="7" style="47" customWidth="1"/>
    <col min="8507" max="8507" width="3.6328125" style="47" customWidth="1"/>
    <col min="8508" max="8508" width="19.453125" style="47" customWidth="1"/>
    <col min="8509" max="8510" width="9.90625" style="47" bestFit="1" customWidth="1"/>
    <col min="8511" max="8511" width="9.08984375" style="47" bestFit="1" customWidth="1"/>
    <col min="8512" max="8512" width="10" style="47" customWidth="1"/>
    <col min="8513" max="8513" width="3.90625" style="47" customWidth="1"/>
    <col min="8514" max="8514" width="3.81640625" style="47" customWidth="1"/>
    <col min="8515" max="8515" width="20.08984375" style="47" customWidth="1"/>
    <col min="8516" max="8516" width="9.36328125" style="47" bestFit="1" customWidth="1"/>
    <col min="8517" max="8517" width="9.90625" style="47" bestFit="1" customWidth="1"/>
    <col min="8518" max="8518" width="10.453125" style="47" bestFit="1" customWidth="1"/>
    <col min="8519" max="8519" width="3.90625" style="47" customWidth="1"/>
    <col min="8520" max="8704" width="9" style="47"/>
    <col min="8705" max="8705" width="3.90625" style="47" customWidth="1"/>
    <col min="8706" max="8706" width="21" style="47" customWidth="1"/>
    <col min="8707" max="8745" width="9.1796875" style="47" bestFit="1" customWidth="1"/>
    <col min="8746" max="8746" width="10" style="47" bestFit="1" customWidth="1"/>
    <col min="8747" max="8747" width="9.1796875" style="47" bestFit="1" customWidth="1"/>
    <col min="8748" max="8748" width="10" style="47" bestFit="1" customWidth="1"/>
    <col min="8749" max="8752" width="9.1796875" style="47" bestFit="1" customWidth="1"/>
    <col min="8753" max="8754" width="10" style="47" bestFit="1" customWidth="1"/>
    <col min="8755" max="8755" width="9.1796875" style="47" bestFit="1" customWidth="1"/>
    <col min="8756" max="8757" width="10" style="47" bestFit="1" customWidth="1"/>
    <col min="8758" max="8758" width="10.6328125" style="47" bestFit="1" customWidth="1"/>
    <col min="8759" max="8759" width="9.6328125" style="47" bestFit="1" customWidth="1"/>
    <col min="8760" max="8760" width="11.08984375" style="47" bestFit="1" customWidth="1"/>
    <col min="8761" max="8761" width="5.81640625" style="47" customWidth="1"/>
    <col min="8762" max="8762" width="7" style="47" customWidth="1"/>
    <col min="8763" max="8763" width="3.6328125" style="47" customWidth="1"/>
    <col min="8764" max="8764" width="19.453125" style="47" customWidth="1"/>
    <col min="8765" max="8766" width="9.90625" style="47" bestFit="1" customWidth="1"/>
    <col min="8767" max="8767" width="9.08984375" style="47" bestFit="1" customWidth="1"/>
    <col min="8768" max="8768" width="10" style="47" customWidth="1"/>
    <col min="8769" max="8769" width="3.90625" style="47" customWidth="1"/>
    <col min="8770" max="8770" width="3.81640625" style="47" customWidth="1"/>
    <col min="8771" max="8771" width="20.08984375" style="47" customWidth="1"/>
    <col min="8772" max="8772" width="9.36328125" style="47" bestFit="1" customWidth="1"/>
    <col min="8773" max="8773" width="9.90625" style="47" bestFit="1" customWidth="1"/>
    <col min="8774" max="8774" width="10.453125" style="47" bestFit="1" customWidth="1"/>
    <col min="8775" max="8775" width="3.90625" style="47" customWidth="1"/>
    <col min="8776" max="8960" width="9" style="47"/>
    <col min="8961" max="8961" width="3.90625" style="47" customWidth="1"/>
    <col min="8962" max="8962" width="21" style="47" customWidth="1"/>
    <col min="8963" max="9001" width="9.1796875" style="47" bestFit="1" customWidth="1"/>
    <col min="9002" max="9002" width="10" style="47" bestFit="1" customWidth="1"/>
    <col min="9003" max="9003" width="9.1796875" style="47" bestFit="1" customWidth="1"/>
    <col min="9004" max="9004" width="10" style="47" bestFit="1" customWidth="1"/>
    <col min="9005" max="9008" width="9.1796875" style="47" bestFit="1" customWidth="1"/>
    <col min="9009" max="9010" width="10" style="47" bestFit="1" customWidth="1"/>
    <col min="9011" max="9011" width="9.1796875" style="47" bestFit="1" customWidth="1"/>
    <col min="9012" max="9013" width="10" style="47" bestFit="1" customWidth="1"/>
    <col min="9014" max="9014" width="10.6328125" style="47" bestFit="1" customWidth="1"/>
    <col min="9015" max="9015" width="9.6328125" style="47" bestFit="1" customWidth="1"/>
    <col min="9016" max="9016" width="11.08984375" style="47" bestFit="1" customWidth="1"/>
    <col min="9017" max="9017" width="5.81640625" style="47" customWidth="1"/>
    <col min="9018" max="9018" width="7" style="47" customWidth="1"/>
    <col min="9019" max="9019" width="3.6328125" style="47" customWidth="1"/>
    <col min="9020" max="9020" width="19.453125" style="47" customWidth="1"/>
    <col min="9021" max="9022" width="9.90625" style="47" bestFit="1" customWidth="1"/>
    <col min="9023" max="9023" width="9.08984375" style="47" bestFit="1" customWidth="1"/>
    <col min="9024" max="9024" width="10" style="47" customWidth="1"/>
    <col min="9025" max="9025" width="3.90625" style="47" customWidth="1"/>
    <col min="9026" max="9026" width="3.81640625" style="47" customWidth="1"/>
    <col min="9027" max="9027" width="20.08984375" style="47" customWidth="1"/>
    <col min="9028" max="9028" width="9.36328125" style="47" bestFit="1" customWidth="1"/>
    <col min="9029" max="9029" width="9.90625" style="47" bestFit="1" customWidth="1"/>
    <col min="9030" max="9030" width="10.453125" style="47" bestFit="1" customWidth="1"/>
    <col min="9031" max="9031" width="3.90625" style="47" customWidth="1"/>
    <col min="9032" max="9216" width="9" style="47"/>
    <col min="9217" max="9217" width="3.90625" style="47" customWidth="1"/>
    <col min="9218" max="9218" width="21" style="47" customWidth="1"/>
    <col min="9219" max="9257" width="9.1796875" style="47" bestFit="1" customWidth="1"/>
    <col min="9258" max="9258" width="10" style="47" bestFit="1" customWidth="1"/>
    <col min="9259" max="9259" width="9.1796875" style="47" bestFit="1" customWidth="1"/>
    <col min="9260" max="9260" width="10" style="47" bestFit="1" customWidth="1"/>
    <col min="9261" max="9264" width="9.1796875" style="47" bestFit="1" customWidth="1"/>
    <col min="9265" max="9266" width="10" style="47" bestFit="1" customWidth="1"/>
    <col min="9267" max="9267" width="9.1796875" style="47" bestFit="1" customWidth="1"/>
    <col min="9268" max="9269" width="10" style="47" bestFit="1" customWidth="1"/>
    <col min="9270" max="9270" width="10.6328125" style="47" bestFit="1" customWidth="1"/>
    <col min="9271" max="9271" width="9.6328125" style="47" bestFit="1" customWidth="1"/>
    <col min="9272" max="9272" width="11.08984375" style="47" bestFit="1" customWidth="1"/>
    <col min="9273" max="9273" width="5.81640625" style="47" customWidth="1"/>
    <col min="9274" max="9274" width="7" style="47" customWidth="1"/>
    <col min="9275" max="9275" width="3.6328125" style="47" customWidth="1"/>
    <col min="9276" max="9276" width="19.453125" style="47" customWidth="1"/>
    <col min="9277" max="9278" width="9.90625" style="47" bestFit="1" customWidth="1"/>
    <col min="9279" max="9279" width="9.08984375" style="47" bestFit="1" customWidth="1"/>
    <col min="9280" max="9280" width="10" style="47" customWidth="1"/>
    <col min="9281" max="9281" width="3.90625" style="47" customWidth="1"/>
    <col min="9282" max="9282" width="3.81640625" style="47" customWidth="1"/>
    <col min="9283" max="9283" width="20.08984375" style="47" customWidth="1"/>
    <col min="9284" max="9284" width="9.36328125" style="47" bestFit="1" customWidth="1"/>
    <col min="9285" max="9285" width="9.90625" style="47" bestFit="1" customWidth="1"/>
    <col min="9286" max="9286" width="10.453125" style="47" bestFit="1" customWidth="1"/>
    <col min="9287" max="9287" width="3.90625" style="47" customWidth="1"/>
    <col min="9288" max="9472" width="9" style="47"/>
    <col min="9473" max="9473" width="3.90625" style="47" customWidth="1"/>
    <col min="9474" max="9474" width="21" style="47" customWidth="1"/>
    <col min="9475" max="9513" width="9.1796875" style="47" bestFit="1" customWidth="1"/>
    <col min="9514" max="9514" width="10" style="47" bestFit="1" customWidth="1"/>
    <col min="9515" max="9515" width="9.1796875" style="47" bestFit="1" customWidth="1"/>
    <col min="9516" max="9516" width="10" style="47" bestFit="1" customWidth="1"/>
    <col min="9517" max="9520" width="9.1796875" style="47" bestFit="1" customWidth="1"/>
    <col min="9521" max="9522" width="10" style="47" bestFit="1" customWidth="1"/>
    <col min="9523" max="9523" width="9.1796875" style="47" bestFit="1" customWidth="1"/>
    <col min="9524" max="9525" width="10" style="47" bestFit="1" customWidth="1"/>
    <col min="9526" max="9526" width="10.6328125" style="47" bestFit="1" customWidth="1"/>
    <col min="9527" max="9527" width="9.6328125" style="47" bestFit="1" customWidth="1"/>
    <col min="9528" max="9528" width="11.08984375" style="47" bestFit="1" customWidth="1"/>
    <col min="9529" max="9529" width="5.81640625" style="47" customWidth="1"/>
    <col min="9530" max="9530" width="7" style="47" customWidth="1"/>
    <col min="9531" max="9531" width="3.6328125" style="47" customWidth="1"/>
    <col min="9532" max="9532" width="19.453125" style="47" customWidth="1"/>
    <col min="9533" max="9534" width="9.90625" style="47" bestFit="1" customWidth="1"/>
    <col min="9535" max="9535" width="9.08984375" style="47" bestFit="1" customWidth="1"/>
    <col min="9536" max="9536" width="10" style="47" customWidth="1"/>
    <col min="9537" max="9537" width="3.90625" style="47" customWidth="1"/>
    <col min="9538" max="9538" width="3.81640625" style="47" customWidth="1"/>
    <col min="9539" max="9539" width="20.08984375" style="47" customWidth="1"/>
    <col min="9540" max="9540" width="9.36328125" style="47" bestFit="1" customWidth="1"/>
    <col min="9541" max="9541" width="9.90625" style="47" bestFit="1" customWidth="1"/>
    <col min="9542" max="9542" width="10.453125" style="47" bestFit="1" customWidth="1"/>
    <col min="9543" max="9543" width="3.90625" style="47" customWidth="1"/>
    <col min="9544" max="9728" width="9" style="47"/>
    <col min="9729" max="9729" width="3.90625" style="47" customWidth="1"/>
    <col min="9730" max="9730" width="21" style="47" customWidth="1"/>
    <col min="9731" max="9769" width="9.1796875" style="47" bestFit="1" customWidth="1"/>
    <col min="9770" max="9770" width="10" style="47" bestFit="1" customWidth="1"/>
    <col min="9771" max="9771" width="9.1796875" style="47" bestFit="1" customWidth="1"/>
    <col min="9772" max="9772" width="10" style="47" bestFit="1" customWidth="1"/>
    <col min="9773" max="9776" width="9.1796875" style="47" bestFit="1" customWidth="1"/>
    <col min="9777" max="9778" width="10" style="47" bestFit="1" customWidth="1"/>
    <col min="9779" max="9779" width="9.1796875" style="47" bestFit="1" customWidth="1"/>
    <col min="9780" max="9781" width="10" style="47" bestFit="1" customWidth="1"/>
    <col min="9782" max="9782" width="10.6328125" style="47" bestFit="1" customWidth="1"/>
    <col min="9783" max="9783" width="9.6328125" style="47" bestFit="1" customWidth="1"/>
    <col min="9784" max="9784" width="11.08984375" style="47" bestFit="1" customWidth="1"/>
    <col min="9785" max="9785" width="5.81640625" style="47" customWidth="1"/>
    <col min="9786" max="9786" width="7" style="47" customWidth="1"/>
    <col min="9787" max="9787" width="3.6328125" style="47" customWidth="1"/>
    <col min="9788" max="9788" width="19.453125" style="47" customWidth="1"/>
    <col min="9789" max="9790" width="9.90625" style="47" bestFit="1" customWidth="1"/>
    <col min="9791" max="9791" width="9.08984375" style="47" bestFit="1" customWidth="1"/>
    <col min="9792" max="9792" width="10" style="47" customWidth="1"/>
    <col min="9793" max="9793" width="3.90625" style="47" customWidth="1"/>
    <col min="9794" max="9794" width="3.81640625" style="47" customWidth="1"/>
    <col min="9795" max="9795" width="20.08984375" style="47" customWidth="1"/>
    <col min="9796" max="9796" width="9.36328125" style="47" bestFit="1" customWidth="1"/>
    <col min="9797" max="9797" width="9.90625" style="47" bestFit="1" customWidth="1"/>
    <col min="9798" max="9798" width="10.453125" style="47" bestFit="1" customWidth="1"/>
    <col min="9799" max="9799" width="3.90625" style="47" customWidth="1"/>
    <col min="9800" max="9984" width="9" style="47"/>
    <col min="9985" max="9985" width="3.90625" style="47" customWidth="1"/>
    <col min="9986" max="9986" width="21" style="47" customWidth="1"/>
    <col min="9987" max="10025" width="9.1796875" style="47" bestFit="1" customWidth="1"/>
    <col min="10026" max="10026" width="10" style="47" bestFit="1" customWidth="1"/>
    <col min="10027" max="10027" width="9.1796875" style="47" bestFit="1" customWidth="1"/>
    <col min="10028" max="10028" width="10" style="47" bestFit="1" customWidth="1"/>
    <col min="10029" max="10032" width="9.1796875" style="47" bestFit="1" customWidth="1"/>
    <col min="10033" max="10034" width="10" style="47" bestFit="1" customWidth="1"/>
    <col min="10035" max="10035" width="9.1796875" style="47" bestFit="1" customWidth="1"/>
    <col min="10036" max="10037" width="10" style="47" bestFit="1" customWidth="1"/>
    <col min="10038" max="10038" width="10.6328125" style="47" bestFit="1" customWidth="1"/>
    <col min="10039" max="10039" width="9.6328125" style="47" bestFit="1" customWidth="1"/>
    <col min="10040" max="10040" width="11.08984375" style="47" bestFit="1" customWidth="1"/>
    <col min="10041" max="10041" width="5.81640625" style="47" customWidth="1"/>
    <col min="10042" max="10042" width="7" style="47" customWidth="1"/>
    <col min="10043" max="10043" width="3.6328125" style="47" customWidth="1"/>
    <col min="10044" max="10044" width="19.453125" style="47" customWidth="1"/>
    <col min="10045" max="10046" width="9.90625" style="47" bestFit="1" customWidth="1"/>
    <col min="10047" max="10047" width="9.08984375" style="47" bestFit="1" customWidth="1"/>
    <col min="10048" max="10048" width="10" style="47" customWidth="1"/>
    <col min="10049" max="10049" width="3.90625" style="47" customWidth="1"/>
    <col min="10050" max="10050" width="3.81640625" style="47" customWidth="1"/>
    <col min="10051" max="10051" width="20.08984375" style="47" customWidth="1"/>
    <col min="10052" max="10052" width="9.36328125" style="47" bestFit="1" customWidth="1"/>
    <col min="10053" max="10053" width="9.90625" style="47" bestFit="1" customWidth="1"/>
    <col min="10054" max="10054" width="10.453125" style="47" bestFit="1" customWidth="1"/>
    <col min="10055" max="10055" width="3.90625" style="47" customWidth="1"/>
    <col min="10056" max="10240" width="9" style="47"/>
    <col min="10241" max="10241" width="3.90625" style="47" customWidth="1"/>
    <col min="10242" max="10242" width="21" style="47" customWidth="1"/>
    <col min="10243" max="10281" width="9.1796875" style="47" bestFit="1" customWidth="1"/>
    <col min="10282" max="10282" width="10" style="47" bestFit="1" customWidth="1"/>
    <col min="10283" max="10283" width="9.1796875" style="47" bestFit="1" customWidth="1"/>
    <col min="10284" max="10284" width="10" style="47" bestFit="1" customWidth="1"/>
    <col min="10285" max="10288" width="9.1796875" style="47" bestFit="1" customWidth="1"/>
    <col min="10289" max="10290" width="10" style="47" bestFit="1" customWidth="1"/>
    <col min="10291" max="10291" width="9.1796875" style="47" bestFit="1" customWidth="1"/>
    <col min="10292" max="10293" width="10" style="47" bestFit="1" customWidth="1"/>
    <col min="10294" max="10294" width="10.6328125" style="47" bestFit="1" customWidth="1"/>
    <col min="10295" max="10295" width="9.6328125" style="47" bestFit="1" customWidth="1"/>
    <col min="10296" max="10296" width="11.08984375" style="47" bestFit="1" customWidth="1"/>
    <col min="10297" max="10297" width="5.81640625" style="47" customWidth="1"/>
    <col min="10298" max="10298" width="7" style="47" customWidth="1"/>
    <col min="10299" max="10299" width="3.6328125" style="47" customWidth="1"/>
    <col min="10300" max="10300" width="19.453125" style="47" customWidth="1"/>
    <col min="10301" max="10302" width="9.90625" style="47" bestFit="1" customWidth="1"/>
    <col min="10303" max="10303" width="9.08984375" style="47" bestFit="1" customWidth="1"/>
    <col min="10304" max="10304" width="10" style="47" customWidth="1"/>
    <col min="10305" max="10305" width="3.90625" style="47" customWidth="1"/>
    <col min="10306" max="10306" width="3.81640625" style="47" customWidth="1"/>
    <col min="10307" max="10307" width="20.08984375" style="47" customWidth="1"/>
    <col min="10308" max="10308" width="9.36328125" style="47" bestFit="1" customWidth="1"/>
    <col min="10309" max="10309" width="9.90625" style="47" bestFit="1" customWidth="1"/>
    <col min="10310" max="10310" width="10.453125" style="47" bestFit="1" customWidth="1"/>
    <col min="10311" max="10311" width="3.90625" style="47" customWidth="1"/>
    <col min="10312" max="10496" width="9" style="47"/>
    <col min="10497" max="10497" width="3.90625" style="47" customWidth="1"/>
    <col min="10498" max="10498" width="21" style="47" customWidth="1"/>
    <col min="10499" max="10537" width="9.1796875" style="47" bestFit="1" customWidth="1"/>
    <col min="10538" max="10538" width="10" style="47" bestFit="1" customWidth="1"/>
    <col min="10539" max="10539" width="9.1796875" style="47" bestFit="1" customWidth="1"/>
    <col min="10540" max="10540" width="10" style="47" bestFit="1" customWidth="1"/>
    <col min="10541" max="10544" width="9.1796875" style="47" bestFit="1" customWidth="1"/>
    <col min="10545" max="10546" width="10" style="47" bestFit="1" customWidth="1"/>
    <col min="10547" max="10547" width="9.1796875" style="47" bestFit="1" customWidth="1"/>
    <col min="10548" max="10549" width="10" style="47" bestFit="1" customWidth="1"/>
    <col min="10550" max="10550" width="10.6328125" style="47" bestFit="1" customWidth="1"/>
    <col min="10551" max="10551" width="9.6328125" style="47" bestFit="1" customWidth="1"/>
    <col min="10552" max="10552" width="11.08984375" style="47" bestFit="1" customWidth="1"/>
    <col min="10553" max="10553" width="5.81640625" style="47" customWidth="1"/>
    <col min="10554" max="10554" width="7" style="47" customWidth="1"/>
    <col min="10555" max="10555" width="3.6328125" style="47" customWidth="1"/>
    <col min="10556" max="10556" width="19.453125" style="47" customWidth="1"/>
    <col min="10557" max="10558" width="9.90625" style="47" bestFit="1" customWidth="1"/>
    <col min="10559" max="10559" width="9.08984375" style="47" bestFit="1" customWidth="1"/>
    <col min="10560" max="10560" width="10" style="47" customWidth="1"/>
    <col min="10561" max="10561" width="3.90625" style="47" customWidth="1"/>
    <col min="10562" max="10562" width="3.81640625" style="47" customWidth="1"/>
    <col min="10563" max="10563" width="20.08984375" style="47" customWidth="1"/>
    <col min="10564" max="10564" width="9.36328125" style="47" bestFit="1" customWidth="1"/>
    <col min="10565" max="10565" width="9.90625" style="47" bestFit="1" customWidth="1"/>
    <col min="10566" max="10566" width="10.453125" style="47" bestFit="1" customWidth="1"/>
    <col min="10567" max="10567" width="3.90625" style="47" customWidth="1"/>
    <col min="10568" max="10752" width="9" style="47"/>
    <col min="10753" max="10753" width="3.90625" style="47" customWidth="1"/>
    <col min="10754" max="10754" width="21" style="47" customWidth="1"/>
    <col min="10755" max="10793" width="9.1796875" style="47" bestFit="1" customWidth="1"/>
    <col min="10794" max="10794" width="10" style="47" bestFit="1" customWidth="1"/>
    <col min="10795" max="10795" width="9.1796875" style="47" bestFit="1" customWidth="1"/>
    <col min="10796" max="10796" width="10" style="47" bestFit="1" customWidth="1"/>
    <col min="10797" max="10800" width="9.1796875" style="47" bestFit="1" customWidth="1"/>
    <col min="10801" max="10802" width="10" style="47" bestFit="1" customWidth="1"/>
    <col min="10803" max="10803" width="9.1796875" style="47" bestFit="1" customWidth="1"/>
    <col min="10804" max="10805" width="10" style="47" bestFit="1" customWidth="1"/>
    <col min="10806" max="10806" width="10.6328125" style="47" bestFit="1" customWidth="1"/>
    <col min="10807" max="10807" width="9.6328125" style="47" bestFit="1" customWidth="1"/>
    <col min="10808" max="10808" width="11.08984375" style="47" bestFit="1" customWidth="1"/>
    <col min="10809" max="10809" width="5.81640625" style="47" customWidth="1"/>
    <col min="10810" max="10810" width="7" style="47" customWidth="1"/>
    <col min="10811" max="10811" width="3.6328125" style="47" customWidth="1"/>
    <col min="10812" max="10812" width="19.453125" style="47" customWidth="1"/>
    <col min="10813" max="10814" width="9.90625" style="47" bestFit="1" customWidth="1"/>
    <col min="10815" max="10815" width="9.08984375" style="47" bestFit="1" customWidth="1"/>
    <col min="10816" max="10816" width="10" style="47" customWidth="1"/>
    <col min="10817" max="10817" width="3.90625" style="47" customWidth="1"/>
    <col min="10818" max="10818" width="3.81640625" style="47" customWidth="1"/>
    <col min="10819" max="10819" width="20.08984375" style="47" customWidth="1"/>
    <col min="10820" max="10820" width="9.36328125" style="47" bestFit="1" customWidth="1"/>
    <col min="10821" max="10821" width="9.90625" style="47" bestFit="1" customWidth="1"/>
    <col min="10822" max="10822" width="10.453125" style="47" bestFit="1" customWidth="1"/>
    <col min="10823" max="10823" width="3.90625" style="47" customWidth="1"/>
    <col min="10824" max="11008" width="9" style="47"/>
    <col min="11009" max="11009" width="3.90625" style="47" customWidth="1"/>
    <col min="11010" max="11010" width="21" style="47" customWidth="1"/>
    <col min="11011" max="11049" width="9.1796875" style="47" bestFit="1" customWidth="1"/>
    <col min="11050" max="11050" width="10" style="47" bestFit="1" customWidth="1"/>
    <col min="11051" max="11051" width="9.1796875" style="47" bestFit="1" customWidth="1"/>
    <col min="11052" max="11052" width="10" style="47" bestFit="1" customWidth="1"/>
    <col min="11053" max="11056" width="9.1796875" style="47" bestFit="1" customWidth="1"/>
    <col min="11057" max="11058" width="10" style="47" bestFit="1" customWidth="1"/>
    <col min="11059" max="11059" width="9.1796875" style="47" bestFit="1" customWidth="1"/>
    <col min="11060" max="11061" width="10" style="47" bestFit="1" customWidth="1"/>
    <col min="11062" max="11062" width="10.6328125" style="47" bestFit="1" customWidth="1"/>
    <col min="11063" max="11063" width="9.6328125" style="47" bestFit="1" customWidth="1"/>
    <col min="11064" max="11064" width="11.08984375" style="47" bestFit="1" customWidth="1"/>
    <col min="11065" max="11065" width="5.81640625" style="47" customWidth="1"/>
    <col min="11066" max="11066" width="7" style="47" customWidth="1"/>
    <col min="11067" max="11067" width="3.6328125" style="47" customWidth="1"/>
    <col min="11068" max="11068" width="19.453125" style="47" customWidth="1"/>
    <col min="11069" max="11070" width="9.90625" style="47" bestFit="1" customWidth="1"/>
    <col min="11071" max="11071" width="9.08984375" style="47" bestFit="1" customWidth="1"/>
    <col min="11072" max="11072" width="10" style="47" customWidth="1"/>
    <col min="11073" max="11073" width="3.90625" style="47" customWidth="1"/>
    <col min="11074" max="11074" width="3.81640625" style="47" customWidth="1"/>
    <col min="11075" max="11075" width="20.08984375" style="47" customWidth="1"/>
    <col min="11076" max="11076" width="9.36328125" style="47" bestFit="1" customWidth="1"/>
    <col min="11077" max="11077" width="9.90625" style="47" bestFit="1" customWidth="1"/>
    <col min="11078" max="11078" width="10.453125" style="47" bestFit="1" customWidth="1"/>
    <col min="11079" max="11079" width="3.90625" style="47" customWidth="1"/>
    <col min="11080" max="11264" width="9" style="47"/>
    <col min="11265" max="11265" width="3.90625" style="47" customWidth="1"/>
    <col min="11266" max="11266" width="21" style="47" customWidth="1"/>
    <col min="11267" max="11305" width="9.1796875" style="47" bestFit="1" customWidth="1"/>
    <col min="11306" max="11306" width="10" style="47" bestFit="1" customWidth="1"/>
    <col min="11307" max="11307" width="9.1796875" style="47" bestFit="1" customWidth="1"/>
    <col min="11308" max="11308" width="10" style="47" bestFit="1" customWidth="1"/>
    <col min="11309" max="11312" width="9.1796875" style="47" bestFit="1" customWidth="1"/>
    <col min="11313" max="11314" width="10" style="47" bestFit="1" customWidth="1"/>
    <col min="11315" max="11315" width="9.1796875" style="47" bestFit="1" customWidth="1"/>
    <col min="11316" max="11317" width="10" style="47" bestFit="1" customWidth="1"/>
    <col min="11318" max="11318" width="10.6328125" style="47" bestFit="1" customWidth="1"/>
    <col min="11319" max="11319" width="9.6328125" style="47" bestFit="1" customWidth="1"/>
    <col min="11320" max="11320" width="11.08984375" style="47" bestFit="1" customWidth="1"/>
    <col min="11321" max="11321" width="5.81640625" style="47" customWidth="1"/>
    <col min="11322" max="11322" width="7" style="47" customWidth="1"/>
    <col min="11323" max="11323" width="3.6328125" style="47" customWidth="1"/>
    <col min="11324" max="11324" width="19.453125" style="47" customWidth="1"/>
    <col min="11325" max="11326" width="9.90625" style="47" bestFit="1" customWidth="1"/>
    <col min="11327" max="11327" width="9.08984375" style="47" bestFit="1" customWidth="1"/>
    <col min="11328" max="11328" width="10" style="47" customWidth="1"/>
    <col min="11329" max="11329" width="3.90625" style="47" customWidth="1"/>
    <col min="11330" max="11330" width="3.81640625" style="47" customWidth="1"/>
    <col min="11331" max="11331" width="20.08984375" style="47" customWidth="1"/>
    <col min="11332" max="11332" width="9.36328125" style="47" bestFit="1" customWidth="1"/>
    <col min="11333" max="11333" width="9.90625" style="47" bestFit="1" customWidth="1"/>
    <col min="11334" max="11334" width="10.453125" style="47" bestFit="1" customWidth="1"/>
    <col min="11335" max="11335" width="3.90625" style="47" customWidth="1"/>
    <col min="11336" max="11520" width="9" style="47"/>
    <col min="11521" max="11521" width="3.90625" style="47" customWidth="1"/>
    <col min="11522" max="11522" width="21" style="47" customWidth="1"/>
    <col min="11523" max="11561" width="9.1796875" style="47" bestFit="1" customWidth="1"/>
    <col min="11562" max="11562" width="10" style="47" bestFit="1" customWidth="1"/>
    <col min="11563" max="11563" width="9.1796875" style="47" bestFit="1" customWidth="1"/>
    <col min="11564" max="11564" width="10" style="47" bestFit="1" customWidth="1"/>
    <col min="11565" max="11568" width="9.1796875" style="47" bestFit="1" customWidth="1"/>
    <col min="11569" max="11570" width="10" style="47" bestFit="1" customWidth="1"/>
    <col min="11571" max="11571" width="9.1796875" style="47" bestFit="1" customWidth="1"/>
    <col min="11572" max="11573" width="10" style="47" bestFit="1" customWidth="1"/>
    <col min="11574" max="11574" width="10.6328125" style="47" bestFit="1" customWidth="1"/>
    <col min="11575" max="11575" width="9.6328125" style="47" bestFit="1" customWidth="1"/>
    <col min="11576" max="11576" width="11.08984375" style="47" bestFit="1" customWidth="1"/>
    <col min="11577" max="11577" width="5.81640625" style="47" customWidth="1"/>
    <col min="11578" max="11578" width="7" style="47" customWidth="1"/>
    <col min="11579" max="11579" width="3.6328125" style="47" customWidth="1"/>
    <col min="11580" max="11580" width="19.453125" style="47" customWidth="1"/>
    <col min="11581" max="11582" width="9.90625" style="47" bestFit="1" customWidth="1"/>
    <col min="11583" max="11583" width="9.08984375" style="47" bestFit="1" customWidth="1"/>
    <col min="11584" max="11584" width="10" style="47" customWidth="1"/>
    <col min="11585" max="11585" width="3.90625" style="47" customWidth="1"/>
    <col min="11586" max="11586" width="3.81640625" style="47" customWidth="1"/>
    <col min="11587" max="11587" width="20.08984375" style="47" customWidth="1"/>
    <col min="11588" max="11588" width="9.36328125" style="47" bestFit="1" customWidth="1"/>
    <col min="11589" max="11589" width="9.90625" style="47" bestFit="1" customWidth="1"/>
    <col min="11590" max="11590" width="10.453125" style="47" bestFit="1" customWidth="1"/>
    <col min="11591" max="11591" width="3.90625" style="47" customWidth="1"/>
    <col min="11592" max="11776" width="9" style="47"/>
    <col min="11777" max="11777" width="3.90625" style="47" customWidth="1"/>
    <col min="11778" max="11778" width="21" style="47" customWidth="1"/>
    <col min="11779" max="11817" width="9.1796875" style="47" bestFit="1" customWidth="1"/>
    <col min="11818" max="11818" width="10" style="47" bestFit="1" customWidth="1"/>
    <col min="11819" max="11819" width="9.1796875" style="47" bestFit="1" customWidth="1"/>
    <col min="11820" max="11820" width="10" style="47" bestFit="1" customWidth="1"/>
    <col min="11821" max="11824" width="9.1796875" style="47" bestFit="1" customWidth="1"/>
    <col min="11825" max="11826" width="10" style="47" bestFit="1" customWidth="1"/>
    <col min="11827" max="11827" width="9.1796875" style="47" bestFit="1" customWidth="1"/>
    <col min="11828" max="11829" width="10" style="47" bestFit="1" customWidth="1"/>
    <col min="11830" max="11830" width="10.6328125" style="47" bestFit="1" customWidth="1"/>
    <col min="11831" max="11831" width="9.6328125" style="47" bestFit="1" customWidth="1"/>
    <col min="11832" max="11832" width="11.08984375" style="47" bestFit="1" customWidth="1"/>
    <col min="11833" max="11833" width="5.81640625" style="47" customWidth="1"/>
    <col min="11834" max="11834" width="7" style="47" customWidth="1"/>
    <col min="11835" max="11835" width="3.6328125" style="47" customWidth="1"/>
    <col min="11836" max="11836" width="19.453125" style="47" customWidth="1"/>
    <col min="11837" max="11838" width="9.90625" style="47" bestFit="1" customWidth="1"/>
    <col min="11839" max="11839" width="9.08984375" style="47" bestFit="1" customWidth="1"/>
    <col min="11840" max="11840" width="10" style="47" customWidth="1"/>
    <col min="11841" max="11841" width="3.90625" style="47" customWidth="1"/>
    <col min="11842" max="11842" width="3.81640625" style="47" customWidth="1"/>
    <col min="11843" max="11843" width="20.08984375" style="47" customWidth="1"/>
    <col min="11844" max="11844" width="9.36328125" style="47" bestFit="1" customWidth="1"/>
    <col min="11845" max="11845" width="9.90625" style="47" bestFit="1" customWidth="1"/>
    <col min="11846" max="11846" width="10.453125" style="47" bestFit="1" customWidth="1"/>
    <col min="11847" max="11847" width="3.90625" style="47" customWidth="1"/>
    <col min="11848" max="12032" width="9" style="47"/>
    <col min="12033" max="12033" width="3.90625" style="47" customWidth="1"/>
    <col min="12034" max="12034" width="21" style="47" customWidth="1"/>
    <col min="12035" max="12073" width="9.1796875" style="47" bestFit="1" customWidth="1"/>
    <col min="12074" max="12074" width="10" style="47" bestFit="1" customWidth="1"/>
    <col min="12075" max="12075" width="9.1796875" style="47" bestFit="1" customWidth="1"/>
    <col min="12076" max="12076" width="10" style="47" bestFit="1" customWidth="1"/>
    <col min="12077" max="12080" width="9.1796875" style="47" bestFit="1" customWidth="1"/>
    <col min="12081" max="12082" width="10" style="47" bestFit="1" customWidth="1"/>
    <col min="12083" max="12083" width="9.1796875" style="47" bestFit="1" customWidth="1"/>
    <col min="12084" max="12085" width="10" style="47" bestFit="1" customWidth="1"/>
    <col min="12086" max="12086" width="10.6328125" style="47" bestFit="1" customWidth="1"/>
    <col min="12087" max="12087" width="9.6328125" style="47" bestFit="1" customWidth="1"/>
    <col min="12088" max="12088" width="11.08984375" style="47" bestFit="1" customWidth="1"/>
    <col min="12089" max="12089" width="5.81640625" style="47" customWidth="1"/>
    <col min="12090" max="12090" width="7" style="47" customWidth="1"/>
    <col min="12091" max="12091" width="3.6328125" style="47" customWidth="1"/>
    <col min="12092" max="12092" width="19.453125" style="47" customWidth="1"/>
    <col min="12093" max="12094" width="9.90625" style="47" bestFit="1" customWidth="1"/>
    <col min="12095" max="12095" width="9.08984375" style="47" bestFit="1" customWidth="1"/>
    <col min="12096" max="12096" width="10" style="47" customWidth="1"/>
    <col min="12097" max="12097" width="3.90625" style="47" customWidth="1"/>
    <col min="12098" max="12098" width="3.81640625" style="47" customWidth="1"/>
    <col min="12099" max="12099" width="20.08984375" style="47" customWidth="1"/>
    <col min="12100" max="12100" width="9.36328125" style="47" bestFit="1" customWidth="1"/>
    <col min="12101" max="12101" width="9.90625" style="47" bestFit="1" customWidth="1"/>
    <col min="12102" max="12102" width="10.453125" style="47" bestFit="1" customWidth="1"/>
    <col min="12103" max="12103" width="3.90625" style="47" customWidth="1"/>
    <col min="12104" max="12288" width="9" style="47"/>
    <col min="12289" max="12289" width="3.90625" style="47" customWidth="1"/>
    <col min="12290" max="12290" width="21" style="47" customWidth="1"/>
    <col min="12291" max="12329" width="9.1796875" style="47" bestFit="1" customWidth="1"/>
    <col min="12330" max="12330" width="10" style="47" bestFit="1" customWidth="1"/>
    <col min="12331" max="12331" width="9.1796875" style="47" bestFit="1" customWidth="1"/>
    <col min="12332" max="12332" width="10" style="47" bestFit="1" customWidth="1"/>
    <col min="12333" max="12336" width="9.1796875" style="47" bestFit="1" customWidth="1"/>
    <col min="12337" max="12338" width="10" style="47" bestFit="1" customWidth="1"/>
    <col min="12339" max="12339" width="9.1796875" style="47" bestFit="1" customWidth="1"/>
    <col min="12340" max="12341" width="10" style="47" bestFit="1" customWidth="1"/>
    <col min="12342" max="12342" width="10.6328125" style="47" bestFit="1" customWidth="1"/>
    <col min="12343" max="12343" width="9.6328125" style="47" bestFit="1" customWidth="1"/>
    <col min="12344" max="12344" width="11.08984375" style="47" bestFit="1" customWidth="1"/>
    <col min="12345" max="12345" width="5.81640625" style="47" customWidth="1"/>
    <col min="12346" max="12346" width="7" style="47" customWidth="1"/>
    <col min="12347" max="12347" width="3.6328125" style="47" customWidth="1"/>
    <col min="12348" max="12348" width="19.453125" style="47" customWidth="1"/>
    <col min="12349" max="12350" width="9.90625" style="47" bestFit="1" customWidth="1"/>
    <col min="12351" max="12351" width="9.08984375" style="47" bestFit="1" customWidth="1"/>
    <col min="12352" max="12352" width="10" style="47" customWidth="1"/>
    <col min="12353" max="12353" width="3.90625" style="47" customWidth="1"/>
    <col min="12354" max="12354" width="3.81640625" style="47" customWidth="1"/>
    <col min="12355" max="12355" width="20.08984375" style="47" customWidth="1"/>
    <col min="12356" max="12356" width="9.36328125" style="47" bestFit="1" customWidth="1"/>
    <col min="12357" max="12357" width="9.90625" style="47" bestFit="1" customWidth="1"/>
    <col min="12358" max="12358" width="10.453125" style="47" bestFit="1" customWidth="1"/>
    <col min="12359" max="12359" width="3.90625" style="47" customWidth="1"/>
    <col min="12360" max="12544" width="9" style="47"/>
    <col min="12545" max="12545" width="3.90625" style="47" customWidth="1"/>
    <col min="12546" max="12546" width="21" style="47" customWidth="1"/>
    <col min="12547" max="12585" width="9.1796875" style="47" bestFit="1" customWidth="1"/>
    <col min="12586" max="12586" width="10" style="47" bestFit="1" customWidth="1"/>
    <col min="12587" max="12587" width="9.1796875" style="47" bestFit="1" customWidth="1"/>
    <col min="12588" max="12588" width="10" style="47" bestFit="1" customWidth="1"/>
    <col min="12589" max="12592" width="9.1796875" style="47" bestFit="1" customWidth="1"/>
    <col min="12593" max="12594" width="10" style="47" bestFit="1" customWidth="1"/>
    <col min="12595" max="12595" width="9.1796875" style="47" bestFit="1" customWidth="1"/>
    <col min="12596" max="12597" width="10" style="47" bestFit="1" customWidth="1"/>
    <col min="12598" max="12598" width="10.6328125" style="47" bestFit="1" customWidth="1"/>
    <col min="12599" max="12599" width="9.6328125" style="47" bestFit="1" customWidth="1"/>
    <col min="12600" max="12600" width="11.08984375" style="47" bestFit="1" customWidth="1"/>
    <col min="12601" max="12601" width="5.81640625" style="47" customWidth="1"/>
    <col min="12602" max="12602" width="7" style="47" customWidth="1"/>
    <col min="12603" max="12603" width="3.6328125" style="47" customWidth="1"/>
    <col min="12604" max="12604" width="19.453125" style="47" customWidth="1"/>
    <col min="12605" max="12606" width="9.90625" style="47" bestFit="1" customWidth="1"/>
    <col min="12607" max="12607" width="9.08984375" style="47" bestFit="1" customWidth="1"/>
    <col min="12608" max="12608" width="10" style="47" customWidth="1"/>
    <col min="12609" max="12609" width="3.90625" style="47" customWidth="1"/>
    <col min="12610" max="12610" width="3.81640625" style="47" customWidth="1"/>
    <col min="12611" max="12611" width="20.08984375" style="47" customWidth="1"/>
    <col min="12612" max="12612" width="9.36328125" style="47" bestFit="1" customWidth="1"/>
    <col min="12613" max="12613" width="9.90625" style="47" bestFit="1" customWidth="1"/>
    <col min="12614" max="12614" width="10.453125" style="47" bestFit="1" customWidth="1"/>
    <col min="12615" max="12615" width="3.90625" style="47" customWidth="1"/>
    <col min="12616" max="12800" width="9" style="47"/>
    <col min="12801" max="12801" width="3.90625" style="47" customWidth="1"/>
    <col min="12802" max="12802" width="21" style="47" customWidth="1"/>
    <col min="12803" max="12841" width="9.1796875" style="47" bestFit="1" customWidth="1"/>
    <col min="12842" max="12842" width="10" style="47" bestFit="1" customWidth="1"/>
    <col min="12843" max="12843" width="9.1796875" style="47" bestFit="1" customWidth="1"/>
    <col min="12844" max="12844" width="10" style="47" bestFit="1" customWidth="1"/>
    <col min="12845" max="12848" width="9.1796875" style="47" bestFit="1" customWidth="1"/>
    <col min="12849" max="12850" width="10" style="47" bestFit="1" customWidth="1"/>
    <col min="12851" max="12851" width="9.1796875" style="47" bestFit="1" customWidth="1"/>
    <col min="12852" max="12853" width="10" style="47" bestFit="1" customWidth="1"/>
    <col min="12854" max="12854" width="10.6328125" style="47" bestFit="1" customWidth="1"/>
    <col min="12855" max="12855" width="9.6328125" style="47" bestFit="1" customWidth="1"/>
    <col min="12856" max="12856" width="11.08984375" style="47" bestFit="1" customWidth="1"/>
    <col min="12857" max="12857" width="5.81640625" style="47" customWidth="1"/>
    <col min="12858" max="12858" width="7" style="47" customWidth="1"/>
    <col min="12859" max="12859" width="3.6328125" style="47" customWidth="1"/>
    <col min="12860" max="12860" width="19.453125" style="47" customWidth="1"/>
    <col min="12861" max="12862" width="9.90625" style="47" bestFit="1" customWidth="1"/>
    <col min="12863" max="12863" width="9.08984375" style="47" bestFit="1" customWidth="1"/>
    <col min="12864" max="12864" width="10" style="47" customWidth="1"/>
    <col min="12865" max="12865" width="3.90625" style="47" customWidth="1"/>
    <col min="12866" max="12866" width="3.81640625" style="47" customWidth="1"/>
    <col min="12867" max="12867" width="20.08984375" style="47" customWidth="1"/>
    <col min="12868" max="12868" width="9.36328125" style="47" bestFit="1" customWidth="1"/>
    <col min="12869" max="12869" width="9.90625" style="47" bestFit="1" customWidth="1"/>
    <col min="12870" max="12870" width="10.453125" style="47" bestFit="1" customWidth="1"/>
    <col min="12871" max="12871" width="3.90625" style="47" customWidth="1"/>
    <col min="12872" max="13056" width="9" style="47"/>
    <col min="13057" max="13057" width="3.90625" style="47" customWidth="1"/>
    <col min="13058" max="13058" width="21" style="47" customWidth="1"/>
    <col min="13059" max="13097" width="9.1796875" style="47" bestFit="1" customWidth="1"/>
    <col min="13098" max="13098" width="10" style="47" bestFit="1" customWidth="1"/>
    <col min="13099" max="13099" width="9.1796875" style="47" bestFit="1" customWidth="1"/>
    <col min="13100" max="13100" width="10" style="47" bestFit="1" customWidth="1"/>
    <col min="13101" max="13104" width="9.1796875" style="47" bestFit="1" customWidth="1"/>
    <col min="13105" max="13106" width="10" style="47" bestFit="1" customWidth="1"/>
    <col min="13107" max="13107" width="9.1796875" style="47" bestFit="1" customWidth="1"/>
    <col min="13108" max="13109" width="10" style="47" bestFit="1" customWidth="1"/>
    <col min="13110" max="13110" width="10.6328125" style="47" bestFit="1" customWidth="1"/>
    <col min="13111" max="13111" width="9.6328125" style="47" bestFit="1" customWidth="1"/>
    <col min="13112" max="13112" width="11.08984375" style="47" bestFit="1" customWidth="1"/>
    <col min="13113" max="13113" width="5.81640625" style="47" customWidth="1"/>
    <col min="13114" max="13114" width="7" style="47" customWidth="1"/>
    <col min="13115" max="13115" width="3.6328125" style="47" customWidth="1"/>
    <col min="13116" max="13116" width="19.453125" style="47" customWidth="1"/>
    <col min="13117" max="13118" width="9.90625" style="47" bestFit="1" customWidth="1"/>
    <col min="13119" max="13119" width="9.08984375" style="47" bestFit="1" customWidth="1"/>
    <col min="13120" max="13120" width="10" style="47" customWidth="1"/>
    <col min="13121" max="13121" width="3.90625" style="47" customWidth="1"/>
    <col min="13122" max="13122" width="3.81640625" style="47" customWidth="1"/>
    <col min="13123" max="13123" width="20.08984375" style="47" customWidth="1"/>
    <col min="13124" max="13124" width="9.36328125" style="47" bestFit="1" customWidth="1"/>
    <col min="13125" max="13125" width="9.90625" style="47" bestFit="1" customWidth="1"/>
    <col min="13126" max="13126" width="10.453125" style="47" bestFit="1" customWidth="1"/>
    <col min="13127" max="13127" width="3.90625" style="47" customWidth="1"/>
    <col min="13128" max="13312" width="9" style="47"/>
    <col min="13313" max="13313" width="3.90625" style="47" customWidth="1"/>
    <col min="13314" max="13314" width="21" style="47" customWidth="1"/>
    <col min="13315" max="13353" width="9.1796875" style="47" bestFit="1" customWidth="1"/>
    <col min="13354" max="13354" width="10" style="47" bestFit="1" customWidth="1"/>
    <col min="13355" max="13355" width="9.1796875" style="47" bestFit="1" customWidth="1"/>
    <col min="13356" max="13356" width="10" style="47" bestFit="1" customWidth="1"/>
    <col min="13357" max="13360" width="9.1796875" style="47" bestFit="1" customWidth="1"/>
    <col min="13361" max="13362" width="10" style="47" bestFit="1" customWidth="1"/>
    <col min="13363" max="13363" width="9.1796875" style="47" bestFit="1" customWidth="1"/>
    <col min="13364" max="13365" width="10" style="47" bestFit="1" customWidth="1"/>
    <col min="13366" max="13366" width="10.6328125" style="47" bestFit="1" customWidth="1"/>
    <col min="13367" max="13367" width="9.6328125" style="47" bestFit="1" customWidth="1"/>
    <col min="13368" max="13368" width="11.08984375" style="47" bestFit="1" customWidth="1"/>
    <col min="13369" max="13369" width="5.81640625" style="47" customWidth="1"/>
    <col min="13370" max="13370" width="7" style="47" customWidth="1"/>
    <col min="13371" max="13371" width="3.6328125" style="47" customWidth="1"/>
    <col min="13372" max="13372" width="19.453125" style="47" customWidth="1"/>
    <col min="13373" max="13374" width="9.90625" style="47" bestFit="1" customWidth="1"/>
    <col min="13375" max="13375" width="9.08984375" style="47" bestFit="1" customWidth="1"/>
    <col min="13376" max="13376" width="10" style="47" customWidth="1"/>
    <col min="13377" max="13377" width="3.90625" style="47" customWidth="1"/>
    <col min="13378" max="13378" width="3.81640625" style="47" customWidth="1"/>
    <col min="13379" max="13379" width="20.08984375" style="47" customWidth="1"/>
    <col min="13380" max="13380" width="9.36328125" style="47" bestFit="1" customWidth="1"/>
    <col min="13381" max="13381" width="9.90625" style="47" bestFit="1" customWidth="1"/>
    <col min="13382" max="13382" width="10.453125" style="47" bestFit="1" customWidth="1"/>
    <col min="13383" max="13383" width="3.90625" style="47" customWidth="1"/>
    <col min="13384" max="13568" width="9" style="47"/>
    <col min="13569" max="13569" width="3.90625" style="47" customWidth="1"/>
    <col min="13570" max="13570" width="21" style="47" customWidth="1"/>
    <col min="13571" max="13609" width="9.1796875" style="47" bestFit="1" customWidth="1"/>
    <col min="13610" max="13610" width="10" style="47" bestFit="1" customWidth="1"/>
    <col min="13611" max="13611" width="9.1796875" style="47" bestFit="1" customWidth="1"/>
    <col min="13612" max="13612" width="10" style="47" bestFit="1" customWidth="1"/>
    <col min="13613" max="13616" width="9.1796875" style="47" bestFit="1" customWidth="1"/>
    <col min="13617" max="13618" width="10" style="47" bestFit="1" customWidth="1"/>
    <col min="13619" max="13619" width="9.1796875" style="47" bestFit="1" customWidth="1"/>
    <col min="13620" max="13621" width="10" style="47" bestFit="1" customWidth="1"/>
    <col min="13622" max="13622" width="10.6328125" style="47" bestFit="1" customWidth="1"/>
    <col min="13623" max="13623" width="9.6328125" style="47" bestFit="1" customWidth="1"/>
    <col min="13624" max="13624" width="11.08984375" style="47" bestFit="1" customWidth="1"/>
    <col min="13625" max="13625" width="5.81640625" style="47" customWidth="1"/>
    <col min="13626" max="13626" width="7" style="47" customWidth="1"/>
    <col min="13627" max="13627" width="3.6328125" style="47" customWidth="1"/>
    <col min="13628" max="13628" width="19.453125" style="47" customWidth="1"/>
    <col min="13629" max="13630" width="9.90625" style="47" bestFit="1" customWidth="1"/>
    <col min="13631" max="13631" width="9.08984375" style="47" bestFit="1" customWidth="1"/>
    <col min="13632" max="13632" width="10" style="47" customWidth="1"/>
    <col min="13633" max="13633" width="3.90625" style="47" customWidth="1"/>
    <col min="13634" max="13634" width="3.81640625" style="47" customWidth="1"/>
    <col min="13635" max="13635" width="20.08984375" style="47" customWidth="1"/>
    <col min="13636" max="13636" width="9.36328125" style="47" bestFit="1" customWidth="1"/>
    <col min="13637" max="13637" width="9.90625" style="47" bestFit="1" customWidth="1"/>
    <col min="13638" max="13638" width="10.453125" style="47" bestFit="1" customWidth="1"/>
    <col min="13639" max="13639" width="3.90625" style="47" customWidth="1"/>
    <col min="13640" max="13824" width="9" style="47"/>
    <col min="13825" max="13825" width="3.90625" style="47" customWidth="1"/>
    <col min="13826" max="13826" width="21" style="47" customWidth="1"/>
    <col min="13827" max="13865" width="9.1796875" style="47" bestFit="1" customWidth="1"/>
    <col min="13866" max="13866" width="10" style="47" bestFit="1" customWidth="1"/>
    <col min="13867" max="13867" width="9.1796875" style="47" bestFit="1" customWidth="1"/>
    <col min="13868" max="13868" width="10" style="47" bestFit="1" customWidth="1"/>
    <col min="13869" max="13872" width="9.1796875" style="47" bestFit="1" customWidth="1"/>
    <col min="13873" max="13874" width="10" style="47" bestFit="1" customWidth="1"/>
    <col min="13875" max="13875" width="9.1796875" style="47" bestFit="1" customWidth="1"/>
    <col min="13876" max="13877" width="10" style="47" bestFit="1" customWidth="1"/>
    <col min="13878" max="13878" width="10.6328125" style="47" bestFit="1" customWidth="1"/>
    <col min="13879" max="13879" width="9.6328125" style="47" bestFit="1" customWidth="1"/>
    <col min="13880" max="13880" width="11.08984375" style="47" bestFit="1" customWidth="1"/>
    <col min="13881" max="13881" width="5.81640625" style="47" customWidth="1"/>
    <col min="13882" max="13882" width="7" style="47" customWidth="1"/>
    <col min="13883" max="13883" width="3.6328125" style="47" customWidth="1"/>
    <col min="13884" max="13884" width="19.453125" style="47" customWidth="1"/>
    <col min="13885" max="13886" width="9.90625" style="47" bestFit="1" customWidth="1"/>
    <col min="13887" max="13887" width="9.08984375" style="47" bestFit="1" customWidth="1"/>
    <col min="13888" max="13888" width="10" style="47" customWidth="1"/>
    <col min="13889" max="13889" width="3.90625" style="47" customWidth="1"/>
    <col min="13890" max="13890" width="3.81640625" style="47" customWidth="1"/>
    <col min="13891" max="13891" width="20.08984375" style="47" customWidth="1"/>
    <col min="13892" max="13892" width="9.36328125" style="47" bestFit="1" customWidth="1"/>
    <col min="13893" max="13893" width="9.90625" style="47" bestFit="1" customWidth="1"/>
    <col min="13894" max="13894" width="10.453125" style="47" bestFit="1" customWidth="1"/>
    <col min="13895" max="13895" width="3.90625" style="47" customWidth="1"/>
    <col min="13896" max="14080" width="9" style="47"/>
    <col min="14081" max="14081" width="3.90625" style="47" customWidth="1"/>
    <col min="14082" max="14082" width="21" style="47" customWidth="1"/>
    <col min="14083" max="14121" width="9.1796875" style="47" bestFit="1" customWidth="1"/>
    <col min="14122" max="14122" width="10" style="47" bestFit="1" customWidth="1"/>
    <col min="14123" max="14123" width="9.1796875" style="47" bestFit="1" customWidth="1"/>
    <col min="14124" max="14124" width="10" style="47" bestFit="1" customWidth="1"/>
    <col min="14125" max="14128" width="9.1796875" style="47" bestFit="1" customWidth="1"/>
    <col min="14129" max="14130" width="10" style="47" bestFit="1" customWidth="1"/>
    <col min="14131" max="14131" width="9.1796875" style="47" bestFit="1" customWidth="1"/>
    <col min="14132" max="14133" width="10" style="47" bestFit="1" customWidth="1"/>
    <col min="14134" max="14134" width="10.6328125" style="47" bestFit="1" customWidth="1"/>
    <col min="14135" max="14135" width="9.6328125" style="47" bestFit="1" customWidth="1"/>
    <col min="14136" max="14136" width="11.08984375" style="47" bestFit="1" customWidth="1"/>
    <col min="14137" max="14137" width="5.81640625" style="47" customWidth="1"/>
    <col min="14138" max="14138" width="7" style="47" customWidth="1"/>
    <col min="14139" max="14139" width="3.6328125" style="47" customWidth="1"/>
    <col min="14140" max="14140" width="19.453125" style="47" customWidth="1"/>
    <col min="14141" max="14142" width="9.90625" style="47" bestFit="1" customWidth="1"/>
    <col min="14143" max="14143" width="9.08984375" style="47" bestFit="1" customWidth="1"/>
    <col min="14144" max="14144" width="10" style="47" customWidth="1"/>
    <col min="14145" max="14145" width="3.90625" style="47" customWidth="1"/>
    <col min="14146" max="14146" width="3.81640625" style="47" customWidth="1"/>
    <col min="14147" max="14147" width="20.08984375" style="47" customWidth="1"/>
    <col min="14148" max="14148" width="9.36328125" style="47" bestFit="1" customWidth="1"/>
    <col min="14149" max="14149" width="9.90625" style="47" bestFit="1" customWidth="1"/>
    <col min="14150" max="14150" width="10.453125" style="47" bestFit="1" customWidth="1"/>
    <col min="14151" max="14151" width="3.90625" style="47" customWidth="1"/>
    <col min="14152" max="14336" width="9" style="47"/>
    <col min="14337" max="14337" width="3.90625" style="47" customWidth="1"/>
    <col min="14338" max="14338" width="21" style="47" customWidth="1"/>
    <col min="14339" max="14377" width="9.1796875" style="47" bestFit="1" customWidth="1"/>
    <col min="14378" max="14378" width="10" style="47" bestFit="1" customWidth="1"/>
    <col min="14379" max="14379" width="9.1796875" style="47" bestFit="1" customWidth="1"/>
    <col min="14380" max="14380" width="10" style="47" bestFit="1" customWidth="1"/>
    <col min="14381" max="14384" width="9.1796875" style="47" bestFit="1" customWidth="1"/>
    <col min="14385" max="14386" width="10" style="47" bestFit="1" customWidth="1"/>
    <col min="14387" max="14387" width="9.1796875" style="47" bestFit="1" customWidth="1"/>
    <col min="14388" max="14389" width="10" style="47" bestFit="1" customWidth="1"/>
    <col min="14390" max="14390" width="10.6328125" style="47" bestFit="1" customWidth="1"/>
    <col min="14391" max="14391" width="9.6328125" style="47" bestFit="1" customWidth="1"/>
    <col min="14392" max="14392" width="11.08984375" style="47" bestFit="1" customWidth="1"/>
    <col min="14393" max="14393" width="5.81640625" style="47" customWidth="1"/>
    <col min="14394" max="14394" width="7" style="47" customWidth="1"/>
    <col min="14395" max="14395" width="3.6328125" style="47" customWidth="1"/>
    <col min="14396" max="14396" width="19.453125" style="47" customWidth="1"/>
    <col min="14397" max="14398" width="9.90625" style="47" bestFit="1" customWidth="1"/>
    <col min="14399" max="14399" width="9.08984375" style="47" bestFit="1" customWidth="1"/>
    <col min="14400" max="14400" width="10" style="47" customWidth="1"/>
    <col min="14401" max="14401" width="3.90625" style="47" customWidth="1"/>
    <col min="14402" max="14402" width="3.81640625" style="47" customWidth="1"/>
    <col min="14403" max="14403" width="20.08984375" style="47" customWidth="1"/>
    <col min="14404" max="14404" width="9.36328125" style="47" bestFit="1" customWidth="1"/>
    <col min="14405" max="14405" width="9.90625" style="47" bestFit="1" customWidth="1"/>
    <col min="14406" max="14406" width="10.453125" style="47" bestFit="1" customWidth="1"/>
    <col min="14407" max="14407" width="3.90625" style="47" customWidth="1"/>
    <col min="14408" max="14592" width="9" style="47"/>
    <col min="14593" max="14593" width="3.90625" style="47" customWidth="1"/>
    <col min="14594" max="14594" width="21" style="47" customWidth="1"/>
    <col min="14595" max="14633" width="9.1796875" style="47" bestFit="1" customWidth="1"/>
    <col min="14634" max="14634" width="10" style="47" bestFit="1" customWidth="1"/>
    <col min="14635" max="14635" width="9.1796875" style="47" bestFit="1" customWidth="1"/>
    <col min="14636" max="14636" width="10" style="47" bestFit="1" customWidth="1"/>
    <col min="14637" max="14640" width="9.1796875" style="47" bestFit="1" customWidth="1"/>
    <col min="14641" max="14642" width="10" style="47" bestFit="1" customWidth="1"/>
    <col min="14643" max="14643" width="9.1796875" style="47" bestFit="1" customWidth="1"/>
    <col min="14644" max="14645" width="10" style="47" bestFit="1" customWidth="1"/>
    <col min="14646" max="14646" width="10.6328125" style="47" bestFit="1" customWidth="1"/>
    <col min="14647" max="14647" width="9.6328125" style="47" bestFit="1" customWidth="1"/>
    <col min="14648" max="14648" width="11.08984375" style="47" bestFit="1" customWidth="1"/>
    <col min="14649" max="14649" width="5.81640625" style="47" customWidth="1"/>
    <col min="14650" max="14650" width="7" style="47" customWidth="1"/>
    <col min="14651" max="14651" width="3.6328125" style="47" customWidth="1"/>
    <col min="14652" max="14652" width="19.453125" style="47" customWidth="1"/>
    <col min="14653" max="14654" width="9.90625" style="47" bestFit="1" customWidth="1"/>
    <col min="14655" max="14655" width="9.08984375" style="47" bestFit="1" customWidth="1"/>
    <col min="14656" max="14656" width="10" style="47" customWidth="1"/>
    <col min="14657" max="14657" width="3.90625" style="47" customWidth="1"/>
    <col min="14658" max="14658" width="3.81640625" style="47" customWidth="1"/>
    <col min="14659" max="14659" width="20.08984375" style="47" customWidth="1"/>
    <col min="14660" max="14660" width="9.36328125" style="47" bestFit="1" customWidth="1"/>
    <col min="14661" max="14661" width="9.90625" style="47" bestFit="1" customWidth="1"/>
    <col min="14662" max="14662" width="10.453125" style="47" bestFit="1" customWidth="1"/>
    <col min="14663" max="14663" width="3.90625" style="47" customWidth="1"/>
    <col min="14664" max="14848" width="9" style="47"/>
    <col min="14849" max="14849" width="3.90625" style="47" customWidth="1"/>
    <col min="14850" max="14850" width="21" style="47" customWidth="1"/>
    <col min="14851" max="14889" width="9.1796875" style="47" bestFit="1" customWidth="1"/>
    <col min="14890" max="14890" width="10" style="47" bestFit="1" customWidth="1"/>
    <col min="14891" max="14891" width="9.1796875" style="47" bestFit="1" customWidth="1"/>
    <col min="14892" max="14892" width="10" style="47" bestFit="1" customWidth="1"/>
    <col min="14893" max="14896" width="9.1796875" style="47" bestFit="1" customWidth="1"/>
    <col min="14897" max="14898" width="10" style="47" bestFit="1" customWidth="1"/>
    <col min="14899" max="14899" width="9.1796875" style="47" bestFit="1" customWidth="1"/>
    <col min="14900" max="14901" width="10" style="47" bestFit="1" customWidth="1"/>
    <col min="14902" max="14902" width="10.6328125" style="47" bestFit="1" customWidth="1"/>
    <col min="14903" max="14903" width="9.6328125" style="47" bestFit="1" customWidth="1"/>
    <col min="14904" max="14904" width="11.08984375" style="47" bestFit="1" customWidth="1"/>
    <col min="14905" max="14905" width="5.81640625" style="47" customWidth="1"/>
    <col min="14906" max="14906" width="7" style="47" customWidth="1"/>
    <col min="14907" max="14907" width="3.6328125" style="47" customWidth="1"/>
    <col min="14908" max="14908" width="19.453125" style="47" customWidth="1"/>
    <col min="14909" max="14910" width="9.90625" style="47" bestFit="1" customWidth="1"/>
    <col min="14911" max="14911" width="9.08984375" style="47" bestFit="1" customWidth="1"/>
    <col min="14912" max="14912" width="10" style="47" customWidth="1"/>
    <col min="14913" max="14913" width="3.90625" style="47" customWidth="1"/>
    <col min="14914" max="14914" width="3.81640625" style="47" customWidth="1"/>
    <col min="14915" max="14915" width="20.08984375" style="47" customWidth="1"/>
    <col min="14916" max="14916" width="9.36328125" style="47" bestFit="1" customWidth="1"/>
    <col min="14917" max="14917" width="9.90625" style="47" bestFit="1" customWidth="1"/>
    <col min="14918" max="14918" width="10.453125" style="47" bestFit="1" customWidth="1"/>
    <col min="14919" max="14919" width="3.90625" style="47" customWidth="1"/>
    <col min="14920" max="15104" width="9" style="47"/>
    <col min="15105" max="15105" width="3.90625" style="47" customWidth="1"/>
    <col min="15106" max="15106" width="21" style="47" customWidth="1"/>
    <col min="15107" max="15145" width="9.1796875" style="47" bestFit="1" customWidth="1"/>
    <col min="15146" max="15146" width="10" style="47" bestFit="1" customWidth="1"/>
    <col min="15147" max="15147" width="9.1796875" style="47" bestFit="1" customWidth="1"/>
    <col min="15148" max="15148" width="10" style="47" bestFit="1" customWidth="1"/>
    <col min="15149" max="15152" width="9.1796875" style="47" bestFit="1" customWidth="1"/>
    <col min="15153" max="15154" width="10" style="47" bestFit="1" customWidth="1"/>
    <col min="15155" max="15155" width="9.1796875" style="47" bestFit="1" customWidth="1"/>
    <col min="15156" max="15157" width="10" style="47" bestFit="1" customWidth="1"/>
    <col min="15158" max="15158" width="10.6328125" style="47" bestFit="1" customWidth="1"/>
    <col min="15159" max="15159" width="9.6328125" style="47" bestFit="1" customWidth="1"/>
    <col min="15160" max="15160" width="11.08984375" style="47" bestFit="1" customWidth="1"/>
    <col min="15161" max="15161" width="5.81640625" style="47" customWidth="1"/>
    <col min="15162" max="15162" width="7" style="47" customWidth="1"/>
    <col min="15163" max="15163" width="3.6328125" style="47" customWidth="1"/>
    <col min="15164" max="15164" width="19.453125" style="47" customWidth="1"/>
    <col min="15165" max="15166" width="9.90625" style="47" bestFit="1" customWidth="1"/>
    <col min="15167" max="15167" width="9.08984375" style="47" bestFit="1" customWidth="1"/>
    <col min="15168" max="15168" width="10" style="47" customWidth="1"/>
    <col min="15169" max="15169" width="3.90625" style="47" customWidth="1"/>
    <col min="15170" max="15170" width="3.81640625" style="47" customWidth="1"/>
    <col min="15171" max="15171" width="20.08984375" style="47" customWidth="1"/>
    <col min="15172" max="15172" width="9.36328125" style="47" bestFit="1" customWidth="1"/>
    <col min="15173" max="15173" width="9.90625" style="47" bestFit="1" customWidth="1"/>
    <col min="15174" max="15174" width="10.453125" style="47" bestFit="1" customWidth="1"/>
    <col min="15175" max="15175" width="3.90625" style="47" customWidth="1"/>
    <col min="15176" max="15360" width="9" style="47"/>
    <col min="15361" max="15361" width="3.90625" style="47" customWidth="1"/>
    <col min="15362" max="15362" width="21" style="47" customWidth="1"/>
    <col min="15363" max="15401" width="9.1796875" style="47" bestFit="1" customWidth="1"/>
    <col min="15402" max="15402" width="10" style="47" bestFit="1" customWidth="1"/>
    <col min="15403" max="15403" width="9.1796875" style="47" bestFit="1" customWidth="1"/>
    <col min="15404" max="15404" width="10" style="47" bestFit="1" customWidth="1"/>
    <col min="15405" max="15408" width="9.1796875" style="47" bestFit="1" customWidth="1"/>
    <col min="15409" max="15410" width="10" style="47" bestFit="1" customWidth="1"/>
    <col min="15411" max="15411" width="9.1796875" style="47" bestFit="1" customWidth="1"/>
    <col min="15412" max="15413" width="10" style="47" bestFit="1" customWidth="1"/>
    <col min="15414" max="15414" width="10.6328125" style="47" bestFit="1" customWidth="1"/>
    <col min="15415" max="15415" width="9.6328125" style="47" bestFit="1" customWidth="1"/>
    <col min="15416" max="15416" width="11.08984375" style="47" bestFit="1" customWidth="1"/>
    <col min="15417" max="15417" width="5.81640625" style="47" customWidth="1"/>
    <col min="15418" max="15418" width="7" style="47" customWidth="1"/>
    <col min="15419" max="15419" width="3.6328125" style="47" customWidth="1"/>
    <col min="15420" max="15420" width="19.453125" style="47" customWidth="1"/>
    <col min="15421" max="15422" width="9.90625" style="47" bestFit="1" customWidth="1"/>
    <col min="15423" max="15423" width="9.08984375" style="47" bestFit="1" customWidth="1"/>
    <col min="15424" max="15424" width="10" style="47" customWidth="1"/>
    <col min="15425" max="15425" width="3.90625" style="47" customWidth="1"/>
    <col min="15426" max="15426" width="3.81640625" style="47" customWidth="1"/>
    <col min="15427" max="15427" width="20.08984375" style="47" customWidth="1"/>
    <col min="15428" max="15428" width="9.36328125" style="47" bestFit="1" customWidth="1"/>
    <col min="15429" max="15429" width="9.90625" style="47" bestFit="1" customWidth="1"/>
    <col min="15430" max="15430" width="10.453125" style="47" bestFit="1" customWidth="1"/>
    <col min="15431" max="15431" width="3.90625" style="47" customWidth="1"/>
    <col min="15432" max="15616" width="9" style="47"/>
    <col min="15617" max="15617" width="3.90625" style="47" customWidth="1"/>
    <col min="15618" max="15618" width="21" style="47" customWidth="1"/>
    <col min="15619" max="15657" width="9.1796875" style="47" bestFit="1" customWidth="1"/>
    <col min="15658" max="15658" width="10" style="47" bestFit="1" customWidth="1"/>
    <col min="15659" max="15659" width="9.1796875" style="47" bestFit="1" customWidth="1"/>
    <col min="15660" max="15660" width="10" style="47" bestFit="1" customWidth="1"/>
    <col min="15661" max="15664" width="9.1796875" style="47" bestFit="1" customWidth="1"/>
    <col min="15665" max="15666" width="10" style="47" bestFit="1" customWidth="1"/>
    <col min="15667" max="15667" width="9.1796875" style="47" bestFit="1" customWidth="1"/>
    <col min="15668" max="15669" width="10" style="47" bestFit="1" customWidth="1"/>
    <col min="15670" max="15670" width="10.6328125" style="47" bestFit="1" customWidth="1"/>
    <col min="15671" max="15671" width="9.6328125" style="47" bestFit="1" customWidth="1"/>
    <col min="15672" max="15672" width="11.08984375" style="47" bestFit="1" customWidth="1"/>
    <col min="15673" max="15673" width="5.81640625" style="47" customWidth="1"/>
    <col min="15674" max="15674" width="7" style="47" customWidth="1"/>
    <col min="15675" max="15675" width="3.6328125" style="47" customWidth="1"/>
    <col min="15676" max="15676" width="19.453125" style="47" customWidth="1"/>
    <col min="15677" max="15678" width="9.90625" style="47" bestFit="1" customWidth="1"/>
    <col min="15679" max="15679" width="9.08984375" style="47" bestFit="1" customWidth="1"/>
    <col min="15680" max="15680" width="10" style="47" customWidth="1"/>
    <col min="15681" max="15681" width="3.90625" style="47" customWidth="1"/>
    <col min="15682" max="15682" width="3.81640625" style="47" customWidth="1"/>
    <col min="15683" max="15683" width="20.08984375" style="47" customWidth="1"/>
    <col min="15684" max="15684" width="9.36328125" style="47" bestFit="1" customWidth="1"/>
    <col min="15685" max="15685" width="9.90625" style="47" bestFit="1" customWidth="1"/>
    <col min="15686" max="15686" width="10.453125" style="47" bestFit="1" customWidth="1"/>
    <col min="15687" max="15687" width="3.90625" style="47" customWidth="1"/>
    <col min="15688" max="15872" width="9" style="47"/>
    <col min="15873" max="15873" width="3.90625" style="47" customWidth="1"/>
    <col min="15874" max="15874" width="21" style="47" customWidth="1"/>
    <col min="15875" max="15913" width="9.1796875" style="47" bestFit="1" customWidth="1"/>
    <col min="15914" max="15914" width="10" style="47" bestFit="1" customWidth="1"/>
    <col min="15915" max="15915" width="9.1796875" style="47" bestFit="1" customWidth="1"/>
    <col min="15916" max="15916" width="10" style="47" bestFit="1" customWidth="1"/>
    <col min="15917" max="15920" width="9.1796875" style="47" bestFit="1" customWidth="1"/>
    <col min="15921" max="15922" width="10" style="47" bestFit="1" customWidth="1"/>
    <col min="15923" max="15923" width="9.1796875" style="47" bestFit="1" customWidth="1"/>
    <col min="15924" max="15925" width="10" style="47" bestFit="1" customWidth="1"/>
    <col min="15926" max="15926" width="10.6328125" style="47" bestFit="1" customWidth="1"/>
    <col min="15927" max="15927" width="9.6328125" style="47" bestFit="1" customWidth="1"/>
    <col min="15928" max="15928" width="11.08984375" style="47" bestFit="1" customWidth="1"/>
    <col min="15929" max="15929" width="5.81640625" style="47" customWidth="1"/>
    <col min="15930" max="15930" width="7" style="47" customWidth="1"/>
    <col min="15931" max="15931" width="3.6328125" style="47" customWidth="1"/>
    <col min="15932" max="15932" width="19.453125" style="47" customWidth="1"/>
    <col min="15933" max="15934" width="9.90625" style="47" bestFit="1" customWidth="1"/>
    <col min="15935" max="15935" width="9.08984375" style="47" bestFit="1" customWidth="1"/>
    <col min="15936" max="15936" width="10" style="47" customWidth="1"/>
    <col min="15937" max="15937" width="3.90625" style="47" customWidth="1"/>
    <col min="15938" max="15938" width="3.81640625" style="47" customWidth="1"/>
    <col min="15939" max="15939" width="20.08984375" style="47" customWidth="1"/>
    <col min="15940" max="15940" width="9.36328125" style="47" bestFit="1" customWidth="1"/>
    <col min="15941" max="15941" width="9.90625" style="47" bestFit="1" customWidth="1"/>
    <col min="15942" max="15942" width="10.453125" style="47" bestFit="1" customWidth="1"/>
    <col min="15943" max="15943" width="3.90625" style="47" customWidth="1"/>
    <col min="15944" max="16128" width="9" style="47"/>
    <col min="16129" max="16129" width="3.90625" style="47" customWidth="1"/>
    <col min="16130" max="16130" width="21" style="47" customWidth="1"/>
    <col min="16131" max="16169" width="9.1796875" style="47" bestFit="1" customWidth="1"/>
    <col min="16170" max="16170" width="10" style="47" bestFit="1" customWidth="1"/>
    <col min="16171" max="16171" width="9.1796875" style="47" bestFit="1" customWidth="1"/>
    <col min="16172" max="16172" width="10" style="47" bestFit="1" customWidth="1"/>
    <col min="16173" max="16176" width="9.1796875" style="47" bestFit="1" customWidth="1"/>
    <col min="16177" max="16178" width="10" style="47" bestFit="1" customWidth="1"/>
    <col min="16179" max="16179" width="9.1796875" style="47" bestFit="1" customWidth="1"/>
    <col min="16180" max="16181" width="10" style="47" bestFit="1" customWidth="1"/>
    <col min="16182" max="16182" width="10.6328125" style="47" bestFit="1" customWidth="1"/>
    <col min="16183" max="16183" width="9.6328125" style="47" bestFit="1" customWidth="1"/>
    <col min="16184" max="16184" width="11.08984375" style="47" bestFit="1" customWidth="1"/>
    <col min="16185" max="16185" width="5.81640625" style="47" customWidth="1"/>
    <col min="16186" max="16186" width="7" style="47" customWidth="1"/>
    <col min="16187" max="16187" width="3.6328125" style="47" customWidth="1"/>
    <col min="16188" max="16188" width="19.453125" style="47" customWidth="1"/>
    <col min="16189" max="16190" width="9.90625" style="47" bestFit="1" customWidth="1"/>
    <col min="16191" max="16191" width="9.08984375" style="47" bestFit="1" customWidth="1"/>
    <col min="16192" max="16192" width="10" style="47" customWidth="1"/>
    <col min="16193" max="16193" width="3.90625" style="47" customWidth="1"/>
    <col min="16194" max="16194" width="3.81640625" style="47" customWidth="1"/>
    <col min="16195" max="16195" width="20.08984375" style="47" customWidth="1"/>
    <col min="16196" max="16196" width="9.36328125" style="47" bestFit="1" customWidth="1"/>
    <col min="16197" max="16197" width="9.90625" style="47" bestFit="1" customWidth="1"/>
    <col min="16198" max="16198" width="10.453125" style="47" bestFit="1" customWidth="1"/>
    <col min="16199" max="16199" width="3.90625" style="47" customWidth="1"/>
    <col min="16200" max="16384" width="9" style="47"/>
  </cols>
  <sheetData>
    <row r="1" spans="1:71" x14ac:dyDescent="0.2">
      <c r="A1" s="225" t="s">
        <v>698</v>
      </c>
      <c r="E1" s="226" t="s">
        <v>702</v>
      </c>
      <c r="F1" s="542"/>
      <c r="G1" s="47" t="s">
        <v>175</v>
      </c>
      <c r="BG1" s="225" t="s">
        <v>393</v>
      </c>
      <c r="BJ1" s="47" t="s">
        <v>175</v>
      </c>
      <c r="BN1" s="225" t="s">
        <v>394</v>
      </c>
      <c r="BQ1" s="47" t="s">
        <v>175</v>
      </c>
    </row>
    <row r="2" spans="1:71" x14ac:dyDescent="0.2">
      <c r="A2" s="47" t="s">
        <v>395</v>
      </c>
      <c r="BC2" s="417" t="s">
        <v>0</v>
      </c>
      <c r="BG2" s="47" t="s">
        <v>396</v>
      </c>
      <c r="BN2" s="225" t="s">
        <v>397</v>
      </c>
    </row>
    <row r="3" spans="1:71" x14ac:dyDescent="0.2">
      <c r="A3" s="227" t="s">
        <v>1</v>
      </c>
      <c r="B3" s="228"/>
      <c r="C3" s="229" t="s">
        <v>398</v>
      </c>
      <c r="D3" s="229" t="s">
        <v>399</v>
      </c>
      <c r="E3" s="229" t="s">
        <v>400</v>
      </c>
      <c r="F3" s="229" t="s">
        <v>401</v>
      </c>
      <c r="G3" s="229" t="s">
        <v>402</v>
      </c>
      <c r="H3" s="230" t="s">
        <v>403</v>
      </c>
      <c r="I3" s="230" t="s">
        <v>404</v>
      </c>
      <c r="J3" s="230" t="s">
        <v>405</v>
      </c>
      <c r="K3" s="230" t="s">
        <v>406</v>
      </c>
      <c r="L3" s="230" t="s">
        <v>2</v>
      </c>
      <c r="M3" s="230" t="s">
        <v>3</v>
      </c>
      <c r="N3" s="230" t="s">
        <v>4</v>
      </c>
      <c r="O3" s="230" t="s">
        <v>5</v>
      </c>
      <c r="P3" s="230" t="s">
        <v>6</v>
      </c>
      <c r="Q3" s="230" t="s">
        <v>7</v>
      </c>
      <c r="R3" s="230" t="s">
        <v>8</v>
      </c>
      <c r="S3" s="230" t="s">
        <v>9</v>
      </c>
      <c r="T3" s="230" t="s">
        <v>10</v>
      </c>
      <c r="U3" s="230" t="s">
        <v>11</v>
      </c>
      <c r="V3" s="230" t="s">
        <v>12</v>
      </c>
      <c r="W3" s="230" t="s">
        <v>13</v>
      </c>
      <c r="X3" s="230" t="s">
        <v>14</v>
      </c>
      <c r="Y3" s="230" t="s">
        <v>15</v>
      </c>
      <c r="Z3" s="230" t="s">
        <v>16</v>
      </c>
      <c r="AA3" s="230" t="s">
        <v>17</v>
      </c>
      <c r="AB3" s="230" t="s">
        <v>18</v>
      </c>
      <c r="AC3" s="230" t="s">
        <v>19</v>
      </c>
      <c r="AD3" s="230" t="s">
        <v>20</v>
      </c>
      <c r="AE3" s="230" t="s">
        <v>21</v>
      </c>
      <c r="AF3" s="230" t="s">
        <v>22</v>
      </c>
      <c r="AG3" s="230" t="s">
        <v>23</v>
      </c>
      <c r="AH3" s="230" t="s">
        <v>24</v>
      </c>
      <c r="AI3" s="230" t="s">
        <v>25</v>
      </c>
      <c r="AJ3" s="230" t="s">
        <v>26</v>
      </c>
      <c r="AK3" s="230">
        <v>35</v>
      </c>
      <c r="AL3" s="229">
        <v>36</v>
      </c>
      <c r="AM3" s="229">
        <v>37</v>
      </c>
      <c r="AN3" s="229">
        <v>38</v>
      </c>
      <c r="AO3" s="229">
        <v>39</v>
      </c>
      <c r="AP3" s="231">
        <v>40</v>
      </c>
      <c r="AQ3" s="232">
        <v>41</v>
      </c>
      <c r="AR3" s="232">
        <v>42</v>
      </c>
      <c r="AS3" s="232">
        <v>43</v>
      </c>
      <c r="AT3" s="232">
        <v>44</v>
      </c>
      <c r="AU3" s="232">
        <v>45</v>
      </c>
      <c r="AV3" s="232">
        <v>46</v>
      </c>
      <c r="AW3" s="231">
        <v>47</v>
      </c>
      <c r="AX3" s="232">
        <v>48</v>
      </c>
      <c r="AY3" s="233">
        <v>49</v>
      </c>
      <c r="AZ3" s="231">
        <v>50</v>
      </c>
      <c r="BA3" s="232">
        <v>51</v>
      </c>
      <c r="BB3" s="233">
        <v>52</v>
      </c>
      <c r="BC3" s="232">
        <v>53</v>
      </c>
      <c r="BD3" s="231">
        <v>54</v>
      </c>
      <c r="BE3" s="418"/>
      <c r="BG3" s="419" t="s">
        <v>1</v>
      </c>
      <c r="BH3" s="420"/>
      <c r="BI3" s="421" t="s">
        <v>407</v>
      </c>
      <c r="BJ3" s="422" t="s">
        <v>71</v>
      </c>
      <c r="BK3" s="423" t="s">
        <v>72</v>
      </c>
      <c r="BL3" s="421" t="s">
        <v>408</v>
      </c>
      <c r="BN3" s="419" t="s">
        <v>1</v>
      </c>
      <c r="BO3" s="420"/>
      <c r="BP3" s="419" t="s">
        <v>409</v>
      </c>
      <c r="BQ3" s="422" t="s">
        <v>410</v>
      </c>
      <c r="BR3" s="421" t="s">
        <v>397</v>
      </c>
    </row>
    <row r="4" spans="1:71" ht="50" x14ac:dyDescent="0.2">
      <c r="A4" s="234"/>
      <c r="B4" s="235" t="s">
        <v>411</v>
      </c>
      <c r="C4" s="236" t="s">
        <v>412</v>
      </c>
      <c r="D4" s="236" t="s">
        <v>413</v>
      </c>
      <c r="E4" s="236" t="s">
        <v>414</v>
      </c>
      <c r="F4" s="236" t="s">
        <v>27</v>
      </c>
      <c r="G4" s="236" t="s">
        <v>415</v>
      </c>
      <c r="H4" s="237" t="s">
        <v>28</v>
      </c>
      <c r="I4" s="237" t="s">
        <v>265</v>
      </c>
      <c r="J4" s="237" t="s">
        <v>29</v>
      </c>
      <c r="K4" s="237" t="s">
        <v>30</v>
      </c>
      <c r="L4" s="237" t="s">
        <v>416</v>
      </c>
      <c r="M4" s="237" t="s">
        <v>31</v>
      </c>
      <c r="N4" s="237" t="s">
        <v>32</v>
      </c>
      <c r="O4" s="237" t="s">
        <v>33</v>
      </c>
      <c r="P4" s="237" t="s">
        <v>34</v>
      </c>
      <c r="Q4" s="237" t="s">
        <v>266</v>
      </c>
      <c r="R4" s="237" t="s">
        <v>267</v>
      </c>
      <c r="S4" s="237" t="s">
        <v>268</v>
      </c>
      <c r="T4" s="237" t="s">
        <v>417</v>
      </c>
      <c r="U4" s="237" t="s">
        <v>35</v>
      </c>
      <c r="V4" s="237" t="s">
        <v>361</v>
      </c>
      <c r="W4" s="237" t="s">
        <v>418</v>
      </c>
      <c r="X4" s="237" t="s">
        <v>50</v>
      </c>
      <c r="Y4" s="237" t="s">
        <v>36</v>
      </c>
      <c r="Z4" s="237" t="s">
        <v>419</v>
      </c>
      <c r="AA4" s="237" t="s">
        <v>420</v>
      </c>
      <c r="AB4" s="237" t="s">
        <v>421</v>
      </c>
      <c r="AC4" s="237" t="s">
        <v>422</v>
      </c>
      <c r="AD4" s="237" t="s">
        <v>37</v>
      </c>
      <c r="AE4" s="237" t="s">
        <v>38</v>
      </c>
      <c r="AF4" s="237" t="s">
        <v>423</v>
      </c>
      <c r="AG4" s="237" t="s">
        <v>191</v>
      </c>
      <c r="AH4" s="237" t="s">
        <v>39</v>
      </c>
      <c r="AI4" s="237" t="s">
        <v>40</v>
      </c>
      <c r="AJ4" s="237" t="s">
        <v>424</v>
      </c>
      <c r="AK4" s="237" t="s">
        <v>425</v>
      </c>
      <c r="AL4" s="236" t="s">
        <v>41</v>
      </c>
      <c r="AM4" s="236" t="s">
        <v>42</v>
      </c>
      <c r="AN4" s="236" t="s">
        <v>426</v>
      </c>
      <c r="AO4" s="236" t="s">
        <v>427</v>
      </c>
      <c r="AP4" s="238" t="s">
        <v>43</v>
      </c>
      <c r="AQ4" s="239" t="s">
        <v>52</v>
      </c>
      <c r="AR4" s="239" t="s">
        <v>44</v>
      </c>
      <c r="AS4" s="239" t="s">
        <v>45</v>
      </c>
      <c r="AT4" s="239" t="s">
        <v>428</v>
      </c>
      <c r="AU4" s="239" t="s">
        <v>429</v>
      </c>
      <c r="AV4" s="239" t="s">
        <v>46</v>
      </c>
      <c r="AW4" s="238" t="s">
        <v>430</v>
      </c>
      <c r="AX4" s="239" t="s">
        <v>431</v>
      </c>
      <c r="AY4" s="240" t="s">
        <v>432</v>
      </c>
      <c r="AZ4" s="238" t="s">
        <v>47</v>
      </c>
      <c r="BA4" s="239" t="s">
        <v>48</v>
      </c>
      <c r="BB4" s="240" t="s">
        <v>433</v>
      </c>
      <c r="BC4" s="239" t="s">
        <v>49</v>
      </c>
      <c r="BD4" s="238" t="s">
        <v>434</v>
      </c>
      <c r="BE4" s="424"/>
      <c r="BG4" s="425"/>
      <c r="BH4" s="426" t="s">
        <v>411</v>
      </c>
      <c r="BI4" s="427" t="s">
        <v>76</v>
      </c>
      <c r="BJ4" s="428" t="s">
        <v>77</v>
      </c>
      <c r="BK4" s="429" t="s">
        <v>78</v>
      </c>
      <c r="BL4" s="427" t="s">
        <v>435</v>
      </c>
      <c r="BN4" s="425"/>
      <c r="BO4" s="426" t="s">
        <v>411</v>
      </c>
      <c r="BP4" s="430" t="s">
        <v>84</v>
      </c>
      <c r="BQ4" s="428" t="s">
        <v>85</v>
      </c>
      <c r="BR4" s="427" t="s">
        <v>436</v>
      </c>
    </row>
    <row r="5" spans="1:71" x14ac:dyDescent="0.2">
      <c r="A5" s="241" t="s">
        <v>437</v>
      </c>
      <c r="B5" s="242" t="s">
        <v>438</v>
      </c>
      <c r="C5" s="243">
        <v>1171</v>
      </c>
      <c r="D5" s="243">
        <v>0</v>
      </c>
      <c r="E5" s="243">
        <v>0</v>
      </c>
      <c r="F5" s="243">
        <v>0</v>
      </c>
      <c r="G5" s="243">
        <v>2321</v>
      </c>
      <c r="H5" s="243">
        <v>1</v>
      </c>
      <c r="I5" s="243">
        <v>0</v>
      </c>
      <c r="J5" s="243">
        <v>5</v>
      </c>
      <c r="K5" s="243">
        <v>0</v>
      </c>
      <c r="L5" s="243">
        <v>3</v>
      </c>
      <c r="M5" s="243">
        <v>0</v>
      </c>
      <c r="N5" s="243">
        <v>0</v>
      </c>
      <c r="O5" s="243">
        <v>0</v>
      </c>
      <c r="P5" s="243">
        <v>0</v>
      </c>
      <c r="Q5" s="243">
        <v>0</v>
      </c>
      <c r="R5" s="243">
        <v>0</v>
      </c>
      <c r="S5" s="243">
        <v>0</v>
      </c>
      <c r="T5" s="243">
        <v>0</v>
      </c>
      <c r="U5" s="243">
        <v>0</v>
      </c>
      <c r="V5" s="243">
        <v>0</v>
      </c>
      <c r="W5" s="243">
        <v>0</v>
      </c>
      <c r="X5" s="243">
        <v>43</v>
      </c>
      <c r="Y5" s="243">
        <v>11</v>
      </c>
      <c r="Z5" s="243">
        <v>0</v>
      </c>
      <c r="AA5" s="243">
        <v>0</v>
      </c>
      <c r="AB5" s="243">
        <v>0</v>
      </c>
      <c r="AC5" s="243">
        <v>1</v>
      </c>
      <c r="AD5" s="243">
        <v>0</v>
      </c>
      <c r="AE5" s="243">
        <v>0</v>
      </c>
      <c r="AF5" s="243">
        <v>0</v>
      </c>
      <c r="AG5" s="243">
        <v>0</v>
      </c>
      <c r="AH5" s="243">
        <v>1</v>
      </c>
      <c r="AI5" s="243">
        <v>27</v>
      </c>
      <c r="AJ5" s="243">
        <v>31</v>
      </c>
      <c r="AK5" s="243">
        <v>1</v>
      </c>
      <c r="AL5" s="243">
        <v>0</v>
      </c>
      <c r="AM5" s="243">
        <v>454</v>
      </c>
      <c r="AN5" s="243">
        <v>0</v>
      </c>
      <c r="AO5" s="243">
        <v>0</v>
      </c>
      <c r="AP5" s="244">
        <v>4070</v>
      </c>
      <c r="AQ5" s="243">
        <v>9</v>
      </c>
      <c r="AR5" s="243">
        <v>1218</v>
      </c>
      <c r="AS5" s="243">
        <v>0</v>
      </c>
      <c r="AT5" s="243">
        <v>0</v>
      </c>
      <c r="AU5" s="243">
        <v>30</v>
      </c>
      <c r="AV5" s="243">
        <v>0</v>
      </c>
      <c r="AW5" s="244">
        <v>1257</v>
      </c>
      <c r="AX5" s="243">
        <v>5327</v>
      </c>
      <c r="AY5" s="244">
        <v>4310</v>
      </c>
      <c r="AZ5" s="244">
        <v>5567</v>
      </c>
      <c r="BA5" s="243">
        <v>9637</v>
      </c>
      <c r="BB5" s="244">
        <v>-1326</v>
      </c>
      <c r="BC5" s="243">
        <v>4241</v>
      </c>
      <c r="BD5" s="244">
        <v>8311</v>
      </c>
      <c r="BE5" s="245"/>
      <c r="BG5" s="241" t="s">
        <v>437</v>
      </c>
      <c r="BH5" s="431" t="s">
        <v>438</v>
      </c>
      <c r="BI5" s="246">
        <f>AX5</f>
        <v>5327</v>
      </c>
      <c r="BJ5" s="247">
        <f>ABS(BB5)</f>
        <v>1326</v>
      </c>
      <c r="BK5" s="248">
        <f>BJ5/BI5</f>
        <v>0.24892059320443027</v>
      </c>
      <c r="BL5" s="249">
        <f>1-BK5</f>
        <v>0.75107940679556973</v>
      </c>
      <c r="BM5" s="250"/>
      <c r="BN5" s="241" t="s">
        <v>437</v>
      </c>
      <c r="BO5" s="431" t="s">
        <v>438</v>
      </c>
      <c r="BP5" s="432">
        <f>AY5</f>
        <v>4310</v>
      </c>
      <c r="BQ5" s="433">
        <f>ABS(BB5)</f>
        <v>1326</v>
      </c>
      <c r="BR5" s="434">
        <f>BP5-BQ5</f>
        <v>2984</v>
      </c>
      <c r="BS5" s="250"/>
    </row>
    <row r="6" spans="1:71" x14ac:dyDescent="0.2">
      <c r="A6" s="241" t="s">
        <v>439</v>
      </c>
      <c r="B6" s="242" t="s">
        <v>440</v>
      </c>
      <c r="C6" s="243">
        <v>1</v>
      </c>
      <c r="D6" s="243">
        <v>2</v>
      </c>
      <c r="E6" s="243">
        <v>2</v>
      </c>
      <c r="F6" s="243">
        <v>0</v>
      </c>
      <c r="G6" s="243">
        <v>6</v>
      </c>
      <c r="H6" s="243">
        <v>0</v>
      </c>
      <c r="I6" s="243">
        <v>5</v>
      </c>
      <c r="J6" s="243">
        <v>1</v>
      </c>
      <c r="K6" s="243">
        <v>0</v>
      </c>
      <c r="L6" s="243">
        <v>0</v>
      </c>
      <c r="M6" s="243">
        <v>0</v>
      </c>
      <c r="N6" s="243">
        <v>0</v>
      </c>
      <c r="O6" s="243">
        <v>0</v>
      </c>
      <c r="P6" s="243">
        <v>0</v>
      </c>
      <c r="Q6" s="243">
        <v>0</v>
      </c>
      <c r="R6" s="243">
        <v>0</v>
      </c>
      <c r="S6" s="243">
        <v>0</v>
      </c>
      <c r="T6" s="243">
        <v>0</v>
      </c>
      <c r="U6" s="243">
        <v>0</v>
      </c>
      <c r="V6" s="243">
        <v>0</v>
      </c>
      <c r="W6" s="243">
        <v>0</v>
      </c>
      <c r="X6" s="243">
        <v>4</v>
      </c>
      <c r="Y6" s="243">
        <v>0</v>
      </c>
      <c r="Z6" s="243">
        <v>0</v>
      </c>
      <c r="AA6" s="243">
        <v>0</v>
      </c>
      <c r="AB6" s="243">
        <v>0</v>
      </c>
      <c r="AC6" s="243">
        <v>0</v>
      </c>
      <c r="AD6" s="243">
        <v>0</v>
      </c>
      <c r="AE6" s="243">
        <v>0</v>
      </c>
      <c r="AF6" s="243">
        <v>0</v>
      </c>
      <c r="AG6" s="243">
        <v>0</v>
      </c>
      <c r="AH6" s="243">
        <v>0</v>
      </c>
      <c r="AI6" s="243">
        <v>1</v>
      </c>
      <c r="AJ6" s="243">
        <v>0</v>
      </c>
      <c r="AK6" s="243">
        <v>0</v>
      </c>
      <c r="AL6" s="243">
        <v>0</v>
      </c>
      <c r="AM6" s="243">
        <v>30</v>
      </c>
      <c r="AN6" s="243">
        <v>0</v>
      </c>
      <c r="AO6" s="243">
        <v>0</v>
      </c>
      <c r="AP6" s="244">
        <v>52</v>
      </c>
      <c r="AQ6" s="243">
        <v>1</v>
      </c>
      <c r="AR6" s="243">
        <v>63</v>
      </c>
      <c r="AS6" s="243">
        <v>0</v>
      </c>
      <c r="AT6" s="243">
        <v>0</v>
      </c>
      <c r="AU6" s="243">
        <v>0</v>
      </c>
      <c r="AV6" s="243">
        <v>3</v>
      </c>
      <c r="AW6" s="244">
        <v>67</v>
      </c>
      <c r="AX6" s="243">
        <v>119</v>
      </c>
      <c r="AY6" s="244">
        <v>1</v>
      </c>
      <c r="AZ6" s="244">
        <v>68</v>
      </c>
      <c r="BA6" s="243">
        <v>120</v>
      </c>
      <c r="BB6" s="244">
        <v>-113</v>
      </c>
      <c r="BC6" s="243">
        <v>-45</v>
      </c>
      <c r="BD6" s="244">
        <v>7</v>
      </c>
      <c r="BE6" s="245"/>
      <c r="BG6" s="241" t="s">
        <v>439</v>
      </c>
      <c r="BH6" s="431" t="s">
        <v>440</v>
      </c>
      <c r="BI6" s="246">
        <f t="shared" ref="BI6:BI44" si="0">AX6</f>
        <v>119</v>
      </c>
      <c r="BJ6" s="247">
        <f t="shared" ref="BJ6:BJ44" si="1">ABS(BB6)</f>
        <v>113</v>
      </c>
      <c r="BK6" s="248">
        <f t="shared" ref="BK6:BK44" si="2">BJ6/BI6</f>
        <v>0.94957983193277307</v>
      </c>
      <c r="BL6" s="249">
        <f t="shared" ref="BL6:BL44" si="3">1-BK6</f>
        <v>5.0420168067226934E-2</v>
      </c>
      <c r="BM6" s="250"/>
      <c r="BN6" s="241" t="s">
        <v>439</v>
      </c>
      <c r="BO6" s="431" t="s">
        <v>440</v>
      </c>
      <c r="BP6" s="432">
        <f t="shared" ref="BP6:BP44" si="4">AY6</f>
        <v>1</v>
      </c>
      <c r="BQ6" s="433">
        <f t="shared" ref="BQ6:BQ44" si="5">ABS(BB6)</f>
        <v>113</v>
      </c>
      <c r="BR6" s="434">
        <f t="shared" ref="BR6:BR44" si="6">BP6-BQ6</f>
        <v>-112</v>
      </c>
      <c r="BS6" s="250"/>
    </row>
    <row r="7" spans="1:71" x14ac:dyDescent="0.2">
      <c r="A7" s="241" t="s">
        <v>441</v>
      </c>
      <c r="B7" s="242" t="s">
        <v>247</v>
      </c>
      <c r="C7" s="243">
        <v>0</v>
      </c>
      <c r="D7" s="243">
        <v>0</v>
      </c>
      <c r="E7" s="243">
        <v>455</v>
      </c>
      <c r="F7" s="243">
        <v>0</v>
      </c>
      <c r="G7" s="243">
        <v>428</v>
      </c>
      <c r="H7" s="243">
        <v>0</v>
      </c>
      <c r="I7" s="243">
        <v>0</v>
      </c>
      <c r="J7" s="243">
        <v>0</v>
      </c>
      <c r="K7" s="243">
        <v>0</v>
      </c>
      <c r="L7" s="243">
        <v>0</v>
      </c>
      <c r="M7" s="243">
        <v>0</v>
      </c>
      <c r="N7" s="243">
        <v>0</v>
      </c>
      <c r="O7" s="243">
        <v>0</v>
      </c>
      <c r="P7" s="243">
        <v>0</v>
      </c>
      <c r="Q7" s="243">
        <v>0</v>
      </c>
      <c r="R7" s="243">
        <v>0</v>
      </c>
      <c r="S7" s="243">
        <v>0</v>
      </c>
      <c r="T7" s="243">
        <v>0</v>
      </c>
      <c r="U7" s="243">
        <v>0</v>
      </c>
      <c r="V7" s="243">
        <v>0</v>
      </c>
      <c r="W7" s="243">
        <v>0</v>
      </c>
      <c r="X7" s="243">
        <v>154</v>
      </c>
      <c r="Y7" s="243">
        <v>0</v>
      </c>
      <c r="Z7" s="243">
        <v>0</v>
      </c>
      <c r="AA7" s="243">
        <v>0</v>
      </c>
      <c r="AB7" s="243">
        <v>0</v>
      </c>
      <c r="AC7" s="243">
        <v>0</v>
      </c>
      <c r="AD7" s="243">
        <v>0</v>
      </c>
      <c r="AE7" s="243">
        <v>0</v>
      </c>
      <c r="AF7" s="243">
        <v>0</v>
      </c>
      <c r="AG7" s="243">
        <v>0</v>
      </c>
      <c r="AH7" s="243">
        <v>0</v>
      </c>
      <c r="AI7" s="243">
        <v>1</v>
      </c>
      <c r="AJ7" s="243">
        <v>7</v>
      </c>
      <c r="AK7" s="243">
        <v>0</v>
      </c>
      <c r="AL7" s="243">
        <v>0</v>
      </c>
      <c r="AM7" s="243">
        <v>104</v>
      </c>
      <c r="AN7" s="243">
        <v>0</v>
      </c>
      <c r="AO7" s="243">
        <v>0</v>
      </c>
      <c r="AP7" s="244">
        <v>1149</v>
      </c>
      <c r="AQ7" s="243">
        <v>3</v>
      </c>
      <c r="AR7" s="243">
        <v>123</v>
      </c>
      <c r="AS7" s="243">
        <v>0</v>
      </c>
      <c r="AT7" s="243">
        <v>0</v>
      </c>
      <c r="AU7" s="243">
        <v>0</v>
      </c>
      <c r="AV7" s="243">
        <v>71</v>
      </c>
      <c r="AW7" s="244">
        <v>197</v>
      </c>
      <c r="AX7" s="243">
        <v>1346</v>
      </c>
      <c r="AY7" s="244">
        <v>9112</v>
      </c>
      <c r="AZ7" s="244">
        <v>9309</v>
      </c>
      <c r="BA7" s="243">
        <v>10458</v>
      </c>
      <c r="BB7" s="244">
        <v>0</v>
      </c>
      <c r="BC7" s="243">
        <v>9309</v>
      </c>
      <c r="BD7" s="244">
        <v>10458</v>
      </c>
      <c r="BE7" s="245"/>
      <c r="BG7" s="241" t="s">
        <v>441</v>
      </c>
      <c r="BH7" s="431" t="s">
        <v>247</v>
      </c>
      <c r="BI7" s="246">
        <f t="shared" si="0"/>
        <v>1346</v>
      </c>
      <c r="BJ7" s="247">
        <f t="shared" si="1"/>
        <v>0</v>
      </c>
      <c r="BK7" s="248">
        <f t="shared" si="2"/>
        <v>0</v>
      </c>
      <c r="BL7" s="249">
        <f t="shared" si="3"/>
        <v>1</v>
      </c>
      <c r="BM7" s="250"/>
      <c r="BN7" s="241" t="s">
        <v>441</v>
      </c>
      <c r="BO7" s="431" t="s">
        <v>247</v>
      </c>
      <c r="BP7" s="432">
        <f t="shared" si="4"/>
        <v>9112</v>
      </c>
      <c r="BQ7" s="433">
        <f t="shared" si="5"/>
        <v>0</v>
      </c>
      <c r="BR7" s="434">
        <f t="shared" si="6"/>
        <v>9112</v>
      </c>
      <c r="BS7" s="250"/>
    </row>
    <row r="8" spans="1:71" x14ac:dyDescent="0.2">
      <c r="A8" s="241" t="s">
        <v>442</v>
      </c>
      <c r="B8" s="242" t="s">
        <v>27</v>
      </c>
      <c r="C8" s="243">
        <v>0</v>
      </c>
      <c r="D8" s="243">
        <v>0</v>
      </c>
      <c r="E8" s="243">
        <v>0</v>
      </c>
      <c r="F8" s="243">
        <v>0</v>
      </c>
      <c r="G8" s="243">
        <v>4</v>
      </c>
      <c r="H8" s="243">
        <v>0</v>
      </c>
      <c r="I8" s="243">
        <v>1</v>
      </c>
      <c r="J8" s="243">
        <v>21</v>
      </c>
      <c r="K8" s="243">
        <v>125</v>
      </c>
      <c r="L8" s="243">
        <v>0</v>
      </c>
      <c r="M8" s="243">
        <v>104</v>
      </c>
      <c r="N8" s="243">
        <v>22</v>
      </c>
      <c r="O8" s="243">
        <v>12</v>
      </c>
      <c r="P8" s="243">
        <v>0</v>
      </c>
      <c r="Q8" s="243">
        <v>0</v>
      </c>
      <c r="R8" s="243">
        <v>0</v>
      </c>
      <c r="S8" s="243">
        <v>0</v>
      </c>
      <c r="T8" s="243">
        <v>0</v>
      </c>
      <c r="U8" s="243">
        <v>0</v>
      </c>
      <c r="V8" s="243">
        <v>0</v>
      </c>
      <c r="W8" s="243">
        <v>0</v>
      </c>
      <c r="X8" s="243">
        <v>14</v>
      </c>
      <c r="Y8" s="243">
        <v>73</v>
      </c>
      <c r="Z8" s="243">
        <v>1978</v>
      </c>
      <c r="AA8" s="243">
        <v>0</v>
      </c>
      <c r="AB8" s="243">
        <v>0</v>
      </c>
      <c r="AC8" s="243">
        <v>0</v>
      </c>
      <c r="AD8" s="243">
        <v>0</v>
      </c>
      <c r="AE8" s="243">
        <v>0</v>
      </c>
      <c r="AF8" s="243">
        <v>0</v>
      </c>
      <c r="AG8" s="243">
        <v>0</v>
      </c>
      <c r="AH8" s="243">
        <v>0</v>
      </c>
      <c r="AI8" s="243">
        <v>1</v>
      </c>
      <c r="AJ8" s="243">
        <v>0</v>
      </c>
      <c r="AK8" s="243">
        <v>0</v>
      </c>
      <c r="AL8" s="243">
        <v>0</v>
      </c>
      <c r="AM8" s="243">
        <v>0</v>
      </c>
      <c r="AN8" s="243">
        <v>0</v>
      </c>
      <c r="AO8" s="243">
        <v>1</v>
      </c>
      <c r="AP8" s="244">
        <v>2356</v>
      </c>
      <c r="AQ8" s="243">
        <v>-1</v>
      </c>
      <c r="AR8" s="243">
        <v>-2</v>
      </c>
      <c r="AS8" s="243">
        <v>0</v>
      </c>
      <c r="AT8" s="243">
        <v>0</v>
      </c>
      <c r="AU8" s="243">
        <v>-1</v>
      </c>
      <c r="AV8" s="243">
        <v>0</v>
      </c>
      <c r="AW8" s="244">
        <v>-4</v>
      </c>
      <c r="AX8" s="243">
        <v>2352</v>
      </c>
      <c r="AY8" s="244">
        <v>4</v>
      </c>
      <c r="AZ8" s="244">
        <v>0</v>
      </c>
      <c r="BA8" s="243">
        <v>2356</v>
      </c>
      <c r="BB8" s="244">
        <v>-2349</v>
      </c>
      <c r="BC8" s="243">
        <v>-2349</v>
      </c>
      <c r="BD8" s="244">
        <v>7</v>
      </c>
      <c r="BE8" s="245"/>
      <c r="BG8" s="241" t="s">
        <v>442</v>
      </c>
      <c r="BH8" s="431" t="s">
        <v>27</v>
      </c>
      <c r="BI8" s="246">
        <f t="shared" si="0"/>
        <v>2352</v>
      </c>
      <c r="BJ8" s="247">
        <f t="shared" si="1"/>
        <v>2349</v>
      </c>
      <c r="BK8" s="248">
        <f t="shared" si="2"/>
        <v>0.99872448979591832</v>
      </c>
      <c r="BL8" s="249">
        <f t="shared" si="3"/>
        <v>1.2755102040816757E-3</v>
      </c>
      <c r="BM8" s="250"/>
      <c r="BN8" s="241" t="s">
        <v>442</v>
      </c>
      <c r="BO8" s="431" t="s">
        <v>27</v>
      </c>
      <c r="BP8" s="432">
        <f t="shared" si="4"/>
        <v>4</v>
      </c>
      <c r="BQ8" s="433">
        <f t="shared" si="5"/>
        <v>2349</v>
      </c>
      <c r="BR8" s="434">
        <f t="shared" si="6"/>
        <v>-2345</v>
      </c>
      <c r="BS8" s="250"/>
    </row>
    <row r="9" spans="1:71" x14ac:dyDescent="0.2">
      <c r="A9" s="241" t="s">
        <v>443</v>
      </c>
      <c r="B9" s="242" t="s">
        <v>188</v>
      </c>
      <c r="C9" s="243">
        <v>1096</v>
      </c>
      <c r="D9" s="243">
        <v>0</v>
      </c>
      <c r="E9" s="243">
        <v>1098</v>
      </c>
      <c r="F9" s="243">
        <v>0</v>
      </c>
      <c r="G9" s="243">
        <v>2405</v>
      </c>
      <c r="H9" s="243">
        <v>0</v>
      </c>
      <c r="I9" s="243">
        <v>0</v>
      </c>
      <c r="J9" s="243">
        <v>29</v>
      </c>
      <c r="K9" s="243">
        <v>0</v>
      </c>
      <c r="L9" s="243">
        <v>0</v>
      </c>
      <c r="M9" s="243">
        <v>1</v>
      </c>
      <c r="N9" s="243">
        <v>0</v>
      </c>
      <c r="O9" s="243">
        <v>0</v>
      </c>
      <c r="P9" s="243">
        <v>0</v>
      </c>
      <c r="Q9" s="243">
        <v>0</v>
      </c>
      <c r="R9" s="243">
        <v>0</v>
      </c>
      <c r="S9" s="243">
        <v>0</v>
      </c>
      <c r="T9" s="243">
        <v>0</v>
      </c>
      <c r="U9" s="243">
        <v>0</v>
      </c>
      <c r="V9" s="243">
        <v>0</v>
      </c>
      <c r="W9" s="243">
        <v>0</v>
      </c>
      <c r="X9" s="243">
        <v>33</v>
      </c>
      <c r="Y9" s="243">
        <v>0</v>
      </c>
      <c r="Z9" s="243">
        <v>0</v>
      </c>
      <c r="AA9" s="243">
        <v>0</v>
      </c>
      <c r="AB9" s="243">
        <v>0</v>
      </c>
      <c r="AC9" s="243">
        <v>2</v>
      </c>
      <c r="AD9" s="243">
        <v>0</v>
      </c>
      <c r="AE9" s="243">
        <v>0</v>
      </c>
      <c r="AF9" s="243">
        <v>2</v>
      </c>
      <c r="AG9" s="243">
        <v>0</v>
      </c>
      <c r="AH9" s="243">
        <v>5</v>
      </c>
      <c r="AI9" s="243">
        <v>73</v>
      </c>
      <c r="AJ9" s="243">
        <v>115</v>
      </c>
      <c r="AK9" s="243">
        <v>1</v>
      </c>
      <c r="AL9" s="243">
        <v>0</v>
      </c>
      <c r="AM9" s="243">
        <v>3501</v>
      </c>
      <c r="AN9" s="243">
        <v>0</v>
      </c>
      <c r="AO9" s="243">
        <v>15</v>
      </c>
      <c r="AP9" s="244">
        <v>8376</v>
      </c>
      <c r="AQ9" s="243">
        <v>169</v>
      </c>
      <c r="AR9" s="243">
        <v>9357</v>
      </c>
      <c r="AS9" s="243">
        <v>0</v>
      </c>
      <c r="AT9" s="243">
        <v>0</v>
      </c>
      <c r="AU9" s="243">
        <v>0</v>
      </c>
      <c r="AV9" s="243">
        <v>10</v>
      </c>
      <c r="AW9" s="244">
        <v>9536</v>
      </c>
      <c r="AX9" s="243">
        <v>17912</v>
      </c>
      <c r="AY9" s="244">
        <v>9970</v>
      </c>
      <c r="AZ9" s="244">
        <v>19506</v>
      </c>
      <c r="BA9" s="243">
        <v>27882</v>
      </c>
      <c r="BB9" s="244">
        <v>-16273</v>
      </c>
      <c r="BC9" s="243">
        <v>3233</v>
      </c>
      <c r="BD9" s="244">
        <v>11609</v>
      </c>
      <c r="BE9" s="245"/>
      <c r="BG9" s="241" t="s">
        <v>443</v>
      </c>
      <c r="BH9" s="431" t="s">
        <v>188</v>
      </c>
      <c r="BI9" s="246">
        <f t="shared" si="0"/>
        <v>17912</v>
      </c>
      <c r="BJ9" s="247">
        <f t="shared" si="1"/>
        <v>16273</v>
      </c>
      <c r="BK9" s="248">
        <f t="shared" si="2"/>
        <v>0.90849709691826708</v>
      </c>
      <c r="BL9" s="249">
        <f t="shared" si="3"/>
        <v>9.1502903081732923E-2</v>
      </c>
      <c r="BM9" s="250"/>
      <c r="BN9" s="241" t="s">
        <v>443</v>
      </c>
      <c r="BO9" s="431" t="s">
        <v>188</v>
      </c>
      <c r="BP9" s="432">
        <f t="shared" si="4"/>
        <v>9970</v>
      </c>
      <c r="BQ9" s="433">
        <f t="shared" si="5"/>
        <v>16273</v>
      </c>
      <c r="BR9" s="434">
        <f t="shared" si="6"/>
        <v>-6303</v>
      </c>
      <c r="BS9" s="250"/>
    </row>
    <row r="10" spans="1:71" x14ac:dyDescent="0.2">
      <c r="A10" s="251" t="s">
        <v>444</v>
      </c>
      <c r="B10" s="252" t="s">
        <v>28</v>
      </c>
      <c r="C10" s="243">
        <v>35</v>
      </c>
      <c r="D10" s="243">
        <v>0</v>
      </c>
      <c r="E10" s="243">
        <v>229</v>
      </c>
      <c r="F10" s="243">
        <v>0</v>
      </c>
      <c r="G10" s="243">
        <v>14</v>
      </c>
      <c r="H10" s="243">
        <v>25</v>
      </c>
      <c r="I10" s="243">
        <v>2</v>
      </c>
      <c r="J10" s="243">
        <v>4</v>
      </c>
      <c r="K10" s="243">
        <v>0</v>
      </c>
      <c r="L10" s="243">
        <v>1</v>
      </c>
      <c r="M10" s="243">
        <v>5</v>
      </c>
      <c r="N10" s="243">
        <v>0</v>
      </c>
      <c r="O10" s="243">
        <v>0</v>
      </c>
      <c r="P10" s="243">
        <v>0</v>
      </c>
      <c r="Q10" s="243">
        <v>0</v>
      </c>
      <c r="R10" s="243">
        <v>5</v>
      </c>
      <c r="S10" s="243">
        <v>0</v>
      </c>
      <c r="T10" s="243">
        <v>1</v>
      </c>
      <c r="U10" s="243">
        <v>28</v>
      </c>
      <c r="V10" s="243">
        <v>0</v>
      </c>
      <c r="W10" s="243">
        <v>6</v>
      </c>
      <c r="X10" s="243">
        <v>98</v>
      </c>
      <c r="Y10" s="243">
        <v>37</v>
      </c>
      <c r="Z10" s="243">
        <v>1</v>
      </c>
      <c r="AA10" s="243">
        <v>2</v>
      </c>
      <c r="AB10" s="243">
        <v>2</v>
      </c>
      <c r="AC10" s="243">
        <v>55</v>
      </c>
      <c r="AD10" s="243">
        <v>3</v>
      </c>
      <c r="AE10" s="243">
        <v>0</v>
      </c>
      <c r="AF10" s="243">
        <v>14</v>
      </c>
      <c r="AG10" s="243">
        <v>0</v>
      </c>
      <c r="AH10" s="243">
        <v>49</v>
      </c>
      <c r="AI10" s="243">
        <v>7</v>
      </c>
      <c r="AJ10" s="243">
        <v>49</v>
      </c>
      <c r="AK10" s="243">
        <v>12</v>
      </c>
      <c r="AL10" s="243">
        <v>9</v>
      </c>
      <c r="AM10" s="243">
        <v>88</v>
      </c>
      <c r="AN10" s="243">
        <v>2</v>
      </c>
      <c r="AO10" s="243">
        <v>32</v>
      </c>
      <c r="AP10" s="244">
        <v>815</v>
      </c>
      <c r="AQ10" s="243">
        <v>21</v>
      </c>
      <c r="AR10" s="243">
        <v>1409</v>
      </c>
      <c r="AS10" s="243">
        <v>0</v>
      </c>
      <c r="AT10" s="243">
        <v>1</v>
      </c>
      <c r="AU10" s="243">
        <v>32</v>
      </c>
      <c r="AV10" s="243">
        <v>13</v>
      </c>
      <c r="AW10" s="244">
        <v>1476</v>
      </c>
      <c r="AX10" s="243">
        <v>2291</v>
      </c>
      <c r="AY10" s="244">
        <v>101</v>
      </c>
      <c r="AZ10" s="244">
        <v>1577</v>
      </c>
      <c r="BA10" s="243">
        <v>2392</v>
      </c>
      <c r="BB10" s="244">
        <v>-2291</v>
      </c>
      <c r="BC10" s="243">
        <v>-714</v>
      </c>
      <c r="BD10" s="244">
        <v>101</v>
      </c>
      <c r="BE10" s="245"/>
      <c r="BG10" s="251" t="s">
        <v>444</v>
      </c>
      <c r="BH10" s="435" t="s">
        <v>28</v>
      </c>
      <c r="BI10" s="246">
        <f t="shared" si="0"/>
        <v>2291</v>
      </c>
      <c r="BJ10" s="247">
        <f t="shared" si="1"/>
        <v>2291</v>
      </c>
      <c r="BK10" s="248">
        <f t="shared" si="2"/>
        <v>1</v>
      </c>
      <c r="BL10" s="249">
        <f t="shared" si="3"/>
        <v>0</v>
      </c>
      <c r="BM10" s="250"/>
      <c r="BN10" s="251" t="s">
        <v>444</v>
      </c>
      <c r="BO10" s="435" t="s">
        <v>28</v>
      </c>
      <c r="BP10" s="432">
        <f t="shared" si="4"/>
        <v>101</v>
      </c>
      <c r="BQ10" s="433">
        <f t="shared" si="5"/>
        <v>2291</v>
      </c>
      <c r="BR10" s="434">
        <f t="shared" si="6"/>
        <v>-2190</v>
      </c>
      <c r="BS10" s="250"/>
    </row>
    <row r="11" spans="1:71" x14ac:dyDescent="0.2">
      <c r="A11" s="251" t="s">
        <v>445</v>
      </c>
      <c r="B11" s="252" t="s">
        <v>282</v>
      </c>
      <c r="C11" s="243">
        <v>224</v>
      </c>
      <c r="D11" s="243">
        <v>0</v>
      </c>
      <c r="E11" s="243">
        <v>36</v>
      </c>
      <c r="F11" s="243">
        <v>0</v>
      </c>
      <c r="G11" s="243">
        <v>193</v>
      </c>
      <c r="H11" s="243">
        <v>1</v>
      </c>
      <c r="I11" s="243">
        <v>51</v>
      </c>
      <c r="J11" s="243">
        <v>55</v>
      </c>
      <c r="K11" s="243">
        <v>0</v>
      </c>
      <c r="L11" s="243">
        <v>2</v>
      </c>
      <c r="M11" s="243">
        <v>31</v>
      </c>
      <c r="N11" s="243">
        <v>0</v>
      </c>
      <c r="O11" s="243">
        <v>0</v>
      </c>
      <c r="P11" s="243">
        <v>1</v>
      </c>
      <c r="Q11" s="243">
        <v>0</v>
      </c>
      <c r="R11" s="243">
        <v>6</v>
      </c>
      <c r="S11" s="243">
        <v>0</v>
      </c>
      <c r="T11" s="243">
        <v>1</v>
      </c>
      <c r="U11" s="243">
        <v>80</v>
      </c>
      <c r="V11" s="243">
        <v>0</v>
      </c>
      <c r="W11" s="243">
        <v>6</v>
      </c>
      <c r="X11" s="243">
        <v>636</v>
      </c>
      <c r="Y11" s="243">
        <v>547</v>
      </c>
      <c r="Z11" s="243">
        <v>2</v>
      </c>
      <c r="AA11" s="243">
        <v>5</v>
      </c>
      <c r="AB11" s="243">
        <v>3</v>
      </c>
      <c r="AC11" s="243">
        <v>105</v>
      </c>
      <c r="AD11" s="243">
        <v>10</v>
      </c>
      <c r="AE11" s="243">
        <v>4</v>
      </c>
      <c r="AF11" s="243">
        <v>32</v>
      </c>
      <c r="AG11" s="243">
        <v>0</v>
      </c>
      <c r="AH11" s="243">
        <v>19</v>
      </c>
      <c r="AI11" s="243">
        <v>86</v>
      </c>
      <c r="AJ11" s="243">
        <v>72</v>
      </c>
      <c r="AK11" s="243">
        <v>9</v>
      </c>
      <c r="AL11" s="243">
        <v>17</v>
      </c>
      <c r="AM11" s="243">
        <v>126</v>
      </c>
      <c r="AN11" s="243">
        <v>9</v>
      </c>
      <c r="AO11" s="243">
        <v>670</v>
      </c>
      <c r="AP11" s="244">
        <v>3039</v>
      </c>
      <c r="AQ11" s="243">
        <v>14</v>
      </c>
      <c r="AR11" s="243">
        <v>118</v>
      </c>
      <c r="AS11" s="243">
        <v>0</v>
      </c>
      <c r="AT11" s="243">
        <v>14</v>
      </c>
      <c r="AU11" s="243">
        <v>52</v>
      </c>
      <c r="AV11" s="243">
        <v>-8</v>
      </c>
      <c r="AW11" s="244">
        <v>190</v>
      </c>
      <c r="AX11" s="243">
        <v>3229</v>
      </c>
      <c r="AY11" s="244">
        <v>152</v>
      </c>
      <c r="AZ11" s="244">
        <v>342</v>
      </c>
      <c r="BA11" s="243">
        <v>3381</v>
      </c>
      <c r="BB11" s="244">
        <v>-3201</v>
      </c>
      <c r="BC11" s="243">
        <v>-2859</v>
      </c>
      <c r="BD11" s="244">
        <v>180</v>
      </c>
      <c r="BE11" s="245"/>
      <c r="BG11" s="251" t="s">
        <v>445</v>
      </c>
      <c r="BH11" s="435" t="s">
        <v>282</v>
      </c>
      <c r="BI11" s="246">
        <f t="shared" si="0"/>
        <v>3229</v>
      </c>
      <c r="BJ11" s="247">
        <f t="shared" si="1"/>
        <v>3201</v>
      </c>
      <c r="BK11" s="248">
        <f t="shared" si="2"/>
        <v>0.99132858470114582</v>
      </c>
      <c r="BL11" s="249">
        <f t="shared" si="3"/>
        <v>8.6714152988541793E-3</v>
      </c>
      <c r="BM11" s="250"/>
      <c r="BN11" s="251" t="s">
        <v>445</v>
      </c>
      <c r="BO11" s="435" t="s">
        <v>282</v>
      </c>
      <c r="BP11" s="432">
        <f t="shared" si="4"/>
        <v>152</v>
      </c>
      <c r="BQ11" s="433">
        <f t="shared" si="5"/>
        <v>3201</v>
      </c>
      <c r="BR11" s="434">
        <f t="shared" si="6"/>
        <v>-3049</v>
      </c>
      <c r="BS11" s="250"/>
    </row>
    <row r="12" spans="1:71" x14ac:dyDescent="0.2">
      <c r="A12" s="251" t="s">
        <v>446</v>
      </c>
      <c r="B12" s="252" t="s">
        <v>29</v>
      </c>
      <c r="C12" s="243">
        <v>564</v>
      </c>
      <c r="D12" s="243">
        <v>0</v>
      </c>
      <c r="E12" s="243">
        <v>120</v>
      </c>
      <c r="F12" s="243">
        <v>0</v>
      </c>
      <c r="G12" s="243">
        <v>122</v>
      </c>
      <c r="H12" s="243">
        <v>12</v>
      </c>
      <c r="I12" s="243">
        <v>6</v>
      </c>
      <c r="J12" s="243">
        <v>1377</v>
      </c>
      <c r="K12" s="243">
        <v>1</v>
      </c>
      <c r="L12" s="243">
        <v>72</v>
      </c>
      <c r="M12" s="243">
        <v>52</v>
      </c>
      <c r="N12" s="243">
        <v>2</v>
      </c>
      <c r="O12" s="243">
        <v>1</v>
      </c>
      <c r="P12" s="243">
        <v>3</v>
      </c>
      <c r="Q12" s="243">
        <v>2</v>
      </c>
      <c r="R12" s="243">
        <v>15</v>
      </c>
      <c r="S12" s="243">
        <v>2</v>
      </c>
      <c r="T12" s="243">
        <v>3</v>
      </c>
      <c r="U12" s="243">
        <v>149</v>
      </c>
      <c r="V12" s="243">
        <v>2</v>
      </c>
      <c r="W12" s="243">
        <v>37</v>
      </c>
      <c r="X12" s="243">
        <v>557</v>
      </c>
      <c r="Y12" s="243">
        <v>63</v>
      </c>
      <c r="Z12" s="243">
        <v>13</v>
      </c>
      <c r="AA12" s="243">
        <v>15</v>
      </c>
      <c r="AB12" s="243">
        <v>11</v>
      </c>
      <c r="AC12" s="243">
        <v>0</v>
      </c>
      <c r="AD12" s="243">
        <v>0</v>
      </c>
      <c r="AE12" s="243">
        <v>1</v>
      </c>
      <c r="AF12" s="243">
        <v>2</v>
      </c>
      <c r="AG12" s="243">
        <v>0</v>
      </c>
      <c r="AH12" s="243">
        <v>14</v>
      </c>
      <c r="AI12" s="243">
        <v>102</v>
      </c>
      <c r="AJ12" s="243">
        <v>3071</v>
      </c>
      <c r="AK12" s="243">
        <v>1</v>
      </c>
      <c r="AL12" s="243">
        <v>20</v>
      </c>
      <c r="AM12" s="243">
        <v>103</v>
      </c>
      <c r="AN12" s="243">
        <v>2</v>
      </c>
      <c r="AO12" s="243">
        <v>50</v>
      </c>
      <c r="AP12" s="244">
        <v>6567</v>
      </c>
      <c r="AQ12" s="243">
        <v>32</v>
      </c>
      <c r="AR12" s="243">
        <v>867</v>
      </c>
      <c r="AS12" s="243">
        <v>0</v>
      </c>
      <c r="AT12" s="243">
        <v>0</v>
      </c>
      <c r="AU12" s="243">
        <v>0</v>
      </c>
      <c r="AV12" s="243">
        <v>176</v>
      </c>
      <c r="AW12" s="244">
        <v>1075</v>
      </c>
      <c r="AX12" s="243">
        <v>7642</v>
      </c>
      <c r="AY12" s="244">
        <v>3819</v>
      </c>
      <c r="AZ12" s="244">
        <v>4894</v>
      </c>
      <c r="BA12" s="243">
        <v>11461</v>
      </c>
      <c r="BB12" s="244">
        <v>-7642</v>
      </c>
      <c r="BC12" s="243">
        <v>-2748</v>
      </c>
      <c r="BD12" s="244">
        <v>3819</v>
      </c>
      <c r="BE12" s="245"/>
      <c r="BG12" s="251" t="s">
        <v>446</v>
      </c>
      <c r="BH12" s="435" t="s">
        <v>29</v>
      </c>
      <c r="BI12" s="246">
        <f t="shared" si="0"/>
        <v>7642</v>
      </c>
      <c r="BJ12" s="247">
        <f t="shared" si="1"/>
        <v>7642</v>
      </c>
      <c r="BK12" s="248">
        <f t="shared" si="2"/>
        <v>1</v>
      </c>
      <c r="BL12" s="249">
        <f t="shared" si="3"/>
        <v>0</v>
      </c>
      <c r="BM12" s="250"/>
      <c r="BN12" s="251" t="s">
        <v>446</v>
      </c>
      <c r="BO12" s="435" t="s">
        <v>29</v>
      </c>
      <c r="BP12" s="432">
        <f t="shared" si="4"/>
        <v>3819</v>
      </c>
      <c r="BQ12" s="433">
        <f t="shared" si="5"/>
        <v>7642</v>
      </c>
      <c r="BR12" s="434">
        <f t="shared" si="6"/>
        <v>-3823</v>
      </c>
      <c r="BS12" s="250"/>
    </row>
    <row r="13" spans="1:71" x14ac:dyDescent="0.2">
      <c r="A13" s="251" t="s">
        <v>447</v>
      </c>
      <c r="B13" s="252" t="s">
        <v>30</v>
      </c>
      <c r="C13" s="243">
        <v>59</v>
      </c>
      <c r="D13" s="243">
        <v>0</v>
      </c>
      <c r="E13" s="243">
        <v>568</v>
      </c>
      <c r="F13" s="243">
        <v>0</v>
      </c>
      <c r="G13" s="243">
        <v>53</v>
      </c>
      <c r="H13" s="243">
        <v>1</v>
      </c>
      <c r="I13" s="243">
        <v>1</v>
      </c>
      <c r="J13" s="243">
        <v>311</v>
      </c>
      <c r="K13" s="243">
        <v>13</v>
      </c>
      <c r="L13" s="243">
        <v>1</v>
      </c>
      <c r="M13" s="243">
        <v>34</v>
      </c>
      <c r="N13" s="243">
        <v>9</v>
      </c>
      <c r="O13" s="243">
        <v>0</v>
      </c>
      <c r="P13" s="243">
        <v>1</v>
      </c>
      <c r="Q13" s="243">
        <v>0</v>
      </c>
      <c r="R13" s="243">
        <v>4</v>
      </c>
      <c r="S13" s="243">
        <v>0</v>
      </c>
      <c r="T13" s="243">
        <v>0</v>
      </c>
      <c r="U13" s="243">
        <v>12</v>
      </c>
      <c r="V13" s="243">
        <v>0</v>
      </c>
      <c r="W13" s="243">
        <v>7</v>
      </c>
      <c r="X13" s="243">
        <v>32</v>
      </c>
      <c r="Y13" s="243">
        <v>140</v>
      </c>
      <c r="Z13" s="243">
        <v>148</v>
      </c>
      <c r="AA13" s="243">
        <v>20</v>
      </c>
      <c r="AB13" s="243">
        <v>9</v>
      </c>
      <c r="AC13" s="243">
        <v>20</v>
      </c>
      <c r="AD13" s="243">
        <v>1</v>
      </c>
      <c r="AE13" s="243">
        <v>2</v>
      </c>
      <c r="AF13" s="243">
        <v>305</v>
      </c>
      <c r="AG13" s="243">
        <v>0</v>
      </c>
      <c r="AH13" s="243">
        <v>158</v>
      </c>
      <c r="AI13" s="243">
        <v>44</v>
      </c>
      <c r="AJ13" s="243">
        <v>40</v>
      </c>
      <c r="AK13" s="243">
        <v>2</v>
      </c>
      <c r="AL13" s="243">
        <v>10</v>
      </c>
      <c r="AM13" s="243">
        <v>98</v>
      </c>
      <c r="AN13" s="243">
        <v>0</v>
      </c>
      <c r="AO13" s="243">
        <v>96</v>
      </c>
      <c r="AP13" s="244">
        <v>2199</v>
      </c>
      <c r="AQ13" s="243">
        <v>3</v>
      </c>
      <c r="AR13" s="243">
        <v>1668</v>
      </c>
      <c r="AS13" s="243">
        <v>0</v>
      </c>
      <c r="AT13" s="243">
        <v>0</v>
      </c>
      <c r="AU13" s="243">
        <v>0</v>
      </c>
      <c r="AV13" s="243">
        <v>0</v>
      </c>
      <c r="AW13" s="244">
        <v>1671</v>
      </c>
      <c r="AX13" s="243">
        <v>3870</v>
      </c>
      <c r="AY13" s="244">
        <v>116</v>
      </c>
      <c r="AZ13" s="244">
        <v>1787</v>
      </c>
      <c r="BA13" s="243">
        <v>3986</v>
      </c>
      <c r="BB13" s="244">
        <v>-3772</v>
      </c>
      <c r="BC13" s="243">
        <v>-1985</v>
      </c>
      <c r="BD13" s="244">
        <v>214</v>
      </c>
      <c r="BE13" s="245"/>
      <c r="BG13" s="251" t="s">
        <v>447</v>
      </c>
      <c r="BH13" s="435" t="s">
        <v>30</v>
      </c>
      <c r="BI13" s="246">
        <f t="shared" si="0"/>
        <v>3870</v>
      </c>
      <c r="BJ13" s="247">
        <f t="shared" si="1"/>
        <v>3772</v>
      </c>
      <c r="BK13" s="248">
        <f t="shared" si="2"/>
        <v>0.97467700258397938</v>
      </c>
      <c r="BL13" s="249">
        <f t="shared" si="3"/>
        <v>2.5322997416020621E-2</v>
      </c>
      <c r="BM13" s="250"/>
      <c r="BN13" s="251" t="s">
        <v>447</v>
      </c>
      <c r="BO13" s="435" t="s">
        <v>30</v>
      </c>
      <c r="BP13" s="432">
        <f t="shared" si="4"/>
        <v>116</v>
      </c>
      <c r="BQ13" s="433">
        <f t="shared" si="5"/>
        <v>3772</v>
      </c>
      <c r="BR13" s="434">
        <f t="shared" si="6"/>
        <v>-3656</v>
      </c>
      <c r="BS13" s="250"/>
    </row>
    <row r="14" spans="1:71" x14ac:dyDescent="0.2">
      <c r="A14" s="251" t="s">
        <v>448</v>
      </c>
      <c r="B14" s="252" t="s">
        <v>449</v>
      </c>
      <c r="C14" s="243">
        <v>68</v>
      </c>
      <c r="D14" s="243">
        <v>0</v>
      </c>
      <c r="E14" s="243">
        <v>180</v>
      </c>
      <c r="F14" s="243">
        <v>0</v>
      </c>
      <c r="G14" s="243">
        <v>211</v>
      </c>
      <c r="H14" s="243">
        <v>1</v>
      </c>
      <c r="I14" s="243">
        <v>4</v>
      </c>
      <c r="J14" s="243">
        <v>72</v>
      </c>
      <c r="K14" s="243">
        <v>0</v>
      </c>
      <c r="L14" s="243">
        <v>80</v>
      </c>
      <c r="M14" s="243">
        <v>12</v>
      </c>
      <c r="N14" s="243">
        <v>0</v>
      </c>
      <c r="O14" s="243">
        <v>0</v>
      </c>
      <c r="P14" s="243">
        <v>2</v>
      </c>
      <c r="Q14" s="243">
        <v>5</v>
      </c>
      <c r="R14" s="243">
        <v>77</v>
      </c>
      <c r="S14" s="243">
        <v>4</v>
      </c>
      <c r="T14" s="243">
        <v>3</v>
      </c>
      <c r="U14" s="243">
        <v>437</v>
      </c>
      <c r="V14" s="243">
        <v>3</v>
      </c>
      <c r="W14" s="243">
        <v>141</v>
      </c>
      <c r="X14" s="243">
        <v>941</v>
      </c>
      <c r="Y14" s="243">
        <v>157</v>
      </c>
      <c r="Z14" s="243">
        <v>0</v>
      </c>
      <c r="AA14" s="243">
        <v>65</v>
      </c>
      <c r="AB14" s="243">
        <v>10</v>
      </c>
      <c r="AC14" s="243">
        <v>66</v>
      </c>
      <c r="AD14" s="243">
        <v>7</v>
      </c>
      <c r="AE14" s="243">
        <v>8</v>
      </c>
      <c r="AF14" s="243">
        <v>12</v>
      </c>
      <c r="AG14" s="243">
        <v>1</v>
      </c>
      <c r="AH14" s="243">
        <v>27</v>
      </c>
      <c r="AI14" s="243">
        <v>49</v>
      </c>
      <c r="AJ14" s="243">
        <v>41</v>
      </c>
      <c r="AK14" s="243">
        <v>4</v>
      </c>
      <c r="AL14" s="243">
        <v>43</v>
      </c>
      <c r="AM14" s="243">
        <v>55</v>
      </c>
      <c r="AN14" s="243">
        <v>1</v>
      </c>
      <c r="AO14" s="243">
        <v>92</v>
      </c>
      <c r="AP14" s="244">
        <v>2879</v>
      </c>
      <c r="AQ14" s="243">
        <v>4</v>
      </c>
      <c r="AR14" s="243">
        <v>282</v>
      </c>
      <c r="AS14" s="243">
        <v>1</v>
      </c>
      <c r="AT14" s="243">
        <v>0</v>
      </c>
      <c r="AU14" s="243">
        <v>0</v>
      </c>
      <c r="AV14" s="243">
        <v>0</v>
      </c>
      <c r="AW14" s="244">
        <v>287</v>
      </c>
      <c r="AX14" s="243">
        <v>3166</v>
      </c>
      <c r="AY14" s="244">
        <v>296</v>
      </c>
      <c r="AZ14" s="244">
        <v>583</v>
      </c>
      <c r="BA14" s="243">
        <v>3462</v>
      </c>
      <c r="BB14" s="244">
        <v>-3118</v>
      </c>
      <c r="BC14" s="243">
        <v>-2535</v>
      </c>
      <c r="BD14" s="244">
        <v>344</v>
      </c>
      <c r="BE14" s="245"/>
      <c r="BG14" s="251" t="s">
        <v>448</v>
      </c>
      <c r="BH14" s="435" t="s">
        <v>449</v>
      </c>
      <c r="BI14" s="246">
        <f t="shared" si="0"/>
        <v>3166</v>
      </c>
      <c r="BJ14" s="247">
        <f t="shared" si="1"/>
        <v>3118</v>
      </c>
      <c r="BK14" s="248">
        <f t="shared" si="2"/>
        <v>0.98483891345546426</v>
      </c>
      <c r="BL14" s="249">
        <f t="shared" si="3"/>
        <v>1.516108654453574E-2</v>
      </c>
      <c r="BM14" s="250"/>
      <c r="BN14" s="251" t="s">
        <v>448</v>
      </c>
      <c r="BO14" s="435" t="s">
        <v>449</v>
      </c>
      <c r="BP14" s="432">
        <f t="shared" si="4"/>
        <v>296</v>
      </c>
      <c r="BQ14" s="433">
        <f t="shared" si="5"/>
        <v>3118</v>
      </c>
      <c r="BR14" s="434">
        <f t="shared" si="6"/>
        <v>-2822</v>
      </c>
      <c r="BS14" s="250"/>
    </row>
    <row r="15" spans="1:71" x14ac:dyDescent="0.2">
      <c r="A15" s="251" t="s">
        <v>450</v>
      </c>
      <c r="B15" s="252" t="s">
        <v>31</v>
      </c>
      <c r="C15" s="243">
        <v>22</v>
      </c>
      <c r="D15" s="243">
        <v>0</v>
      </c>
      <c r="E15" s="243">
        <v>1</v>
      </c>
      <c r="F15" s="243">
        <v>0</v>
      </c>
      <c r="G15" s="243">
        <v>19</v>
      </c>
      <c r="H15" s="243">
        <v>0</v>
      </c>
      <c r="I15" s="243">
        <v>1</v>
      </c>
      <c r="J15" s="243">
        <v>26</v>
      </c>
      <c r="K15" s="243">
        <v>0</v>
      </c>
      <c r="L15" s="243">
        <v>1</v>
      </c>
      <c r="M15" s="243">
        <v>132</v>
      </c>
      <c r="N15" s="243">
        <v>2</v>
      </c>
      <c r="O15" s="243">
        <v>1</v>
      </c>
      <c r="P15" s="243">
        <v>1</v>
      </c>
      <c r="Q15" s="243">
        <v>2</v>
      </c>
      <c r="R15" s="243">
        <v>17</v>
      </c>
      <c r="S15" s="243">
        <v>2</v>
      </c>
      <c r="T15" s="243">
        <v>5</v>
      </c>
      <c r="U15" s="243">
        <v>100</v>
      </c>
      <c r="V15" s="243">
        <v>0</v>
      </c>
      <c r="W15" s="243">
        <v>22</v>
      </c>
      <c r="X15" s="243">
        <v>145</v>
      </c>
      <c r="Y15" s="243">
        <v>623</v>
      </c>
      <c r="Z15" s="243">
        <v>0</v>
      </c>
      <c r="AA15" s="243">
        <v>8</v>
      </c>
      <c r="AB15" s="243">
        <v>0</v>
      </c>
      <c r="AC15" s="243">
        <v>2</v>
      </c>
      <c r="AD15" s="243">
        <v>0</v>
      </c>
      <c r="AE15" s="243">
        <v>2</v>
      </c>
      <c r="AF15" s="243">
        <v>0</v>
      </c>
      <c r="AG15" s="243">
        <v>0</v>
      </c>
      <c r="AH15" s="243">
        <v>3</v>
      </c>
      <c r="AI15" s="243">
        <v>24</v>
      </c>
      <c r="AJ15" s="243">
        <v>14</v>
      </c>
      <c r="AK15" s="243">
        <v>0</v>
      </c>
      <c r="AL15" s="243">
        <v>3</v>
      </c>
      <c r="AM15" s="243">
        <v>34</v>
      </c>
      <c r="AN15" s="243">
        <v>2</v>
      </c>
      <c r="AO15" s="243">
        <v>31</v>
      </c>
      <c r="AP15" s="244">
        <v>1245</v>
      </c>
      <c r="AQ15" s="243">
        <v>2</v>
      </c>
      <c r="AR15" s="243">
        <v>45</v>
      </c>
      <c r="AS15" s="243">
        <v>0</v>
      </c>
      <c r="AT15" s="243">
        <v>0</v>
      </c>
      <c r="AU15" s="243">
        <v>0</v>
      </c>
      <c r="AV15" s="243">
        <v>-33</v>
      </c>
      <c r="AW15" s="244">
        <v>14</v>
      </c>
      <c r="AX15" s="243">
        <v>1259</v>
      </c>
      <c r="AY15" s="244">
        <v>1260</v>
      </c>
      <c r="AZ15" s="244">
        <v>1274</v>
      </c>
      <c r="BA15" s="243">
        <v>2519</v>
      </c>
      <c r="BB15" s="244">
        <v>-1012</v>
      </c>
      <c r="BC15" s="243">
        <v>262</v>
      </c>
      <c r="BD15" s="244">
        <v>1507</v>
      </c>
      <c r="BE15" s="245"/>
      <c r="BG15" s="251" t="s">
        <v>450</v>
      </c>
      <c r="BH15" s="435" t="s">
        <v>31</v>
      </c>
      <c r="BI15" s="246">
        <f t="shared" si="0"/>
        <v>1259</v>
      </c>
      <c r="BJ15" s="247">
        <f t="shared" si="1"/>
        <v>1012</v>
      </c>
      <c r="BK15" s="248">
        <f t="shared" si="2"/>
        <v>0.80381254964257343</v>
      </c>
      <c r="BL15" s="249">
        <f t="shared" si="3"/>
        <v>0.19618745035742657</v>
      </c>
      <c r="BM15" s="250"/>
      <c r="BN15" s="251" t="s">
        <v>450</v>
      </c>
      <c r="BO15" s="435" t="s">
        <v>31</v>
      </c>
      <c r="BP15" s="432">
        <f t="shared" si="4"/>
        <v>1260</v>
      </c>
      <c r="BQ15" s="433">
        <f t="shared" si="5"/>
        <v>1012</v>
      </c>
      <c r="BR15" s="434">
        <f t="shared" si="6"/>
        <v>248</v>
      </c>
      <c r="BS15" s="250"/>
    </row>
    <row r="16" spans="1:71" x14ac:dyDescent="0.2">
      <c r="A16" s="251" t="s">
        <v>451</v>
      </c>
      <c r="B16" s="252" t="s">
        <v>32</v>
      </c>
      <c r="C16" s="243">
        <v>0</v>
      </c>
      <c r="D16" s="243">
        <v>0</v>
      </c>
      <c r="E16" s="243">
        <v>3</v>
      </c>
      <c r="F16" s="243">
        <v>0</v>
      </c>
      <c r="G16" s="243">
        <v>0</v>
      </c>
      <c r="H16" s="243">
        <v>0</v>
      </c>
      <c r="I16" s="243">
        <v>4</v>
      </c>
      <c r="J16" s="243">
        <v>0</v>
      </c>
      <c r="K16" s="243">
        <v>0</v>
      </c>
      <c r="L16" s="243">
        <v>0</v>
      </c>
      <c r="M16" s="243">
        <v>12</v>
      </c>
      <c r="N16" s="243">
        <v>225</v>
      </c>
      <c r="O16" s="243">
        <v>0</v>
      </c>
      <c r="P16" s="243">
        <v>66</v>
      </c>
      <c r="Q16" s="243">
        <v>42</v>
      </c>
      <c r="R16" s="243">
        <v>345</v>
      </c>
      <c r="S16" s="243">
        <v>3</v>
      </c>
      <c r="T16" s="243">
        <v>1</v>
      </c>
      <c r="U16" s="243">
        <v>497</v>
      </c>
      <c r="V16" s="243">
        <v>2</v>
      </c>
      <c r="W16" s="243">
        <v>204</v>
      </c>
      <c r="X16" s="243">
        <v>105</v>
      </c>
      <c r="Y16" s="243">
        <v>271</v>
      </c>
      <c r="Z16" s="243">
        <v>0</v>
      </c>
      <c r="AA16" s="243">
        <v>0</v>
      </c>
      <c r="AB16" s="243">
        <v>0</v>
      </c>
      <c r="AC16" s="243">
        <v>0</v>
      </c>
      <c r="AD16" s="243">
        <v>0</v>
      </c>
      <c r="AE16" s="243">
        <v>0</v>
      </c>
      <c r="AF16" s="243">
        <v>1</v>
      </c>
      <c r="AG16" s="243">
        <v>0</v>
      </c>
      <c r="AH16" s="243">
        <v>1</v>
      </c>
      <c r="AI16" s="243">
        <v>0</v>
      </c>
      <c r="AJ16" s="243">
        <v>0</v>
      </c>
      <c r="AK16" s="243">
        <v>0</v>
      </c>
      <c r="AL16" s="243">
        <v>0</v>
      </c>
      <c r="AM16" s="243">
        <v>0</v>
      </c>
      <c r="AN16" s="243">
        <v>0</v>
      </c>
      <c r="AO16" s="243">
        <v>24</v>
      </c>
      <c r="AP16" s="244">
        <v>1806</v>
      </c>
      <c r="AQ16" s="243">
        <v>0</v>
      </c>
      <c r="AR16" s="243">
        <v>-12</v>
      </c>
      <c r="AS16" s="243">
        <v>0</v>
      </c>
      <c r="AT16" s="243">
        <v>-30</v>
      </c>
      <c r="AU16" s="243">
        <v>-18</v>
      </c>
      <c r="AV16" s="243">
        <v>-3</v>
      </c>
      <c r="AW16" s="244">
        <v>-63</v>
      </c>
      <c r="AX16" s="243">
        <v>1743</v>
      </c>
      <c r="AY16" s="244">
        <v>325</v>
      </c>
      <c r="AZ16" s="244">
        <v>262</v>
      </c>
      <c r="BA16" s="243">
        <v>2068</v>
      </c>
      <c r="BB16" s="244">
        <v>-1648</v>
      </c>
      <c r="BC16" s="243">
        <v>-1386</v>
      </c>
      <c r="BD16" s="244">
        <v>420</v>
      </c>
      <c r="BE16" s="245"/>
      <c r="BG16" s="251" t="s">
        <v>451</v>
      </c>
      <c r="BH16" s="435" t="s">
        <v>32</v>
      </c>
      <c r="BI16" s="246">
        <f t="shared" si="0"/>
        <v>1743</v>
      </c>
      <c r="BJ16" s="247">
        <f t="shared" si="1"/>
        <v>1648</v>
      </c>
      <c r="BK16" s="248">
        <f t="shared" si="2"/>
        <v>0.94549627079747567</v>
      </c>
      <c r="BL16" s="249">
        <f t="shared" si="3"/>
        <v>5.4503729202524331E-2</v>
      </c>
      <c r="BM16" s="250"/>
      <c r="BN16" s="251" t="s">
        <v>451</v>
      </c>
      <c r="BO16" s="435" t="s">
        <v>32</v>
      </c>
      <c r="BP16" s="432">
        <f t="shared" si="4"/>
        <v>325</v>
      </c>
      <c r="BQ16" s="433">
        <f t="shared" si="5"/>
        <v>1648</v>
      </c>
      <c r="BR16" s="434">
        <f t="shared" si="6"/>
        <v>-1323</v>
      </c>
      <c r="BS16" s="250"/>
    </row>
    <row r="17" spans="1:71" x14ac:dyDescent="0.2">
      <c r="A17" s="251" t="s">
        <v>452</v>
      </c>
      <c r="B17" s="252" t="s">
        <v>33</v>
      </c>
      <c r="C17" s="243">
        <v>0</v>
      </c>
      <c r="D17" s="243">
        <v>0</v>
      </c>
      <c r="E17" s="243">
        <v>0</v>
      </c>
      <c r="F17" s="243">
        <v>0</v>
      </c>
      <c r="G17" s="243">
        <v>19</v>
      </c>
      <c r="H17" s="243">
        <v>0</v>
      </c>
      <c r="I17" s="243">
        <v>1</v>
      </c>
      <c r="J17" s="243">
        <v>20</v>
      </c>
      <c r="K17" s="243">
        <v>0</v>
      </c>
      <c r="L17" s="243">
        <v>1</v>
      </c>
      <c r="M17" s="243">
        <v>15</v>
      </c>
      <c r="N17" s="243">
        <v>4</v>
      </c>
      <c r="O17" s="243">
        <v>34</v>
      </c>
      <c r="P17" s="243">
        <v>19</v>
      </c>
      <c r="Q17" s="243">
        <v>14</v>
      </c>
      <c r="R17" s="243">
        <v>73</v>
      </c>
      <c r="S17" s="243">
        <v>4</v>
      </c>
      <c r="T17" s="243">
        <v>6</v>
      </c>
      <c r="U17" s="243">
        <v>722</v>
      </c>
      <c r="V17" s="243">
        <v>5</v>
      </c>
      <c r="W17" s="243">
        <v>92</v>
      </c>
      <c r="X17" s="243">
        <v>367</v>
      </c>
      <c r="Y17" s="243">
        <v>105</v>
      </c>
      <c r="Z17" s="243">
        <v>0</v>
      </c>
      <c r="AA17" s="243">
        <v>0</v>
      </c>
      <c r="AB17" s="243">
        <v>0</v>
      </c>
      <c r="AC17" s="243">
        <v>0</v>
      </c>
      <c r="AD17" s="243">
        <v>0</v>
      </c>
      <c r="AE17" s="243">
        <v>0</v>
      </c>
      <c r="AF17" s="243">
        <v>0</v>
      </c>
      <c r="AG17" s="243">
        <v>0</v>
      </c>
      <c r="AH17" s="243">
        <v>3</v>
      </c>
      <c r="AI17" s="243">
        <v>1</v>
      </c>
      <c r="AJ17" s="243">
        <v>29</v>
      </c>
      <c r="AK17" s="243">
        <v>0</v>
      </c>
      <c r="AL17" s="243">
        <v>2</v>
      </c>
      <c r="AM17" s="243">
        <v>8</v>
      </c>
      <c r="AN17" s="243">
        <v>0</v>
      </c>
      <c r="AO17" s="243">
        <v>20</v>
      </c>
      <c r="AP17" s="244">
        <v>1564</v>
      </c>
      <c r="AQ17" s="243">
        <v>0</v>
      </c>
      <c r="AR17" s="243">
        <v>56</v>
      </c>
      <c r="AS17" s="243">
        <v>0</v>
      </c>
      <c r="AT17" s="243">
        <v>0</v>
      </c>
      <c r="AU17" s="243">
        <v>-22</v>
      </c>
      <c r="AV17" s="243">
        <v>-2</v>
      </c>
      <c r="AW17" s="244">
        <v>32</v>
      </c>
      <c r="AX17" s="243">
        <v>1596</v>
      </c>
      <c r="AY17" s="244">
        <v>65</v>
      </c>
      <c r="AZ17" s="244">
        <v>97</v>
      </c>
      <c r="BA17" s="243">
        <v>1661</v>
      </c>
      <c r="BB17" s="244">
        <v>-1583</v>
      </c>
      <c r="BC17" s="243">
        <v>-1486</v>
      </c>
      <c r="BD17" s="244">
        <v>78</v>
      </c>
      <c r="BE17" s="245"/>
      <c r="BG17" s="251" t="s">
        <v>452</v>
      </c>
      <c r="BH17" s="435" t="s">
        <v>33</v>
      </c>
      <c r="BI17" s="246">
        <f t="shared" si="0"/>
        <v>1596</v>
      </c>
      <c r="BJ17" s="247">
        <f t="shared" si="1"/>
        <v>1583</v>
      </c>
      <c r="BK17" s="248">
        <f t="shared" si="2"/>
        <v>0.99185463659147866</v>
      </c>
      <c r="BL17" s="249">
        <f t="shared" si="3"/>
        <v>8.1453634085213444E-3</v>
      </c>
      <c r="BM17" s="250"/>
      <c r="BN17" s="251" t="s">
        <v>452</v>
      </c>
      <c r="BO17" s="435" t="s">
        <v>33</v>
      </c>
      <c r="BP17" s="432">
        <f t="shared" si="4"/>
        <v>65</v>
      </c>
      <c r="BQ17" s="433">
        <f t="shared" si="5"/>
        <v>1583</v>
      </c>
      <c r="BR17" s="434">
        <f t="shared" si="6"/>
        <v>-1518</v>
      </c>
      <c r="BS17" s="250"/>
    </row>
    <row r="18" spans="1:71" x14ac:dyDescent="0.2">
      <c r="A18" s="251" t="s">
        <v>453</v>
      </c>
      <c r="B18" s="252" t="s">
        <v>34</v>
      </c>
      <c r="C18" s="243">
        <v>11</v>
      </c>
      <c r="D18" s="243">
        <v>0</v>
      </c>
      <c r="E18" s="243">
        <v>17</v>
      </c>
      <c r="F18" s="243">
        <v>0</v>
      </c>
      <c r="G18" s="243">
        <v>82</v>
      </c>
      <c r="H18" s="243">
        <v>0</v>
      </c>
      <c r="I18" s="243">
        <v>4</v>
      </c>
      <c r="J18" s="243">
        <v>35</v>
      </c>
      <c r="K18" s="243">
        <v>0</v>
      </c>
      <c r="L18" s="243">
        <v>2</v>
      </c>
      <c r="M18" s="243">
        <v>16</v>
      </c>
      <c r="N18" s="243">
        <v>0</v>
      </c>
      <c r="O18" s="243">
        <v>0</v>
      </c>
      <c r="P18" s="243">
        <v>20</v>
      </c>
      <c r="Q18" s="243">
        <v>13</v>
      </c>
      <c r="R18" s="243">
        <v>121</v>
      </c>
      <c r="S18" s="243">
        <v>4</v>
      </c>
      <c r="T18" s="243">
        <v>3</v>
      </c>
      <c r="U18" s="243">
        <v>305</v>
      </c>
      <c r="V18" s="243">
        <v>3</v>
      </c>
      <c r="W18" s="243">
        <v>38</v>
      </c>
      <c r="X18" s="243">
        <v>339</v>
      </c>
      <c r="Y18" s="243">
        <v>1114</v>
      </c>
      <c r="Z18" s="243">
        <v>6</v>
      </c>
      <c r="AA18" s="243">
        <v>1</v>
      </c>
      <c r="AB18" s="243">
        <v>0</v>
      </c>
      <c r="AC18" s="243">
        <v>38</v>
      </c>
      <c r="AD18" s="243">
        <v>0</v>
      </c>
      <c r="AE18" s="243">
        <v>6</v>
      </c>
      <c r="AF18" s="243">
        <v>10</v>
      </c>
      <c r="AG18" s="243">
        <v>0</v>
      </c>
      <c r="AH18" s="243">
        <v>65</v>
      </c>
      <c r="AI18" s="243">
        <v>2</v>
      </c>
      <c r="AJ18" s="243">
        <v>5</v>
      </c>
      <c r="AK18" s="243">
        <v>1</v>
      </c>
      <c r="AL18" s="243">
        <v>5</v>
      </c>
      <c r="AM18" s="243">
        <v>46</v>
      </c>
      <c r="AN18" s="243">
        <v>0</v>
      </c>
      <c r="AO18" s="243">
        <v>30</v>
      </c>
      <c r="AP18" s="244">
        <v>2342</v>
      </c>
      <c r="AQ18" s="243">
        <v>5</v>
      </c>
      <c r="AR18" s="243">
        <v>93</v>
      </c>
      <c r="AS18" s="243">
        <v>0</v>
      </c>
      <c r="AT18" s="243">
        <v>18</v>
      </c>
      <c r="AU18" s="243">
        <v>58</v>
      </c>
      <c r="AV18" s="243">
        <v>-2</v>
      </c>
      <c r="AW18" s="244">
        <v>172</v>
      </c>
      <c r="AX18" s="243">
        <v>2514</v>
      </c>
      <c r="AY18" s="244">
        <v>243</v>
      </c>
      <c r="AZ18" s="244">
        <v>415</v>
      </c>
      <c r="BA18" s="243">
        <v>2757</v>
      </c>
      <c r="BB18" s="244">
        <v>-2478</v>
      </c>
      <c r="BC18" s="243">
        <v>-2063</v>
      </c>
      <c r="BD18" s="244">
        <v>279</v>
      </c>
      <c r="BE18" s="245"/>
      <c r="BG18" s="251" t="s">
        <v>453</v>
      </c>
      <c r="BH18" s="435" t="s">
        <v>34</v>
      </c>
      <c r="BI18" s="246">
        <f t="shared" si="0"/>
        <v>2514</v>
      </c>
      <c r="BJ18" s="247">
        <f t="shared" si="1"/>
        <v>2478</v>
      </c>
      <c r="BK18" s="248">
        <f t="shared" si="2"/>
        <v>0.98568019093078763</v>
      </c>
      <c r="BL18" s="249">
        <f t="shared" si="3"/>
        <v>1.4319809069212375E-2</v>
      </c>
      <c r="BM18" s="250"/>
      <c r="BN18" s="251" t="s">
        <v>453</v>
      </c>
      <c r="BO18" s="435" t="s">
        <v>34</v>
      </c>
      <c r="BP18" s="432">
        <f t="shared" si="4"/>
        <v>243</v>
      </c>
      <c r="BQ18" s="433">
        <f t="shared" si="5"/>
        <v>2478</v>
      </c>
      <c r="BR18" s="434">
        <f t="shared" si="6"/>
        <v>-2235</v>
      </c>
      <c r="BS18" s="250"/>
    </row>
    <row r="19" spans="1:71" x14ac:dyDescent="0.2">
      <c r="A19" s="251" t="s">
        <v>454</v>
      </c>
      <c r="B19" s="253" t="s">
        <v>266</v>
      </c>
      <c r="C19" s="243">
        <v>0</v>
      </c>
      <c r="D19" s="243">
        <v>0</v>
      </c>
      <c r="E19" s="243">
        <v>0</v>
      </c>
      <c r="F19" s="243">
        <v>0</v>
      </c>
      <c r="G19" s="243">
        <v>0</v>
      </c>
      <c r="H19" s="243">
        <v>0</v>
      </c>
      <c r="I19" s="243">
        <v>1</v>
      </c>
      <c r="J19" s="243">
        <v>0</v>
      </c>
      <c r="K19" s="243">
        <v>0</v>
      </c>
      <c r="L19" s="243">
        <v>0</v>
      </c>
      <c r="M19" s="243">
        <v>4</v>
      </c>
      <c r="N19" s="243">
        <v>0</v>
      </c>
      <c r="O19" s="243">
        <v>0</v>
      </c>
      <c r="P19" s="243">
        <v>0</v>
      </c>
      <c r="Q19" s="243">
        <v>57</v>
      </c>
      <c r="R19" s="243">
        <v>148</v>
      </c>
      <c r="S19" s="243">
        <v>2</v>
      </c>
      <c r="T19" s="243">
        <v>0</v>
      </c>
      <c r="U19" s="243">
        <v>147</v>
      </c>
      <c r="V19" s="243">
        <v>0</v>
      </c>
      <c r="W19" s="243">
        <v>30</v>
      </c>
      <c r="X19" s="243">
        <v>17</v>
      </c>
      <c r="Y19" s="243">
        <v>75</v>
      </c>
      <c r="Z19" s="243">
        <v>0</v>
      </c>
      <c r="AA19" s="243">
        <v>18</v>
      </c>
      <c r="AB19" s="243">
        <v>0</v>
      </c>
      <c r="AC19" s="243">
        <v>0</v>
      </c>
      <c r="AD19" s="243">
        <v>0</v>
      </c>
      <c r="AE19" s="243">
        <v>0</v>
      </c>
      <c r="AF19" s="243">
        <v>0</v>
      </c>
      <c r="AG19" s="243">
        <v>0</v>
      </c>
      <c r="AH19" s="243">
        <v>5</v>
      </c>
      <c r="AI19" s="243">
        <v>0</v>
      </c>
      <c r="AJ19" s="243">
        <v>0</v>
      </c>
      <c r="AK19" s="243">
        <v>0</v>
      </c>
      <c r="AL19" s="243">
        <v>35</v>
      </c>
      <c r="AM19" s="243">
        <v>0</v>
      </c>
      <c r="AN19" s="243">
        <v>0</v>
      </c>
      <c r="AO19" s="243">
        <v>0</v>
      </c>
      <c r="AP19" s="244">
        <v>539</v>
      </c>
      <c r="AQ19" s="243">
        <v>0</v>
      </c>
      <c r="AR19" s="243">
        <v>4</v>
      </c>
      <c r="AS19" s="243">
        <v>0</v>
      </c>
      <c r="AT19" s="243">
        <v>161</v>
      </c>
      <c r="AU19" s="243">
        <v>640</v>
      </c>
      <c r="AV19" s="243">
        <v>6</v>
      </c>
      <c r="AW19" s="244">
        <v>811</v>
      </c>
      <c r="AX19" s="243">
        <v>1350</v>
      </c>
      <c r="AY19" s="244">
        <v>332</v>
      </c>
      <c r="AZ19" s="244">
        <v>1143</v>
      </c>
      <c r="BA19" s="243">
        <v>1682</v>
      </c>
      <c r="BB19" s="244">
        <v>-1338</v>
      </c>
      <c r="BC19" s="243">
        <v>-195</v>
      </c>
      <c r="BD19" s="244">
        <v>344</v>
      </c>
      <c r="BE19" s="245"/>
      <c r="BG19" s="251" t="s">
        <v>454</v>
      </c>
      <c r="BH19" s="254" t="s">
        <v>266</v>
      </c>
      <c r="BI19" s="246">
        <f t="shared" si="0"/>
        <v>1350</v>
      </c>
      <c r="BJ19" s="247">
        <f t="shared" si="1"/>
        <v>1338</v>
      </c>
      <c r="BK19" s="248">
        <f t="shared" si="2"/>
        <v>0.99111111111111116</v>
      </c>
      <c r="BL19" s="249">
        <f t="shared" si="3"/>
        <v>8.8888888888888351E-3</v>
      </c>
      <c r="BM19" s="250"/>
      <c r="BN19" s="251" t="s">
        <v>454</v>
      </c>
      <c r="BO19" s="254" t="s">
        <v>266</v>
      </c>
      <c r="BP19" s="432">
        <f t="shared" si="4"/>
        <v>332</v>
      </c>
      <c r="BQ19" s="433">
        <f t="shared" si="5"/>
        <v>1338</v>
      </c>
      <c r="BR19" s="434">
        <f t="shared" si="6"/>
        <v>-1006</v>
      </c>
      <c r="BS19" s="250"/>
    </row>
    <row r="20" spans="1:71" x14ac:dyDescent="0.2">
      <c r="A20" s="251" t="s">
        <v>455</v>
      </c>
      <c r="B20" s="253" t="s">
        <v>267</v>
      </c>
      <c r="C20" s="243">
        <v>0</v>
      </c>
      <c r="D20" s="243">
        <v>0</v>
      </c>
      <c r="E20" s="243">
        <v>0</v>
      </c>
      <c r="F20" s="243">
        <v>0</v>
      </c>
      <c r="G20" s="243">
        <v>0</v>
      </c>
      <c r="H20" s="243">
        <v>0</v>
      </c>
      <c r="I20" s="243">
        <v>0</v>
      </c>
      <c r="J20" s="243">
        <v>0</v>
      </c>
      <c r="K20" s="243">
        <v>0</v>
      </c>
      <c r="L20" s="243">
        <v>1</v>
      </c>
      <c r="M20" s="243">
        <v>2</v>
      </c>
      <c r="N20" s="243">
        <v>0</v>
      </c>
      <c r="O20" s="243">
        <v>0</v>
      </c>
      <c r="P20" s="243">
        <v>0</v>
      </c>
      <c r="Q20" s="243">
        <v>2</v>
      </c>
      <c r="R20" s="243">
        <v>550</v>
      </c>
      <c r="S20" s="243">
        <v>0</v>
      </c>
      <c r="T20" s="243">
        <v>0</v>
      </c>
      <c r="U20" s="243">
        <v>26</v>
      </c>
      <c r="V20" s="243">
        <v>0</v>
      </c>
      <c r="W20" s="243">
        <v>3</v>
      </c>
      <c r="X20" s="243">
        <v>4</v>
      </c>
      <c r="Y20" s="243">
        <v>1</v>
      </c>
      <c r="Z20" s="243">
        <v>0</v>
      </c>
      <c r="AA20" s="243">
        <v>0</v>
      </c>
      <c r="AB20" s="243">
        <v>0</v>
      </c>
      <c r="AC20" s="243">
        <v>0</v>
      </c>
      <c r="AD20" s="243">
        <v>0</v>
      </c>
      <c r="AE20" s="243">
        <v>0</v>
      </c>
      <c r="AF20" s="243">
        <v>0</v>
      </c>
      <c r="AG20" s="243">
        <v>0</v>
      </c>
      <c r="AH20" s="243">
        <v>0</v>
      </c>
      <c r="AI20" s="243">
        <v>0</v>
      </c>
      <c r="AJ20" s="243">
        <v>0</v>
      </c>
      <c r="AK20" s="243">
        <v>0</v>
      </c>
      <c r="AL20" s="243">
        <v>50</v>
      </c>
      <c r="AM20" s="243">
        <v>0</v>
      </c>
      <c r="AN20" s="243">
        <v>0</v>
      </c>
      <c r="AO20" s="243">
        <v>0</v>
      </c>
      <c r="AP20" s="244">
        <v>639</v>
      </c>
      <c r="AQ20" s="243">
        <v>0</v>
      </c>
      <c r="AR20" s="243">
        <v>3</v>
      </c>
      <c r="AS20" s="243">
        <v>0</v>
      </c>
      <c r="AT20" s="243">
        <v>95</v>
      </c>
      <c r="AU20" s="243">
        <v>1089</v>
      </c>
      <c r="AV20" s="243">
        <v>6</v>
      </c>
      <c r="AW20" s="244">
        <v>1193</v>
      </c>
      <c r="AX20" s="243">
        <v>1832</v>
      </c>
      <c r="AY20" s="244">
        <v>3608</v>
      </c>
      <c r="AZ20" s="244">
        <v>4801</v>
      </c>
      <c r="BA20" s="243">
        <v>5440</v>
      </c>
      <c r="BB20" s="244">
        <v>-1832</v>
      </c>
      <c r="BC20" s="243">
        <v>2969</v>
      </c>
      <c r="BD20" s="244">
        <v>3608</v>
      </c>
      <c r="BE20" s="245"/>
      <c r="BG20" s="251" t="s">
        <v>455</v>
      </c>
      <c r="BH20" s="254" t="s">
        <v>267</v>
      </c>
      <c r="BI20" s="246">
        <f t="shared" si="0"/>
        <v>1832</v>
      </c>
      <c r="BJ20" s="247">
        <f t="shared" si="1"/>
        <v>1832</v>
      </c>
      <c r="BK20" s="248">
        <f t="shared" si="2"/>
        <v>1</v>
      </c>
      <c r="BL20" s="249">
        <f t="shared" si="3"/>
        <v>0</v>
      </c>
      <c r="BM20" s="250"/>
      <c r="BN20" s="251" t="s">
        <v>455</v>
      </c>
      <c r="BO20" s="254" t="s">
        <v>267</v>
      </c>
      <c r="BP20" s="432">
        <f t="shared" si="4"/>
        <v>3608</v>
      </c>
      <c r="BQ20" s="433">
        <f t="shared" si="5"/>
        <v>1832</v>
      </c>
      <c r="BR20" s="434">
        <f t="shared" si="6"/>
        <v>1776</v>
      </c>
      <c r="BS20" s="250"/>
    </row>
    <row r="21" spans="1:71" x14ac:dyDescent="0.2">
      <c r="A21" s="251" t="s">
        <v>456</v>
      </c>
      <c r="B21" s="253" t="s">
        <v>268</v>
      </c>
      <c r="C21" s="243">
        <v>3</v>
      </c>
      <c r="D21" s="243">
        <v>0</v>
      </c>
      <c r="E21" s="243">
        <v>0</v>
      </c>
      <c r="F21" s="243">
        <v>0</v>
      </c>
      <c r="G21" s="243">
        <v>0</v>
      </c>
      <c r="H21" s="243">
        <v>0</v>
      </c>
      <c r="I21" s="243">
        <v>0</v>
      </c>
      <c r="J21" s="243">
        <v>0</v>
      </c>
      <c r="K21" s="243">
        <v>0</v>
      </c>
      <c r="L21" s="243">
        <v>0</v>
      </c>
      <c r="M21" s="243">
        <v>0</v>
      </c>
      <c r="N21" s="243">
        <v>0</v>
      </c>
      <c r="O21" s="243">
        <v>0</v>
      </c>
      <c r="P21" s="243">
        <v>0</v>
      </c>
      <c r="Q21" s="243">
        <v>1</v>
      </c>
      <c r="R21" s="243">
        <v>21</v>
      </c>
      <c r="S21" s="243">
        <v>10</v>
      </c>
      <c r="T21" s="243">
        <v>0</v>
      </c>
      <c r="U21" s="243">
        <v>11</v>
      </c>
      <c r="V21" s="243">
        <v>0</v>
      </c>
      <c r="W21" s="243">
        <v>1</v>
      </c>
      <c r="X21" s="243">
        <v>6</v>
      </c>
      <c r="Y21" s="243">
        <v>2</v>
      </c>
      <c r="Z21" s="243">
        <v>0</v>
      </c>
      <c r="AA21" s="243">
        <v>0</v>
      </c>
      <c r="AB21" s="243">
        <v>0</v>
      </c>
      <c r="AC21" s="243">
        <v>15</v>
      </c>
      <c r="AD21" s="243">
        <v>0</v>
      </c>
      <c r="AE21" s="243">
        <v>0</v>
      </c>
      <c r="AF21" s="243">
        <v>0</v>
      </c>
      <c r="AG21" s="243">
        <v>0</v>
      </c>
      <c r="AH21" s="243">
        <v>47</v>
      </c>
      <c r="AI21" s="243">
        <v>0</v>
      </c>
      <c r="AJ21" s="243">
        <v>237</v>
      </c>
      <c r="AK21" s="243">
        <v>0</v>
      </c>
      <c r="AL21" s="243">
        <v>19</v>
      </c>
      <c r="AM21" s="243">
        <v>9</v>
      </c>
      <c r="AN21" s="243">
        <v>1</v>
      </c>
      <c r="AO21" s="243">
        <v>38</v>
      </c>
      <c r="AP21" s="244">
        <v>421</v>
      </c>
      <c r="AQ21" s="243">
        <v>4</v>
      </c>
      <c r="AR21" s="243">
        <v>38</v>
      </c>
      <c r="AS21" s="243">
        <v>0</v>
      </c>
      <c r="AT21" s="243">
        <v>468</v>
      </c>
      <c r="AU21" s="243">
        <v>698</v>
      </c>
      <c r="AV21" s="243">
        <v>4</v>
      </c>
      <c r="AW21" s="244">
        <v>1212</v>
      </c>
      <c r="AX21" s="243">
        <v>1633</v>
      </c>
      <c r="AY21" s="244">
        <v>42</v>
      </c>
      <c r="AZ21" s="244">
        <v>1254</v>
      </c>
      <c r="BA21" s="243">
        <v>1675</v>
      </c>
      <c r="BB21" s="244">
        <v>-1573</v>
      </c>
      <c r="BC21" s="243">
        <v>-319</v>
      </c>
      <c r="BD21" s="244">
        <v>102</v>
      </c>
      <c r="BE21" s="245"/>
      <c r="BG21" s="251" t="s">
        <v>456</v>
      </c>
      <c r="BH21" s="254" t="s">
        <v>268</v>
      </c>
      <c r="BI21" s="246">
        <f t="shared" si="0"/>
        <v>1633</v>
      </c>
      <c r="BJ21" s="247">
        <f t="shared" si="1"/>
        <v>1573</v>
      </c>
      <c r="BK21" s="248">
        <f t="shared" si="2"/>
        <v>0.96325780771586034</v>
      </c>
      <c r="BL21" s="249">
        <f t="shared" si="3"/>
        <v>3.6742192284139663E-2</v>
      </c>
      <c r="BM21" s="250"/>
      <c r="BN21" s="251" t="s">
        <v>456</v>
      </c>
      <c r="BO21" s="254" t="s">
        <v>268</v>
      </c>
      <c r="BP21" s="432">
        <f t="shared" si="4"/>
        <v>42</v>
      </c>
      <c r="BQ21" s="433">
        <f t="shared" si="5"/>
        <v>1573</v>
      </c>
      <c r="BR21" s="434">
        <f t="shared" si="6"/>
        <v>-1531</v>
      </c>
      <c r="BS21" s="250"/>
    </row>
    <row r="22" spans="1:71" x14ac:dyDescent="0.2">
      <c r="A22" s="251" t="s">
        <v>457</v>
      </c>
      <c r="B22" s="253" t="s">
        <v>278</v>
      </c>
      <c r="C22" s="243">
        <v>0</v>
      </c>
      <c r="D22" s="243">
        <v>0</v>
      </c>
      <c r="E22" s="243">
        <v>0</v>
      </c>
      <c r="F22" s="243">
        <v>0</v>
      </c>
      <c r="G22" s="243">
        <v>0</v>
      </c>
      <c r="H22" s="243">
        <v>0</v>
      </c>
      <c r="I22" s="243">
        <v>0</v>
      </c>
      <c r="J22" s="243">
        <v>0</v>
      </c>
      <c r="K22" s="243">
        <v>0</v>
      </c>
      <c r="L22" s="243">
        <v>0</v>
      </c>
      <c r="M22" s="243">
        <v>0</v>
      </c>
      <c r="N22" s="243">
        <v>0</v>
      </c>
      <c r="O22" s="243">
        <v>0</v>
      </c>
      <c r="P22" s="243">
        <v>1</v>
      </c>
      <c r="Q22" s="243">
        <v>3</v>
      </c>
      <c r="R22" s="243">
        <v>36</v>
      </c>
      <c r="S22" s="243">
        <v>14</v>
      </c>
      <c r="T22" s="243">
        <v>40</v>
      </c>
      <c r="U22" s="243">
        <v>1625</v>
      </c>
      <c r="V22" s="243">
        <v>32</v>
      </c>
      <c r="W22" s="243">
        <v>41</v>
      </c>
      <c r="X22" s="243">
        <v>212</v>
      </c>
      <c r="Y22" s="243">
        <v>4</v>
      </c>
      <c r="Z22" s="243">
        <v>0</v>
      </c>
      <c r="AA22" s="243">
        <v>0</v>
      </c>
      <c r="AB22" s="243">
        <v>0</v>
      </c>
      <c r="AC22" s="243">
        <v>0</v>
      </c>
      <c r="AD22" s="243">
        <v>0</v>
      </c>
      <c r="AE22" s="243">
        <v>0</v>
      </c>
      <c r="AF22" s="243">
        <v>0</v>
      </c>
      <c r="AG22" s="243">
        <v>0</v>
      </c>
      <c r="AH22" s="243">
        <v>32</v>
      </c>
      <c r="AI22" s="243">
        <v>19</v>
      </c>
      <c r="AJ22" s="243">
        <v>0</v>
      </c>
      <c r="AK22" s="243">
        <v>0</v>
      </c>
      <c r="AL22" s="243">
        <v>50</v>
      </c>
      <c r="AM22" s="243">
        <v>0</v>
      </c>
      <c r="AN22" s="243">
        <v>1</v>
      </c>
      <c r="AO22" s="243">
        <v>56</v>
      </c>
      <c r="AP22" s="244">
        <v>2166</v>
      </c>
      <c r="AQ22" s="243">
        <v>0</v>
      </c>
      <c r="AR22" s="243">
        <v>52</v>
      </c>
      <c r="AS22" s="243">
        <v>0</v>
      </c>
      <c r="AT22" s="243">
        <v>0</v>
      </c>
      <c r="AU22" s="243">
        <v>0</v>
      </c>
      <c r="AV22" s="243">
        <v>-8</v>
      </c>
      <c r="AW22" s="244">
        <v>44</v>
      </c>
      <c r="AX22" s="243">
        <v>2210</v>
      </c>
      <c r="AY22" s="244">
        <v>128</v>
      </c>
      <c r="AZ22" s="244">
        <v>172</v>
      </c>
      <c r="BA22" s="243">
        <v>2338</v>
      </c>
      <c r="BB22" s="244">
        <v>-2198</v>
      </c>
      <c r="BC22" s="243">
        <v>-2026</v>
      </c>
      <c r="BD22" s="244">
        <v>140</v>
      </c>
      <c r="BE22" s="245"/>
      <c r="BG22" s="251" t="s">
        <v>457</v>
      </c>
      <c r="BH22" s="254" t="s">
        <v>278</v>
      </c>
      <c r="BI22" s="246">
        <f t="shared" si="0"/>
        <v>2210</v>
      </c>
      <c r="BJ22" s="247">
        <f t="shared" si="1"/>
        <v>2198</v>
      </c>
      <c r="BK22" s="248">
        <f t="shared" si="2"/>
        <v>0.99457013574660635</v>
      </c>
      <c r="BL22" s="249">
        <f t="shared" si="3"/>
        <v>5.4298642533936459E-3</v>
      </c>
      <c r="BM22" s="250"/>
      <c r="BN22" s="251" t="s">
        <v>457</v>
      </c>
      <c r="BO22" s="254" t="s">
        <v>278</v>
      </c>
      <c r="BP22" s="432">
        <f t="shared" si="4"/>
        <v>128</v>
      </c>
      <c r="BQ22" s="433">
        <f t="shared" si="5"/>
        <v>2198</v>
      </c>
      <c r="BR22" s="434">
        <f t="shared" si="6"/>
        <v>-2070</v>
      </c>
      <c r="BS22" s="250"/>
    </row>
    <row r="23" spans="1:71" x14ac:dyDescent="0.2">
      <c r="A23" s="251" t="s">
        <v>458</v>
      </c>
      <c r="B23" s="252" t="s">
        <v>35</v>
      </c>
      <c r="C23" s="243">
        <v>0</v>
      </c>
      <c r="D23" s="243">
        <v>0</v>
      </c>
      <c r="E23" s="243">
        <v>17</v>
      </c>
      <c r="F23" s="243">
        <v>0</v>
      </c>
      <c r="G23" s="243">
        <v>0</v>
      </c>
      <c r="H23" s="243">
        <v>0</v>
      </c>
      <c r="I23" s="243">
        <v>0</v>
      </c>
      <c r="J23" s="243">
        <v>0</v>
      </c>
      <c r="K23" s="243">
        <v>0</v>
      </c>
      <c r="L23" s="243">
        <v>0</v>
      </c>
      <c r="M23" s="243">
        <v>0</v>
      </c>
      <c r="N23" s="243">
        <v>0</v>
      </c>
      <c r="O23" s="243">
        <v>0</v>
      </c>
      <c r="P23" s="243">
        <v>0</v>
      </c>
      <c r="Q23" s="243">
        <v>8</v>
      </c>
      <c r="R23" s="243">
        <v>85</v>
      </c>
      <c r="S23" s="243">
        <v>2</v>
      </c>
      <c r="T23" s="243">
        <v>3</v>
      </c>
      <c r="U23" s="243">
        <v>1287</v>
      </c>
      <c r="V23" s="243">
        <v>2</v>
      </c>
      <c r="W23" s="243">
        <v>121</v>
      </c>
      <c r="X23" s="243">
        <v>41</v>
      </c>
      <c r="Y23" s="243">
        <v>93</v>
      </c>
      <c r="Z23" s="243">
        <v>0</v>
      </c>
      <c r="AA23" s="243">
        <v>0</v>
      </c>
      <c r="AB23" s="243">
        <v>0</v>
      </c>
      <c r="AC23" s="243">
        <v>2</v>
      </c>
      <c r="AD23" s="243">
        <v>0</v>
      </c>
      <c r="AE23" s="243">
        <v>0</v>
      </c>
      <c r="AF23" s="243">
        <v>1</v>
      </c>
      <c r="AG23" s="243">
        <v>0</v>
      </c>
      <c r="AH23" s="243">
        <v>27</v>
      </c>
      <c r="AI23" s="243">
        <v>6</v>
      </c>
      <c r="AJ23" s="243">
        <v>2</v>
      </c>
      <c r="AK23" s="243">
        <v>0</v>
      </c>
      <c r="AL23" s="243">
        <v>28</v>
      </c>
      <c r="AM23" s="243">
        <v>1</v>
      </c>
      <c r="AN23" s="243">
        <v>0</v>
      </c>
      <c r="AO23" s="243">
        <v>6</v>
      </c>
      <c r="AP23" s="244">
        <v>1732</v>
      </c>
      <c r="AQ23" s="243">
        <v>15</v>
      </c>
      <c r="AR23" s="243">
        <v>1120</v>
      </c>
      <c r="AS23" s="243">
        <v>0</v>
      </c>
      <c r="AT23" s="243">
        <v>307</v>
      </c>
      <c r="AU23" s="243">
        <v>712</v>
      </c>
      <c r="AV23" s="243">
        <v>97</v>
      </c>
      <c r="AW23" s="244">
        <v>2251</v>
      </c>
      <c r="AX23" s="243">
        <v>3983</v>
      </c>
      <c r="AY23" s="244">
        <v>8891</v>
      </c>
      <c r="AZ23" s="244">
        <v>11142</v>
      </c>
      <c r="BA23" s="243">
        <v>12874</v>
      </c>
      <c r="BB23" s="244">
        <v>-2058</v>
      </c>
      <c r="BC23" s="243">
        <v>9084</v>
      </c>
      <c r="BD23" s="244">
        <v>10816</v>
      </c>
      <c r="BE23" s="245"/>
      <c r="BG23" s="251" t="s">
        <v>458</v>
      </c>
      <c r="BH23" s="435" t="s">
        <v>35</v>
      </c>
      <c r="BI23" s="246">
        <f t="shared" si="0"/>
        <v>3983</v>
      </c>
      <c r="BJ23" s="247">
        <f t="shared" si="1"/>
        <v>2058</v>
      </c>
      <c r="BK23" s="248">
        <f t="shared" si="2"/>
        <v>0.51669595782073818</v>
      </c>
      <c r="BL23" s="249">
        <f t="shared" si="3"/>
        <v>0.48330404217926182</v>
      </c>
      <c r="BM23" s="250"/>
      <c r="BN23" s="251" t="s">
        <v>458</v>
      </c>
      <c r="BO23" s="435" t="s">
        <v>35</v>
      </c>
      <c r="BP23" s="432">
        <f t="shared" si="4"/>
        <v>8891</v>
      </c>
      <c r="BQ23" s="433">
        <f t="shared" si="5"/>
        <v>2058</v>
      </c>
      <c r="BR23" s="434">
        <f t="shared" si="6"/>
        <v>6833</v>
      </c>
      <c r="BS23" s="250"/>
    </row>
    <row r="24" spans="1:71" x14ac:dyDescent="0.2">
      <c r="A24" s="251" t="s">
        <v>459</v>
      </c>
      <c r="B24" s="252" t="s">
        <v>460</v>
      </c>
      <c r="C24" s="243">
        <v>0</v>
      </c>
      <c r="D24" s="243">
        <v>0</v>
      </c>
      <c r="E24" s="243">
        <v>1</v>
      </c>
      <c r="F24" s="243">
        <v>0</v>
      </c>
      <c r="G24" s="243">
        <v>0</v>
      </c>
      <c r="H24" s="243">
        <v>0</v>
      </c>
      <c r="I24" s="243">
        <v>0</v>
      </c>
      <c r="J24" s="243">
        <v>0</v>
      </c>
      <c r="K24" s="243">
        <v>0</v>
      </c>
      <c r="L24" s="243">
        <v>0</v>
      </c>
      <c r="M24" s="243">
        <v>0</v>
      </c>
      <c r="N24" s="243">
        <v>0</v>
      </c>
      <c r="O24" s="243">
        <v>0</v>
      </c>
      <c r="P24" s="243">
        <v>0</v>
      </c>
      <c r="Q24" s="243">
        <v>0</v>
      </c>
      <c r="R24" s="243">
        <v>1</v>
      </c>
      <c r="S24" s="243">
        <v>0</v>
      </c>
      <c r="T24" s="243">
        <v>0</v>
      </c>
      <c r="U24" s="243">
        <v>0</v>
      </c>
      <c r="V24" s="243">
        <v>3</v>
      </c>
      <c r="W24" s="243">
        <v>24</v>
      </c>
      <c r="X24" s="243">
        <v>1</v>
      </c>
      <c r="Y24" s="243">
        <v>19</v>
      </c>
      <c r="Z24" s="243">
        <v>0</v>
      </c>
      <c r="AA24" s="243">
        <v>0</v>
      </c>
      <c r="AB24" s="243">
        <v>0</v>
      </c>
      <c r="AC24" s="243">
        <v>3</v>
      </c>
      <c r="AD24" s="243">
        <v>0</v>
      </c>
      <c r="AE24" s="243">
        <v>0</v>
      </c>
      <c r="AF24" s="243">
        <v>1</v>
      </c>
      <c r="AG24" s="243">
        <v>0</v>
      </c>
      <c r="AH24" s="243">
        <v>25</v>
      </c>
      <c r="AI24" s="243">
        <v>1</v>
      </c>
      <c r="AJ24" s="243">
        <v>0</v>
      </c>
      <c r="AK24" s="243">
        <v>0</v>
      </c>
      <c r="AL24" s="243">
        <v>7</v>
      </c>
      <c r="AM24" s="243">
        <v>3</v>
      </c>
      <c r="AN24" s="243">
        <v>0</v>
      </c>
      <c r="AO24" s="243">
        <v>0</v>
      </c>
      <c r="AP24" s="244">
        <v>89</v>
      </c>
      <c r="AQ24" s="243">
        <v>2</v>
      </c>
      <c r="AR24" s="243">
        <v>1093</v>
      </c>
      <c r="AS24" s="243">
        <v>0</v>
      </c>
      <c r="AT24" s="243">
        <v>903</v>
      </c>
      <c r="AU24" s="243">
        <v>317</v>
      </c>
      <c r="AV24" s="243">
        <v>-1</v>
      </c>
      <c r="AW24" s="244">
        <v>2314</v>
      </c>
      <c r="AX24" s="243">
        <v>2403</v>
      </c>
      <c r="AY24" s="244">
        <v>60</v>
      </c>
      <c r="AZ24" s="244">
        <v>2374</v>
      </c>
      <c r="BA24" s="243">
        <v>2463</v>
      </c>
      <c r="BB24" s="244">
        <v>-2366</v>
      </c>
      <c r="BC24" s="243">
        <v>8</v>
      </c>
      <c r="BD24" s="244">
        <v>97</v>
      </c>
      <c r="BE24" s="245"/>
      <c r="BG24" s="251" t="s">
        <v>459</v>
      </c>
      <c r="BH24" s="435" t="s">
        <v>460</v>
      </c>
      <c r="BI24" s="246">
        <f t="shared" si="0"/>
        <v>2403</v>
      </c>
      <c r="BJ24" s="247">
        <f t="shared" si="1"/>
        <v>2366</v>
      </c>
      <c r="BK24" s="248">
        <f t="shared" si="2"/>
        <v>0.98460258010819812</v>
      </c>
      <c r="BL24" s="249">
        <f t="shared" si="3"/>
        <v>1.5397419891801878E-2</v>
      </c>
      <c r="BM24" s="250"/>
      <c r="BN24" s="251" t="s">
        <v>459</v>
      </c>
      <c r="BO24" s="435" t="s">
        <v>460</v>
      </c>
      <c r="BP24" s="432">
        <f t="shared" si="4"/>
        <v>60</v>
      </c>
      <c r="BQ24" s="433">
        <f t="shared" si="5"/>
        <v>2366</v>
      </c>
      <c r="BR24" s="434">
        <f t="shared" si="6"/>
        <v>-2306</v>
      </c>
      <c r="BS24" s="250"/>
    </row>
    <row r="25" spans="1:71" x14ac:dyDescent="0.2">
      <c r="A25" s="251" t="s">
        <v>461</v>
      </c>
      <c r="B25" s="252" t="s">
        <v>189</v>
      </c>
      <c r="C25" s="243">
        <v>0</v>
      </c>
      <c r="D25" s="243">
        <v>0</v>
      </c>
      <c r="E25" s="243">
        <v>512</v>
      </c>
      <c r="F25" s="243">
        <v>0</v>
      </c>
      <c r="G25" s="243">
        <v>0</v>
      </c>
      <c r="H25" s="243">
        <v>0</v>
      </c>
      <c r="I25" s="243">
        <v>0</v>
      </c>
      <c r="J25" s="243">
        <v>0</v>
      </c>
      <c r="K25" s="243">
        <v>0</v>
      </c>
      <c r="L25" s="243">
        <v>0</v>
      </c>
      <c r="M25" s="243">
        <v>0</v>
      </c>
      <c r="N25" s="243">
        <v>0</v>
      </c>
      <c r="O25" s="243">
        <v>0</v>
      </c>
      <c r="P25" s="243">
        <v>0</v>
      </c>
      <c r="Q25" s="243">
        <v>0</v>
      </c>
      <c r="R25" s="243">
        <v>2</v>
      </c>
      <c r="S25" s="243">
        <v>0</v>
      </c>
      <c r="T25" s="243">
        <v>0</v>
      </c>
      <c r="U25" s="243">
        <v>0</v>
      </c>
      <c r="V25" s="243">
        <v>0</v>
      </c>
      <c r="W25" s="243">
        <v>1727</v>
      </c>
      <c r="X25" s="243">
        <v>0</v>
      </c>
      <c r="Y25" s="243">
        <v>0</v>
      </c>
      <c r="Z25" s="243">
        <v>0</v>
      </c>
      <c r="AA25" s="243">
        <v>0</v>
      </c>
      <c r="AB25" s="243">
        <v>0</v>
      </c>
      <c r="AC25" s="243">
        <v>0</v>
      </c>
      <c r="AD25" s="243">
        <v>0</v>
      </c>
      <c r="AE25" s="243">
        <v>0</v>
      </c>
      <c r="AF25" s="243">
        <v>23</v>
      </c>
      <c r="AG25" s="243">
        <v>0</v>
      </c>
      <c r="AH25" s="243">
        <v>80</v>
      </c>
      <c r="AI25" s="243">
        <v>1</v>
      </c>
      <c r="AJ25" s="243">
        <v>0</v>
      </c>
      <c r="AK25" s="243">
        <v>0</v>
      </c>
      <c r="AL25" s="243">
        <v>123</v>
      </c>
      <c r="AM25" s="243">
        <v>0</v>
      </c>
      <c r="AN25" s="243">
        <v>0</v>
      </c>
      <c r="AO25" s="243">
        <v>0</v>
      </c>
      <c r="AP25" s="244">
        <v>2468</v>
      </c>
      <c r="AQ25" s="243">
        <v>0</v>
      </c>
      <c r="AR25" s="243">
        <v>2011</v>
      </c>
      <c r="AS25" s="243">
        <v>0</v>
      </c>
      <c r="AT25" s="243">
        <v>849</v>
      </c>
      <c r="AU25" s="243">
        <v>572</v>
      </c>
      <c r="AV25" s="243">
        <v>26</v>
      </c>
      <c r="AW25" s="244">
        <v>3458</v>
      </c>
      <c r="AX25" s="243">
        <v>5926</v>
      </c>
      <c r="AY25" s="244">
        <v>3161</v>
      </c>
      <c r="AZ25" s="244">
        <v>6619</v>
      </c>
      <c r="BA25" s="243">
        <v>9087</v>
      </c>
      <c r="BB25" s="244">
        <v>-5392</v>
      </c>
      <c r="BC25" s="243">
        <v>1227</v>
      </c>
      <c r="BD25" s="244">
        <v>3695</v>
      </c>
      <c r="BE25" s="245"/>
      <c r="BG25" s="251" t="s">
        <v>461</v>
      </c>
      <c r="BH25" s="435" t="s">
        <v>189</v>
      </c>
      <c r="BI25" s="246">
        <f t="shared" si="0"/>
        <v>5926</v>
      </c>
      <c r="BJ25" s="247">
        <f t="shared" si="1"/>
        <v>5392</v>
      </c>
      <c r="BK25" s="248">
        <f t="shared" si="2"/>
        <v>0.90988862639217005</v>
      </c>
      <c r="BL25" s="249">
        <f t="shared" si="3"/>
        <v>9.0111373607829948E-2</v>
      </c>
      <c r="BM25" s="250"/>
      <c r="BN25" s="251" t="s">
        <v>461</v>
      </c>
      <c r="BO25" s="435" t="s">
        <v>189</v>
      </c>
      <c r="BP25" s="432">
        <f t="shared" si="4"/>
        <v>3161</v>
      </c>
      <c r="BQ25" s="433">
        <f t="shared" si="5"/>
        <v>5392</v>
      </c>
      <c r="BR25" s="434">
        <f t="shared" si="6"/>
        <v>-2231</v>
      </c>
      <c r="BS25" s="250"/>
    </row>
    <row r="26" spans="1:71" x14ac:dyDescent="0.2">
      <c r="A26" s="251" t="s">
        <v>462</v>
      </c>
      <c r="B26" s="252" t="s">
        <v>50</v>
      </c>
      <c r="C26" s="243">
        <v>11</v>
      </c>
      <c r="D26" s="243">
        <v>0</v>
      </c>
      <c r="E26" s="243">
        <v>77</v>
      </c>
      <c r="F26" s="243">
        <v>0</v>
      </c>
      <c r="G26" s="243">
        <v>113</v>
      </c>
      <c r="H26" s="243">
        <v>1</v>
      </c>
      <c r="I26" s="243">
        <v>3</v>
      </c>
      <c r="J26" s="243">
        <v>13</v>
      </c>
      <c r="K26" s="243">
        <v>0</v>
      </c>
      <c r="L26" s="243">
        <v>1</v>
      </c>
      <c r="M26" s="243">
        <v>15</v>
      </c>
      <c r="N26" s="243">
        <v>4</v>
      </c>
      <c r="O26" s="243">
        <v>3</v>
      </c>
      <c r="P26" s="243">
        <v>1</v>
      </c>
      <c r="Q26" s="243">
        <v>0</v>
      </c>
      <c r="R26" s="243">
        <v>11</v>
      </c>
      <c r="S26" s="243">
        <v>0</v>
      </c>
      <c r="T26" s="243">
        <v>1</v>
      </c>
      <c r="U26" s="243">
        <v>45</v>
      </c>
      <c r="V26" s="243">
        <v>0</v>
      </c>
      <c r="W26" s="243">
        <v>5</v>
      </c>
      <c r="X26" s="243">
        <v>679</v>
      </c>
      <c r="Y26" s="243">
        <v>37</v>
      </c>
      <c r="Z26" s="243">
        <v>58</v>
      </c>
      <c r="AA26" s="243">
        <v>6</v>
      </c>
      <c r="AB26" s="243">
        <v>3</v>
      </c>
      <c r="AC26" s="243">
        <v>78</v>
      </c>
      <c r="AD26" s="243">
        <v>37</v>
      </c>
      <c r="AE26" s="243">
        <v>0</v>
      </c>
      <c r="AF26" s="243">
        <v>16</v>
      </c>
      <c r="AG26" s="243">
        <v>0</v>
      </c>
      <c r="AH26" s="243">
        <v>129</v>
      </c>
      <c r="AI26" s="243">
        <v>222</v>
      </c>
      <c r="AJ26" s="243">
        <v>60</v>
      </c>
      <c r="AK26" s="243">
        <v>24</v>
      </c>
      <c r="AL26" s="243">
        <v>34</v>
      </c>
      <c r="AM26" s="243">
        <v>95</v>
      </c>
      <c r="AN26" s="243">
        <v>132</v>
      </c>
      <c r="AO26" s="243">
        <v>234</v>
      </c>
      <c r="AP26" s="244">
        <v>2148</v>
      </c>
      <c r="AQ26" s="243">
        <v>56</v>
      </c>
      <c r="AR26" s="243">
        <v>973</v>
      </c>
      <c r="AS26" s="243">
        <v>0</v>
      </c>
      <c r="AT26" s="243">
        <v>106</v>
      </c>
      <c r="AU26" s="243">
        <v>122</v>
      </c>
      <c r="AV26" s="243">
        <v>99</v>
      </c>
      <c r="AW26" s="244">
        <v>1356</v>
      </c>
      <c r="AX26" s="243">
        <v>3504</v>
      </c>
      <c r="AY26" s="244">
        <v>11803</v>
      </c>
      <c r="AZ26" s="244">
        <v>13159</v>
      </c>
      <c r="BA26" s="243">
        <v>15307</v>
      </c>
      <c r="BB26" s="244">
        <v>-1181</v>
      </c>
      <c r="BC26" s="243">
        <v>11978</v>
      </c>
      <c r="BD26" s="244">
        <v>14126</v>
      </c>
      <c r="BE26" s="245"/>
      <c r="BG26" s="251" t="s">
        <v>462</v>
      </c>
      <c r="BH26" s="435" t="s">
        <v>50</v>
      </c>
      <c r="BI26" s="246">
        <f t="shared" si="0"/>
        <v>3504</v>
      </c>
      <c r="BJ26" s="247">
        <f t="shared" si="1"/>
        <v>1181</v>
      </c>
      <c r="BK26" s="248">
        <f t="shared" si="2"/>
        <v>0.3370433789954338</v>
      </c>
      <c r="BL26" s="249">
        <f t="shared" si="3"/>
        <v>0.6629566210045662</v>
      </c>
      <c r="BM26" s="250"/>
      <c r="BN26" s="251" t="s">
        <v>462</v>
      </c>
      <c r="BO26" s="435" t="s">
        <v>50</v>
      </c>
      <c r="BP26" s="432">
        <f t="shared" si="4"/>
        <v>11803</v>
      </c>
      <c r="BQ26" s="433">
        <f t="shared" si="5"/>
        <v>1181</v>
      </c>
      <c r="BR26" s="434">
        <f t="shared" si="6"/>
        <v>10622</v>
      </c>
      <c r="BS26" s="250"/>
    </row>
    <row r="27" spans="1:71" x14ac:dyDescent="0.2">
      <c r="A27" s="251" t="s">
        <v>463</v>
      </c>
      <c r="B27" s="252" t="s">
        <v>36</v>
      </c>
      <c r="C27" s="243">
        <v>24</v>
      </c>
      <c r="D27" s="243">
        <v>0</v>
      </c>
      <c r="E27" s="243">
        <v>9</v>
      </c>
      <c r="F27" s="243">
        <v>0</v>
      </c>
      <c r="G27" s="243">
        <v>6</v>
      </c>
      <c r="H27" s="243">
        <v>0</v>
      </c>
      <c r="I27" s="243">
        <v>1</v>
      </c>
      <c r="J27" s="243">
        <v>12</v>
      </c>
      <c r="K27" s="243">
        <v>0</v>
      </c>
      <c r="L27" s="243">
        <v>1</v>
      </c>
      <c r="M27" s="243">
        <v>9</v>
      </c>
      <c r="N27" s="243">
        <v>2</v>
      </c>
      <c r="O27" s="243">
        <v>0</v>
      </c>
      <c r="P27" s="243">
        <v>1</v>
      </c>
      <c r="Q27" s="243">
        <v>1</v>
      </c>
      <c r="R27" s="243">
        <v>6</v>
      </c>
      <c r="S27" s="243">
        <v>0</v>
      </c>
      <c r="T27" s="243">
        <v>1</v>
      </c>
      <c r="U27" s="243">
        <v>18</v>
      </c>
      <c r="V27" s="243">
        <v>0</v>
      </c>
      <c r="W27" s="243">
        <v>2</v>
      </c>
      <c r="X27" s="243">
        <v>18</v>
      </c>
      <c r="Y27" s="243">
        <v>7</v>
      </c>
      <c r="Z27" s="243">
        <v>111</v>
      </c>
      <c r="AA27" s="243">
        <v>51</v>
      </c>
      <c r="AB27" s="243">
        <v>2</v>
      </c>
      <c r="AC27" s="243">
        <v>38</v>
      </c>
      <c r="AD27" s="243">
        <v>6</v>
      </c>
      <c r="AE27" s="243">
        <v>162</v>
      </c>
      <c r="AF27" s="243">
        <v>20</v>
      </c>
      <c r="AG27" s="243">
        <v>0</v>
      </c>
      <c r="AH27" s="243">
        <v>120</v>
      </c>
      <c r="AI27" s="243">
        <v>69</v>
      </c>
      <c r="AJ27" s="243">
        <v>40</v>
      </c>
      <c r="AK27" s="243">
        <v>1</v>
      </c>
      <c r="AL27" s="243">
        <v>5</v>
      </c>
      <c r="AM27" s="243">
        <v>40</v>
      </c>
      <c r="AN27" s="243">
        <v>0</v>
      </c>
      <c r="AO27" s="243">
        <v>0</v>
      </c>
      <c r="AP27" s="244">
        <v>783</v>
      </c>
      <c r="AQ27" s="243">
        <v>0</v>
      </c>
      <c r="AR27" s="243">
        <v>0</v>
      </c>
      <c r="AS27" s="243">
        <v>0</v>
      </c>
      <c r="AT27" s="243">
        <v>8397</v>
      </c>
      <c r="AU27" s="243">
        <v>1751</v>
      </c>
      <c r="AV27" s="243">
        <v>0</v>
      </c>
      <c r="AW27" s="244">
        <v>10148</v>
      </c>
      <c r="AX27" s="243">
        <v>10931</v>
      </c>
      <c r="AY27" s="244">
        <v>0</v>
      </c>
      <c r="AZ27" s="244">
        <v>10148</v>
      </c>
      <c r="BA27" s="243">
        <v>10931</v>
      </c>
      <c r="BB27" s="244">
        <v>0</v>
      </c>
      <c r="BC27" s="243">
        <v>10148</v>
      </c>
      <c r="BD27" s="244">
        <v>10931</v>
      </c>
      <c r="BE27" s="245"/>
      <c r="BG27" s="251" t="s">
        <v>463</v>
      </c>
      <c r="BH27" s="435" t="s">
        <v>36</v>
      </c>
      <c r="BI27" s="246">
        <f t="shared" si="0"/>
        <v>10931</v>
      </c>
      <c r="BJ27" s="247">
        <f t="shared" si="1"/>
        <v>0</v>
      </c>
      <c r="BK27" s="248">
        <f t="shared" si="2"/>
        <v>0</v>
      </c>
      <c r="BL27" s="249">
        <f t="shared" si="3"/>
        <v>1</v>
      </c>
      <c r="BM27" s="250"/>
      <c r="BN27" s="251" t="s">
        <v>463</v>
      </c>
      <c r="BO27" s="435" t="s">
        <v>36</v>
      </c>
      <c r="BP27" s="432">
        <f t="shared" si="4"/>
        <v>0</v>
      </c>
      <c r="BQ27" s="433">
        <f t="shared" si="5"/>
        <v>0</v>
      </c>
      <c r="BR27" s="434">
        <f t="shared" si="6"/>
        <v>0</v>
      </c>
      <c r="BS27" s="250"/>
    </row>
    <row r="28" spans="1:71" x14ac:dyDescent="0.2">
      <c r="A28" s="251" t="s">
        <v>464</v>
      </c>
      <c r="B28" s="252" t="s">
        <v>190</v>
      </c>
      <c r="C28" s="243">
        <v>81</v>
      </c>
      <c r="D28" s="243">
        <v>0</v>
      </c>
      <c r="E28" s="243">
        <v>74</v>
      </c>
      <c r="F28" s="243">
        <v>0</v>
      </c>
      <c r="G28" s="243">
        <v>168</v>
      </c>
      <c r="H28" s="243">
        <v>4</v>
      </c>
      <c r="I28" s="243">
        <v>8</v>
      </c>
      <c r="J28" s="243">
        <v>114</v>
      </c>
      <c r="K28" s="243">
        <v>2</v>
      </c>
      <c r="L28" s="243">
        <v>12</v>
      </c>
      <c r="M28" s="243">
        <v>87</v>
      </c>
      <c r="N28" s="243">
        <v>19</v>
      </c>
      <c r="O28" s="243">
        <v>3</v>
      </c>
      <c r="P28" s="243">
        <v>7</v>
      </c>
      <c r="Q28" s="243">
        <v>5</v>
      </c>
      <c r="R28" s="243">
        <v>39</v>
      </c>
      <c r="S28" s="243">
        <v>1</v>
      </c>
      <c r="T28" s="243">
        <v>4</v>
      </c>
      <c r="U28" s="243">
        <v>100</v>
      </c>
      <c r="V28" s="243">
        <v>0</v>
      </c>
      <c r="W28" s="243">
        <v>46</v>
      </c>
      <c r="X28" s="243">
        <v>187</v>
      </c>
      <c r="Y28" s="243">
        <v>34</v>
      </c>
      <c r="Z28" s="243">
        <v>163</v>
      </c>
      <c r="AA28" s="243">
        <v>73</v>
      </c>
      <c r="AB28" s="243">
        <v>58</v>
      </c>
      <c r="AC28" s="243">
        <v>292</v>
      </c>
      <c r="AD28" s="243">
        <v>10</v>
      </c>
      <c r="AE28" s="243">
        <v>18</v>
      </c>
      <c r="AF28" s="243">
        <v>31</v>
      </c>
      <c r="AG28" s="243">
        <v>0</v>
      </c>
      <c r="AH28" s="243">
        <v>176</v>
      </c>
      <c r="AI28" s="243">
        <v>241</v>
      </c>
      <c r="AJ28" s="243">
        <v>193</v>
      </c>
      <c r="AK28" s="243">
        <v>2</v>
      </c>
      <c r="AL28" s="243">
        <v>25</v>
      </c>
      <c r="AM28" s="243">
        <v>896</v>
      </c>
      <c r="AN28" s="243">
        <v>0</v>
      </c>
      <c r="AO28" s="243">
        <v>22</v>
      </c>
      <c r="AP28" s="244">
        <v>3195</v>
      </c>
      <c r="AQ28" s="243">
        <v>0</v>
      </c>
      <c r="AR28" s="243">
        <v>2364</v>
      </c>
      <c r="AS28" s="243">
        <v>0</v>
      </c>
      <c r="AT28" s="243">
        <v>0</v>
      </c>
      <c r="AU28" s="243">
        <v>0</v>
      </c>
      <c r="AV28" s="243">
        <v>0</v>
      </c>
      <c r="AW28" s="244">
        <v>2364</v>
      </c>
      <c r="AX28" s="243">
        <v>5559</v>
      </c>
      <c r="AY28" s="244">
        <v>2628</v>
      </c>
      <c r="AZ28" s="244">
        <v>4992</v>
      </c>
      <c r="BA28" s="243">
        <v>8187</v>
      </c>
      <c r="BB28" s="244">
        <v>-3951</v>
      </c>
      <c r="BC28" s="243">
        <v>1041</v>
      </c>
      <c r="BD28" s="244">
        <v>4236</v>
      </c>
      <c r="BE28" s="245"/>
      <c r="BG28" s="251" t="s">
        <v>464</v>
      </c>
      <c r="BH28" s="435" t="s">
        <v>190</v>
      </c>
      <c r="BI28" s="246">
        <f t="shared" si="0"/>
        <v>5559</v>
      </c>
      <c r="BJ28" s="247">
        <f t="shared" si="1"/>
        <v>3951</v>
      </c>
      <c r="BK28" s="248">
        <f t="shared" si="2"/>
        <v>0.71073934160820296</v>
      </c>
      <c r="BL28" s="249">
        <f t="shared" si="3"/>
        <v>0.28926065839179704</v>
      </c>
      <c r="BM28" s="250"/>
      <c r="BN28" s="251" t="s">
        <v>464</v>
      </c>
      <c r="BO28" s="435" t="s">
        <v>190</v>
      </c>
      <c r="BP28" s="432">
        <f t="shared" si="4"/>
        <v>2628</v>
      </c>
      <c r="BQ28" s="433">
        <f t="shared" si="5"/>
        <v>3951</v>
      </c>
      <c r="BR28" s="434">
        <f t="shared" si="6"/>
        <v>-1323</v>
      </c>
      <c r="BS28" s="250"/>
    </row>
    <row r="29" spans="1:71" x14ac:dyDescent="0.2">
      <c r="A29" s="251" t="s">
        <v>465</v>
      </c>
      <c r="B29" s="252" t="s">
        <v>283</v>
      </c>
      <c r="C29" s="243">
        <v>5</v>
      </c>
      <c r="D29" s="243">
        <v>0</v>
      </c>
      <c r="E29" s="243">
        <v>1</v>
      </c>
      <c r="F29" s="243">
        <v>0</v>
      </c>
      <c r="G29" s="243">
        <v>23</v>
      </c>
      <c r="H29" s="243">
        <v>0</v>
      </c>
      <c r="I29" s="243">
        <v>0</v>
      </c>
      <c r="J29" s="243">
        <v>10</v>
      </c>
      <c r="K29" s="243">
        <v>0</v>
      </c>
      <c r="L29" s="243">
        <v>0</v>
      </c>
      <c r="M29" s="243">
        <v>2</v>
      </c>
      <c r="N29" s="243">
        <v>0</v>
      </c>
      <c r="O29" s="243">
        <v>0</v>
      </c>
      <c r="P29" s="243">
        <v>0</v>
      </c>
      <c r="Q29" s="243">
        <v>0</v>
      </c>
      <c r="R29" s="243">
        <v>2</v>
      </c>
      <c r="S29" s="243">
        <v>0</v>
      </c>
      <c r="T29" s="243">
        <v>0</v>
      </c>
      <c r="U29" s="243">
        <v>7</v>
      </c>
      <c r="V29" s="243">
        <v>0</v>
      </c>
      <c r="W29" s="243">
        <v>1</v>
      </c>
      <c r="X29" s="243">
        <v>17</v>
      </c>
      <c r="Y29" s="243">
        <v>8</v>
      </c>
      <c r="Z29" s="243">
        <v>10</v>
      </c>
      <c r="AA29" s="243">
        <v>156</v>
      </c>
      <c r="AB29" s="243">
        <v>7</v>
      </c>
      <c r="AC29" s="243">
        <v>29</v>
      </c>
      <c r="AD29" s="243">
        <v>3</v>
      </c>
      <c r="AE29" s="243">
        <v>1</v>
      </c>
      <c r="AF29" s="243">
        <v>8</v>
      </c>
      <c r="AG29" s="243">
        <v>0</v>
      </c>
      <c r="AH29" s="243">
        <v>59</v>
      </c>
      <c r="AI29" s="243">
        <v>115</v>
      </c>
      <c r="AJ29" s="243">
        <v>81</v>
      </c>
      <c r="AK29" s="243">
        <v>1</v>
      </c>
      <c r="AL29" s="243">
        <v>3</v>
      </c>
      <c r="AM29" s="243">
        <v>208</v>
      </c>
      <c r="AN29" s="243">
        <v>0</v>
      </c>
      <c r="AO29" s="243">
        <v>7</v>
      </c>
      <c r="AP29" s="244">
        <v>764</v>
      </c>
      <c r="AQ29" s="243">
        <v>1</v>
      </c>
      <c r="AR29" s="243">
        <v>659</v>
      </c>
      <c r="AS29" s="243">
        <v>-11</v>
      </c>
      <c r="AT29" s="243">
        <v>0</v>
      </c>
      <c r="AU29" s="243">
        <v>0</v>
      </c>
      <c r="AV29" s="243">
        <v>0</v>
      </c>
      <c r="AW29" s="244">
        <v>649</v>
      </c>
      <c r="AX29" s="243">
        <v>1413</v>
      </c>
      <c r="AY29" s="244">
        <v>271</v>
      </c>
      <c r="AZ29" s="244">
        <v>920</v>
      </c>
      <c r="BA29" s="243">
        <v>1684</v>
      </c>
      <c r="BB29" s="244">
        <v>0</v>
      </c>
      <c r="BC29" s="243">
        <v>920</v>
      </c>
      <c r="BD29" s="244">
        <v>1684</v>
      </c>
      <c r="BE29" s="245"/>
      <c r="BG29" s="251" t="s">
        <v>465</v>
      </c>
      <c r="BH29" s="435" t="s">
        <v>283</v>
      </c>
      <c r="BI29" s="246">
        <f t="shared" si="0"/>
        <v>1413</v>
      </c>
      <c r="BJ29" s="247">
        <f t="shared" si="1"/>
        <v>0</v>
      </c>
      <c r="BK29" s="248">
        <f t="shared" si="2"/>
        <v>0</v>
      </c>
      <c r="BL29" s="249">
        <f t="shared" si="3"/>
        <v>1</v>
      </c>
      <c r="BM29" s="250"/>
      <c r="BN29" s="251" t="s">
        <v>465</v>
      </c>
      <c r="BO29" s="435" t="s">
        <v>283</v>
      </c>
      <c r="BP29" s="432">
        <f t="shared" si="4"/>
        <v>271</v>
      </c>
      <c r="BQ29" s="433">
        <f t="shared" si="5"/>
        <v>0</v>
      </c>
      <c r="BR29" s="434">
        <f t="shared" si="6"/>
        <v>271</v>
      </c>
      <c r="BS29" s="250"/>
    </row>
    <row r="30" spans="1:71" x14ac:dyDescent="0.2">
      <c r="A30" s="251" t="s">
        <v>466</v>
      </c>
      <c r="B30" s="252" t="s">
        <v>279</v>
      </c>
      <c r="C30" s="243">
        <v>4</v>
      </c>
      <c r="D30" s="243">
        <v>0</v>
      </c>
      <c r="E30" s="243">
        <v>0</v>
      </c>
      <c r="F30" s="243">
        <v>0</v>
      </c>
      <c r="G30" s="243">
        <v>10</v>
      </c>
      <c r="H30" s="243">
        <v>0</v>
      </c>
      <c r="I30" s="243">
        <v>0</v>
      </c>
      <c r="J30" s="243">
        <v>9</v>
      </c>
      <c r="K30" s="243">
        <v>0</v>
      </c>
      <c r="L30" s="243">
        <v>0</v>
      </c>
      <c r="M30" s="243">
        <v>3</v>
      </c>
      <c r="N30" s="243">
        <v>0</v>
      </c>
      <c r="O30" s="243">
        <v>0</v>
      </c>
      <c r="P30" s="243">
        <v>0</v>
      </c>
      <c r="Q30" s="243">
        <v>0</v>
      </c>
      <c r="R30" s="243">
        <v>0</v>
      </c>
      <c r="S30" s="243">
        <v>0</v>
      </c>
      <c r="T30" s="243">
        <v>0</v>
      </c>
      <c r="U30" s="243">
        <v>2</v>
      </c>
      <c r="V30" s="243">
        <v>0</v>
      </c>
      <c r="W30" s="243">
        <v>1</v>
      </c>
      <c r="X30" s="243">
        <v>1</v>
      </c>
      <c r="Y30" s="243">
        <v>21</v>
      </c>
      <c r="Z30" s="243">
        <v>10</v>
      </c>
      <c r="AA30" s="243">
        <v>4</v>
      </c>
      <c r="AB30" s="243">
        <v>0</v>
      </c>
      <c r="AC30" s="243">
        <v>17</v>
      </c>
      <c r="AD30" s="243">
        <v>7</v>
      </c>
      <c r="AE30" s="243">
        <v>0</v>
      </c>
      <c r="AF30" s="243">
        <v>18</v>
      </c>
      <c r="AG30" s="243">
        <v>0</v>
      </c>
      <c r="AH30" s="243">
        <v>401</v>
      </c>
      <c r="AI30" s="243">
        <v>59</v>
      </c>
      <c r="AJ30" s="243">
        <v>65</v>
      </c>
      <c r="AK30" s="243">
        <v>0</v>
      </c>
      <c r="AL30" s="243">
        <v>0</v>
      </c>
      <c r="AM30" s="243">
        <v>504</v>
      </c>
      <c r="AN30" s="243">
        <v>0</v>
      </c>
      <c r="AO30" s="243">
        <v>71</v>
      </c>
      <c r="AP30" s="244">
        <v>1207</v>
      </c>
      <c r="AQ30" s="243">
        <v>0</v>
      </c>
      <c r="AR30" s="243">
        <v>97</v>
      </c>
      <c r="AS30" s="243">
        <v>246</v>
      </c>
      <c r="AT30" s="243">
        <v>0</v>
      </c>
      <c r="AU30" s="243">
        <v>0</v>
      </c>
      <c r="AV30" s="243">
        <v>0</v>
      </c>
      <c r="AW30" s="244">
        <v>343</v>
      </c>
      <c r="AX30" s="243">
        <v>1550</v>
      </c>
      <c r="AY30" s="244">
        <v>1</v>
      </c>
      <c r="AZ30" s="244">
        <v>344</v>
      </c>
      <c r="BA30" s="243">
        <v>1551</v>
      </c>
      <c r="BB30" s="244">
        <v>-788</v>
      </c>
      <c r="BC30" s="243">
        <v>-444</v>
      </c>
      <c r="BD30" s="244">
        <v>763</v>
      </c>
      <c r="BE30" s="245"/>
      <c r="BG30" s="251" t="s">
        <v>466</v>
      </c>
      <c r="BH30" s="435" t="s">
        <v>279</v>
      </c>
      <c r="BI30" s="246">
        <f t="shared" si="0"/>
        <v>1550</v>
      </c>
      <c r="BJ30" s="247">
        <f t="shared" si="1"/>
        <v>788</v>
      </c>
      <c r="BK30" s="248">
        <f t="shared" si="2"/>
        <v>0.50838709677419358</v>
      </c>
      <c r="BL30" s="249">
        <f t="shared" si="3"/>
        <v>0.49161290322580642</v>
      </c>
      <c r="BM30" s="250"/>
      <c r="BN30" s="251" t="s">
        <v>466</v>
      </c>
      <c r="BO30" s="435" t="s">
        <v>279</v>
      </c>
      <c r="BP30" s="432">
        <f t="shared" si="4"/>
        <v>1</v>
      </c>
      <c r="BQ30" s="433">
        <f t="shared" si="5"/>
        <v>788</v>
      </c>
      <c r="BR30" s="434">
        <f t="shared" si="6"/>
        <v>-787</v>
      </c>
      <c r="BS30" s="250"/>
    </row>
    <row r="31" spans="1:71" x14ac:dyDescent="0.2">
      <c r="A31" s="251" t="s">
        <v>467</v>
      </c>
      <c r="B31" s="252" t="s">
        <v>380</v>
      </c>
      <c r="C31" s="243">
        <v>602</v>
      </c>
      <c r="D31" s="243">
        <v>0</v>
      </c>
      <c r="E31" s="243">
        <v>661</v>
      </c>
      <c r="F31" s="243">
        <v>0</v>
      </c>
      <c r="G31" s="243">
        <v>938</v>
      </c>
      <c r="H31" s="243">
        <v>8</v>
      </c>
      <c r="I31" s="243">
        <v>14</v>
      </c>
      <c r="J31" s="243">
        <v>154</v>
      </c>
      <c r="K31" s="243">
        <v>2</v>
      </c>
      <c r="L31" s="243">
        <v>20</v>
      </c>
      <c r="M31" s="243">
        <v>58</v>
      </c>
      <c r="N31" s="243">
        <v>9</v>
      </c>
      <c r="O31" s="243">
        <v>3</v>
      </c>
      <c r="P31" s="243">
        <v>13</v>
      </c>
      <c r="Q31" s="243">
        <v>16</v>
      </c>
      <c r="R31" s="243">
        <v>150</v>
      </c>
      <c r="S31" s="243">
        <v>5</v>
      </c>
      <c r="T31" s="243">
        <v>6</v>
      </c>
      <c r="U31" s="243">
        <v>563</v>
      </c>
      <c r="V31" s="243">
        <v>5</v>
      </c>
      <c r="W31" s="243">
        <v>148</v>
      </c>
      <c r="X31" s="243">
        <v>1044</v>
      </c>
      <c r="Y31" s="243">
        <v>646</v>
      </c>
      <c r="Z31" s="243">
        <v>112</v>
      </c>
      <c r="AA31" s="243">
        <v>31</v>
      </c>
      <c r="AB31" s="243">
        <v>12</v>
      </c>
      <c r="AC31" s="243">
        <v>142</v>
      </c>
      <c r="AD31" s="243">
        <v>13</v>
      </c>
      <c r="AE31" s="243">
        <v>16</v>
      </c>
      <c r="AF31" s="243">
        <v>72</v>
      </c>
      <c r="AG31" s="243">
        <v>1</v>
      </c>
      <c r="AH31" s="243">
        <v>145</v>
      </c>
      <c r="AI31" s="243">
        <v>246</v>
      </c>
      <c r="AJ31" s="243">
        <v>1074</v>
      </c>
      <c r="AK31" s="243">
        <v>18</v>
      </c>
      <c r="AL31" s="243">
        <v>95</v>
      </c>
      <c r="AM31" s="243">
        <v>1947</v>
      </c>
      <c r="AN31" s="243">
        <v>51</v>
      </c>
      <c r="AO31" s="243">
        <v>399</v>
      </c>
      <c r="AP31" s="244">
        <v>9439</v>
      </c>
      <c r="AQ31" s="243">
        <v>274</v>
      </c>
      <c r="AR31" s="243">
        <v>16368</v>
      </c>
      <c r="AS31" s="243">
        <v>2</v>
      </c>
      <c r="AT31" s="243">
        <v>569</v>
      </c>
      <c r="AU31" s="243">
        <v>1271</v>
      </c>
      <c r="AV31" s="243">
        <v>13</v>
      </c>
      <c r="AW31" s="244">
        <v>18497</v>
      </c>
      <c r="AX31" s="243">
        <v>27936</v>
      </c>
      <c r="AY31" s="244">
        <v>4861</v>
      </c>
      <c r="AZ31" s="244">
        <v>23358</v>
      </c>
      <c r="BA31" s="243">
        <v>32797</v>
      </c>
      <c r="BB31" s="244">
        <v>-20378</v>
      </c>
      <c r="BC31" s="243">
        <v>2980</v>
      </c>
      <c r="BD31" s="244">
        <v>12419</v>
      </c>
      <c r="BE31" s="245"/>
      <c r="BG31" s="251" t="s">
        <v>467</v>
      </c>
      <c r="BH31" s="435" t="s">
        <v>380</v>
      </c>
      <c r="BI31" s="246">
        <f t="shared" si="0"/>
        <v>27936</v>
      </c>
      <c r="BJ31" s="247">
        <f t="shared" si="1"/>
        <v>20378</v>
      </c>
      <c r="BK31" s="248">
        <f t="shared" si="2"/>
        <v>0.7294530355097365</v>
      </c>
      <c r="BL31" s="249">
        <f t="shared" si="3"/>
        <v>0.2705469644902635</v>
      </c>
      <c r="BM31" s="250"/>
      <c r="BN31" s="251" t="s">
        <v>467</v>
      </c>
      <c r="BO31" s="435" t="s">
        <v>380</v>
      </c>
      <c r="BP31" s="432">
        <f t="shared" si="4"/>
        <v>4861</v>
      </c>
      <c r="BQ31" s="433">
        <f t="shared" si="5"/>
        <v>20378</v>
      </c>
      <c r="BR31" s="434">
        <f t="shared" si="6"/>
        <v>-15517</v>
      </c>
      <c r="BS31" s="250"/>
    </row>
    <row r="32" spans="1:71" x14ac:dyDescent="0.2">
      <c r="A32" s="251" t="s">
        <v>468</v>
      </c>
      <c r="B32" s="252" t="s">
        <v>37</v>
      </c>
      <c r="C32" s="243">
        <v>42</v>
      </c>
      <c r="D32" s="243">
        <v>0</v>
      </c>
      <c r="E32" s="243">
        <v>94</v>
      </c>
      <c r="F32" s="243">
        <v>0</v>
      </c>
      <c r="G32" s="243">
        <v>53</v>
      </c>
      <c r="H32" s="243">
        <v>2</v>
      </c>
      <c r="I32" s="243">
        <v>2</v>
      </c>
      <c r="J32" s="243">
        <v>23</v>
      </c>
      <c r="K32" s="243">
        <v>1</v>
      </c>
      <c r="L32" s="243">
        <v>1</v>
      </c>
      <c r="M32" s="243">
        <v>16</v>
      </c>
      <c r="N32" s="243">
        <v>2</v>
      </c>
      <c r="O32" s="243">
        <v>1</v>
      </c>
      <c r="P32" s="243">
        <v>3</v>
      </c>
      <c r="Q32" s="243">
        <v>2</v>
      </c>
      <c r="R32" s="243">
        <v>23</v>
      </c>
      <c r="S32" s="243">
        <v>1</v>
      </c>
      <c r="T32" s="243">
        <v>1</v>
      </c>
      <c r="U32" s="243">
        <v>63</v>
      </c>
      <c r="V32" s="243">
        <v>0</v>
      </c>
      <c r="W32" s="243">
        <v>15</v>
      </c>
      <c r="X32" s="243">
        <v>309</v>
      </c>
      <c r="Y32" s="243">
        <v>137</v>
      </c>
      <c r="Z32" s="243">
        <v>28</v>
      </c>
      <c r="AA32" s="243">
        <v>40</v>
      </c>
      <c r="AB32" s="243">
        <v>20</v>
      </c>
      <c r="AC32" s="243">
        <v>219</v>
      </c>
      <c r="AD32" s="243">
        <v>106</v>
      </c>
      <c r="AE32" s="243">
        <v>1243</v>
      </c>
      <c r="AF32" s="243">
        <v>86</v>
      </c>
      <c r="AG32" s="243">
        <v>0</v>
      </c>
      <c r="AH32" s="243">
        <v>309</v>
      </c>
      <c r="AI32" s="243">
        <v>89</v>
      </c>
      <c r="AJ32" s="243">
        <v>128</v>
      </c>
      <c r="AK32" s="243">
        <v>12</v>
      </c>
      <c r="AL32" s="243">
        <v>51</v>
      </c>
      <c r="AM32" s="243">
        <v>182</v>
      </c>
      <c r="AN32" s="243">
        <v>0</v>
      </c>
      <c r="AO32" s="243">
        <v>14</v>
      </c>
      <c r="AP32" s="244">
        <v>3318</v>
      </c>
      <c r="AQ32" s="243">
        <v>0</v>
      </c>
      <c r="AR32" s="243">
        <v>6121</v>
      </c>
      <c r="AS32" s="243">
        <v>0</v>
      </c>
      <c r="AT32" s="243">
        <v>0</v>
      </c>
      <c r="AU32" s="243">
        <v>0</v>
      </c>
      <c r="AV32" s="243">
        <v>0</v>
      </c>
      <c r="AW32" s="244">
        <v>6121</v>
      </c>
      <c r="AX32" s="243">
        <v>9439</v>
      </c>
      <c r="AY32" s="244">
        <v>138</v>
      </c>
      <c r="AZ32" s="244">
        <v>6259</v>
      </c>
      <c r="BA32" s="243">
        <v>9577</v>
      </c>
      <c r="BB32" s="244">
        <v>-7365</v>
      </c>
      <c r="BC32" s="243">
        <v>-1106</v>
      </c>
      <c r="BD32" s="244">
        <v>2212</v>
      </c>
      <c r="BE32" s="245"/>
      <c r="BG32" s="251" t="s">
        <v>468</v>
      </c>
      <c r="BH32" s="435" t="s">
        <v>37</v>
      </c>
      <c r="BI32" s="246">
        <f t="shared" si="0"/>
        <v>9439</v>
      </c>
      <c r="BJ32" s="247">
        <f t="shared" si="1"/>
        <v>7365</v>
      </c>
      <c r="BK32" s="248">
        <f t="shared" si="2"/>
        <v>0.78027333403962285</v>
      </c>
      <c r="BL32" s="249">
        <f t="shared" si="3"/>
        <v>0.21972666596037715</v>
      </c>
      <c r="BM32" s="250"/>
      <c r="BN32" s="251" t="s">
        <v>468</v>
      </c>
      <c r="BO32" s="435" t="s">
        <v>37</v>
      </c>
      <c r="BP32" s="432">
        <f t="shared" si="4"/>
        <v>138</v>
      </c>
      <c r="BQ32" s="433">
        <f t="shared" si="5"/>
        <v>7365</v>
      </c>
      <c r="BR32" s="434">
        <f t="shared" si="6"/>
        <v>-7227</v>
      </c>
      <c r="BS32" s="250"/>
    </row>
    <row r="33" spans="1:71" x14ac:dyDescent="0.2">
      <c r="A33" s="251" t="s">
        <v>469</v>
      </c>
      <c r="B33" s="252" t="s">
        <v>38</v>
      </c>
      <c r="C33" s="243">
        <v>18</v>
      </c>
      <c r="D33" s="243">
        <v>0</v>
      </c>
      <c r="E33" s="243">
        <v>8</v>
      </c>
      <c r="F33" s="243">
        <v>0</v>
      </c>
      <c r="G33" s="243">
        <v>19</v>
      </c>
      <c r="H33" s="243">
        <v>0</v>
      </c>
      <c r="I33" s="243">
        <v>0</v>
      </c>
      <c r="J33" s="243">
        <v>7</v>
      </c>
      <c r="K33" s="243">
        <v>0</v>
      </c>
      <c r="L33" s="243">
        <v>0</v>
      </c>
      <c r="M33" s="243">
        <v>4</v>
      </c>
      <c r="N33" s="243">
        <v>0</v>
      </c>
      <c r="O33" s="243">
        <v>0</v>
      </c>
      <c r="P33" s="243">
        <v>1</v>
      </c>
      <c r="Q33" s="243">
        <v>1</v>
      </c>
      <c r="R33" s="243">
        <v>6</v>
      </c>
      <c r="S33" s="243">
        <v>0</v>
      </c>
      <c r="T33" s="243">
        <v>0</v>
      </c>
      <c r="U33" s="243">
        <v>21</v>
      </c>
      <c r="V33" s="243">
        <v>0</v>
      </c>
      <c r="W33" s="243">
        <v>1</v>
      </c>
      <c r="X33" s="243">
        <v>12</v>
      </c>
      <c r="Y33" s="243">
        <v>38</v>
      </c>
      <c r="Z33" s="243">
        <v>29</v>
      </c>
      <c r="AA33" s="243">
        <v>0</v>
      </c>
      <c r="AB33" s="243">
        <v>1</v>
      </c>
      <c r="AC33" s="243">
        <v>339</v>
      </c>
      <c r="AD33" s="243">
        <v>32</v>
      </c>
      <c r="AE33" s="243">
        <v>294</v>
      </c>
      <c r="AF33" s="243">
        <v>141</v>
      </c>
      <c r="AG33" s="243">
        <v>4</v>
      </c>
      <c r="AH33" s="243">
        <v>24</v>
      </c>
      <c r="AI33" s="243">
        <v>78</v>
      </c>
      <c r="AJ33" s="243">
        <v>332</v>
      </c>
      <c r="AK33" s="243">
        <v>7</v>
      </c>
      <c r="AL33" s="243">
        <v>30</v>
      </c>
      <c r="AM33" s="243">
        <v>179</v>
      </c>
      <c r="AN33" s="243">
        <v>0</v>
      </c>
      <c r="AO33" s="243">
        <v>155</v>
      </c>
      <c r="AP33" s="244">
        <v>1781</v>
      </c>
      <c r="AQ33" s="243">
        <v>0</v>
      </c>
      <c r="AR33" s="243">
        <v>18208</v>
      </c>
      <c r="AS33" s="243">
        <v>5</v>
      </c>
      <c r="AT33" s="243">
        <v>0</v>
      </c>
      <c r="AU33" s="243">
        <v>470</v>
      </c>
      <c r="AV33" s="243">
        <v>0</v>
      </c>
      <c r="AW33" s="244">
        <v>18683</v>
      </c>
      <c r="AX33" s="243">
        <v>20464</v>
      </c>
      <c r="AY33" s="244">
        <v>31</v>
      </c>
      <c r="AZ33" s="244">
        <v>18714</v>
      </c>
      <c r="BA33" s="243">
        <v>20495</v>
      </c>
      <c r="BB33" s="244">
        <v>-3980</v>
      </c>
      <c r="BC33" s="243">
        <v>14734</v>
      </c>
      <c r="BD33" s="244">
        <v>16515</v>
      </c>
      <c r="BE33" s="245"/>
      <c r="BG33" s="251" t="s">
        <v>469</v>
      </c>
      <c r="BH33" s="435" t="s">
        <v>38</v>
      </c>
      <c r="BI33" s="246">
        <f t="shared" si="0"/>
        <v>20464</v>
      </c>
      <c r="BJ33" s="247">
        <f t="shared" si="1"/>
        <v>3980</v>
      </c>
      <c r="BK33" s="248">
        <f t="shared" si="2"/>
        <v>0.19448788115715401</v>
      </c>
      <c r="BL33" s="249">
        <f t="shared" si="3"/>
        <v>0.80551211884284601</v>
      </c>
      <c r="BM33" s="250"/>
      <c r="BN33" s="251" t="s">
        <v>469</v>
      </c>
      <c r="BO33" s="435" t="s">
        <v>38</v>
      </c>
      <c r="BP33" s="432">
        <f t="shared" si="4"/>
        <v>31</v>
      </c>
      <c r="BQ33" s="433">
        <f t="shared" si="5"/>
        <v>3980</v>
      </c>
      <c r="BR33" s="434">
        <f t="shared" si="6"/>
        <v>-3949</v>
      </c>
      <c r="BS33" s="250"/>
    </row>
    <row r="34" spans="1:71" x14ac:dyDescent="0.2">
      <c r="A34" s="251" t="s">
        <v>470</v>
      </c>
      <c r="B34" s="252" t="s">
        <v>471</v>
      </c>
      <c r="C34" s="243">
        <v>249</v>
      </c>
      <c r="D34" s="243">
        <v>0</v>
      </c>
      <c r="E34" s="243">
        <v>216</v>
      </c>
      <c r="F34" s="243">
        <v>0</v>
      </c>
      <c r="G34" s="243">
        <v>317</v>
      </c>
      <c r="H34" s="243">
        <v>1</v>
      </c>
      <c r="I34" s="243">
        <v>5</v>
      </c>
      <c r="J34" s="243">
        <v>83</v>
      </c>
      <c r="K34" s="243">
        <v>5</v>
      </c>
      <c r="L34" s="243">
        <v>6</v>
      </c>
      <c r="M34" s="243">
        <v>70</v>
      </c>
      <c r="N34" s="243">
        <v>8</v>
      </c>
      <c r="O34" s="243">
        <v>2</v>
      </c>
      <c r="P34" s="243">
        <v>7</v>
      </c>
      <c r="Q34" s="243">
        <v>3</v>
      </c>
      <c r="R34" s="243">
        <v>49</v>
      </c>
      <c r="S34" s="243">
        <v>1</v>
      </c>
      <c r="T34" s="243">
        <v>3</v>
      </c>
      <c r="U34" s="243">
        <v>199</v>
      </c>
      <c r="V34" s="243">
        <v>2</v>
      </c>
      <c r="W34" s="243">
        <v>54</v>
      </c>
      <c r="X34" s="243">
        <v>1946</v>
      </c>
      <c r="Y34" s="243">
        <v>288</v>
      </c>
      <c r="Z34" s="243">
        <v>237</v>
      </c>
      <c r="AA34" s="243">
        <v>22</v>
      </c>
      <c r="AB34" s="243">
        <v>33</v>
      </c>
      <c r="AC34" s="243">
        <v>261</v>
      </c>
      <c r="AD34" s="243">
        <v>63</v>
      </c>
      <c r="AE34" s="243">
        <v>3</v>
      </c>
      <c r="AF34" s="243">
        <v>929</v>
      </c>
      <c r="AG34" s="243">
        <v>0</v>
      </c>
      <c r="AH34" s="243">
        <v>342</v>
      </c>
      <c r="AI34" s="243">
        <v>226</v>
      </c>
      <c r="AJ34" s="243">
        <v>212</v>
      </c>
      <c r="AK34" s="243">
        <v>12</v>
      </c>
      <c r="AL34" s="243">
        <v>35</v>
      </c>
      <c r="AM34" s="243">
        <v>760</v>
      </c>
      <c r="AN34" s="243">
        <v>19</v>
      </c>
      <c r="AO34" s="243">
        <v>488</v>
      </c>
      <c r="AP34" s="244">
        <v>7156</v>
      </c>
      <c r="AQ34" s="243">
        <v>75</v>
      </c>
      <c r="AR34" s="243">
        <v>4866</v>
      </c>
      <c r="AS34" s="243">
        <v>26</v>
      </c>
      <c r="AT34" s="243">
        <v>56</v>
      </c>
      <c r="AU34" s="243">
        <v>79</v>
      </c>
      <c r="AV34" s="243">
        <v>4</v>
      </c>
      <c r="AW34" s="244">
        <v>5106</v>
      </c>
      <c r="AX34" s="243">
        <v>12262</v>
      </c>
      <c r="AY34" s="244">
        <v>3109</v>
      </c>
      <c r="AZ34" s="244">
        <v>8215</v>
      </c>
      <c r="BA34" s="243">
        <v>15371</v>
      </c>
      <c r="BB34" s="244">
        <v>-9281</v>
      </c>
      <c r="BC34" s="243">
        <v>-1066</v>
      </c>
      <c r="BD34" s="244">
        <v>6090</v>
      </c>
      <c r="BE34" s="245"/>
      <c r="BG34" s="251" t="s">
        <v>470</v>
      </c>
      <c r="BH34" s="435" t="s">
        <v>471</v>
      </c>
      <c r="BI34" s="246">
        <f t="shared" si="0"/>
        <v>12262</v>
      </c>
      <c r="BJ34" s="247">
        <f t="shared" si="1"/>
        <v>9281</v>
      </c>
      <c r="BK34" s="248">
        <f t="shared" si="2"/>
        <v>0.7568912086119719</v>
      </c>
      <c r="BL34" s="249">
        <f t="shared" si="3"/>
        <v>0.2431087913880281</v>
      </c>
      <c r="BM34" s="250"/>
      <c r="BN34" s="251" t="s">
        <v>470</v>
      </c>
      <c r="BO34" s="435" t="s">
        <v>471</v>
      </c>
      <c r="BP34" s="432">
        <f t="shared" si="4"/>
        <v>3109</v>
      </c>
      <c r="BQ34" s="433">
        <f t="shared" si="5"/>
        <v>9281</v>
      </c>
      <c r="BR34" s="434">
        <f t="shared" si="6"/>
        <v>-6172</v>
      </c>
      <c r="BS34" s="250"/>
    </row>
    <row r="35" spans="1:71" x14ac:dyDescent="0.2">
      <c r="A35" s="251" t="s">
        <v>472</v>
      </c>
      <c r="B35" s="252" t="s">
        <v>191</v>
      </c>
      <c r="C35" s="243">
        <v>28</v>
      </c>
      <c r="D35" s="243">
        <v>0</v>
      </c>
      <c r="E35" s="243">
        <v>48</v>
      </c>
      <c r="F35" s="243">
        <v>0</v>
      </c>
      <c r="G35" s="243">
        <v>42</v>
      </c>
      <c r="H35" s="243">
        <v>0</v>
      </c>
      <c r="I35" s="243">
        <v>0</v>
      </c>
      <c r="J35" s="243">
        <v>43</v>
      </c>
      <c r="K35" s="243">
        <v>0</v>
      </c>
      <c r="L35" s="243">
        <v>1</v>
      </c>
      <c r="M35" s="243">
        <v>8</v>
      </c>
      <c r="N35" s="243">
        <v>0</v>
      </c>
      <c r="O35" s="243">
        <v>0</v>
      </c>
      <c r="P35" s="243">
        <v>1</v>
      </c>
      <c r="Q35" s="243">
        <v>2</v>
      </c>
      <c r="R35" s="243">
        <v>35</v>
      </c>
      <c r="S35" s="243">
        <v>0</v>
      </c>
      <c r="T35" s="243">
        <v>1</v>
      </c>
      <c r="U35" s="243">
        <v>131</v>
      </c>
      <c r="V35" s="243">
        <v>2</v>
      </c>
      <c r="W35" s="243">
        <v>8</v>
      </c>
      <c r="X35" s="243">
        <v>71</v>
      </c>
      <c r="Y35" s="243">
        <v>93</v>
      </c>
      <c r="Z35" s="243">
        <v>29</v>
      </c>
      <c r="AA35" s="243">
        <v>68</v>
      </c>
      <c r="AB35" s="243">
        <v>8</v>
      </c>
      <c r="AC35" s="243">
        <v>481</v>
      </c>
      <c r="AD35" s="243">
        <v>129</v>
      </c>
      <c r="AE35" s="243">
        <v>14</v>
      </c>
      <c r="AF35" s="243">
        <v>76</v>
      </c>
      <c r="AG35" s="243">
        <v>19</v>
      </c>
      <c r="AH35" s="243">
        <v>446</v>
      </c>
      <c r="AI35" s="243">
        <v>356</v>
      </c>
      <c r="AJ35" s="243">
        <v>199</v>
      </c>
      <c r="AK35" s="243">
        <v>32</v>
      </c>
      <c r="AL35" s="243">
        <v>126</v>
      </c>
      <c r="AM35" s="243">
        <v>442</v>
      </c>
      <c r="AN35" s="243">
        <v>0</v>
      </c>
      <c r="AO35" s="243">
        <v>373</v>
      </c>
      <c r="AP35" s="244">
        <v>3312</v>
      </c>
      <c r="AQ35" s="243">
        <v>32</v>
      </c>
      <c r="AR35" s="243">
        <v>4274</v>
      </c>
      <c r="AS35" s="243">
        <v>2</v>
      </c>
      <c r="AT35" s="243">
        <v>1003</v>
      </c>
      <c r="AU35" s="243">
        <v>877</v>
      </c>
      <c r="AV35" s="243">
        <v>0</v>
      </c>
      <c r="AW35" s="244">
        <v>6188</v>
      </c>
      <c r="AX35" s="243">
        <v>9500</v>
      </c>
      <c r="AY35" s="244">
        <v>28</v>
      </c>
      <c r="AZ35" s="244">
        <v>6216</v>
      </c>
      <c r="BA35" s="243">
        <v>9528</v>
      </c>
      <c r="BB35" s="244">
        <v>-9394</v>
      </c>
      <c r="BC35" s="243">
        <v>-3178</v>
      </c>
      <c r="BD35" s="244">
        <v>134</v>
      </c>
      <c r="BE35" s="245"/>
      <c r="BG35" s="251" t="s">
        <v>472</v>
      </c>
      <c r="BH35" s="435" t="s">
        <v>191</v>
      </c>
      <c r="BI35" s="246">
        <f t="shared" si="0"/>
        <v>9500</v>
      </c>
      <c r="BJ35" s="247">
        <f t="shared" si="1"/>
        <v>9394</v>
      </c>
      <c r="BK35" s="248">
        <f t="shared" si="2"/>
        <v>0.98884210526315786</v>
      </c>
      <c r="BL35" s="249">
        <f t="shared" si="3"/>
        <v>1.1157894736842144E-2</v>
      </c>
      <c r="BM35" s="250"/>
      <c r="BN35" s="251" t="s">
        <v>472</v>
      </c>
      <c r="BO35" s="435" t="s">
        <v>191</v>
      </c>
      <c r="BP35" s="432">
        <f t="shared" si="4"/>
        <v>28</v>
      </c>
      <c r="BQ35" s="433">
        <f t="shared" si="5"/>
        <v>9394</v>
      </c>
      <c r="BR35" s="434">
        <f t="shared" si="6"/>
        <v>-9366</v>
      </c>
      <c r="BS35" s="250"/>
    </row>
    <row r="36" spans="1:71" x14ac:dyDescent="0.2">
      <c r="A36" s="251" t="s">
        <v>473</v>
      </c>
      <c r="B36" s="252" t="s">
        <v>39</v>
      </c>
      <c r="C36" s="243">
        <v>0</v>
      </c>
      <c r="D36" s="243">
        <v>0</v>
      </c>
      <c r="E36" s="243">
        <v>0</v>
      </c>
      <c r="F36" s="243">
        <v>0</v>
      </c>
      <c r="G36" s="243">
        <v>0</v>
      </c>
      <c r="H36" s="243">
        <v>0</v>
      </c>
      <c r="I36" s="243">
        <v>0</v>
      </c>
      <c r="J36" s="243">
        <v>0</v>
      </c>
      <c r="K36" s="243">
        <v>0</v>
      </c>
      <c r="L36" s="243">
        <v>0</v>
      </c>
      <c r="M36" s="243">
        <v>0</v>
      </c>
      <c r="N36" s="243">
        <v>0</v>
      </c>
      <c r="O36" s="243">
        <v>0</v>
      </c>
      <c r="P36" s="243">
        <v>0</v>
      </c>
      <c r="Q36" s="243">
        <v>0</v>
      </c>
      <c r="R36" s="243">
        <v>0</v>
      </c>
      <c r="S36" s="243">
        <v>0</v>
      </c>
      <c r="T36" s="243">
        <v>0</v>
      </c>
      <c r="U36" s="243">
        <v>0</v>
      </c>
      <c r="V36" s="243">
        <v>0</v>
      </c>
      <c r="W36" s="243">
        <v>0</v>
      </c>
      <c r="X36" s="243">
        <v>0</v>
      </c>
      <c r="Y36" s="243">
        <v>0</v>
      </c>
      <c r="Z36" s="243">
        <v>0</v>
      </c>
      <c r="AA36" s="243">
        <v>0</v>
      </c>
      <c r="AB36" s="243">
        <v>0</v>
      </c>
      <c r="AC36" s="243">
        <v>0</v>
      </c>
      <c r="AD36" s="243">
        <v>0</v>
      </c>
      <c r="AE36" s="243">
        <v>0</v>
      </c>
      <c r="AF36" s="243">
        <v>0</v>
      </c>
      <c r="AG36" s="243">
        <v>0</v>
      </c>
      <c r="AH36" s="243">
        <v>0</v>
      </c>
      <c r="AI36" s="243">
        <v>0</v>
      </c>
      <c r="AJ36" s="243">
        <v>0</v>
      </c>
      <c r="AK36" s="243">
        <v>0</v>
      </c>
      <c r="AL36" s="243">
        <v>0</v>
      </c>
      <c r="AM36" s="243">
        <v>0</v>
      </c>
      <c r="AN36" s="243">
        <v>0</v>
      </c>
      <c r="AO36" s="243">
        <v>1218</v>
      </c>
      <c r="AP36" s="244">
        <v>1218</v>
      </c>
      <c r="AQ36" s="243">
        <v>0</v>
      </c>
      <c r="AR36" s="243">
        <v>388</v>
      </c>
      <c r="AS36" s="243">
        <v>12954</v>
      </c>
      <c r="AT36" s="243">
        <v>0</v>
      </c>
      <c r="AU36" s="243">
        <v>0</v>
      </c>
      <c r="AV36" s="243">
        <v>0</v>
      </c>
      <c r="AW36" s="244">
        <v>13342</v>
      </c>
      <c r="AX36" s="243">
        <v>14560</v>
      </c>
      <c r="AY36" s="244">
        <v>0</v>
      </c>
      <c r="AZ36" s="244">
        <v>13342</v>
      </c>
      <c r="BA36" s="243">
        <v>14560</v>
      </c>
      <c r="BB36" s="244">
        <v>0</v>
      </c>
      <c r="BC36" s="243">
        <v>13342</v>
      </c>
      <c r="BD36" s="244">
        <v>14560</v>
      </c>
      <c r="BE36" s="245"/>
      <c r="BG36" s="251" t="s">
        <v>473</v>
      </c>
      <c r="BH36" s="435" t="s">
        <v>39</v>
      </c>
      <c r="BI36" s="246">
        <f t="shared" si="0"/>
        <v>14560</v>
      </c>
      <c r="BJ36" s="247">
        <f t="shared" si="1"/>
        <v>0</v>
      </c>
      <c r="BK36" s="248">
        <f t="shared" si="2"/>
        <v>0</v>
      </c>
      <c r="BL36" s="249">
        <f t="shared" si="3"/>
        <v>1</v>
      </c>
      <c r="BM36" s="250"/>
      <c r="BN36" s="251" t="s">
        <v>473</v>
      </c>
      <c r="BO36" s="435" t="s">
        <v>39</v>
      </c>
      <c r="BP36" s="432">
        <f t="shared" si="4"/>
        <v>0</v>
      </c>
      <c r="BQ36" s="433">
        <f t="shared" si="5"/>
        <v>0</v>
      </c>
      <c r="BR36" s="434">
        <f t="shared" si="6"/>
        <v>0</v>
      </c>
      <c r="BS36" s="250"/>
    </row>
    <row r="37" spans="1:71" x14ac:dyDescent="0.2">
      <c r="A37" s="251" t="s">
        <v>474</v>
      </c>
      <c r="B37" s="252" t="s">
        <v>40</v>
      </c>
      <c r="C37" s="243">
        <v>0</v>
      </c>
      <c r="D37" s="243">
        <v>0</v>
      </c>
      <c r="E37" s="243">
        <v>0</v>
      </c>
      <c r="F37" s="243">
        <v>0</v>
      </c>
      <c r="G37" s="243">
        <v>1</v>
      </c>
      <c r="H37" s="243">
        <v>0</v>
      </c>
      <c r="I37" s="243">
        <v>0</v>
      </c>
      <c r="J37" s="243">
        <v>1</v>
      </c>
      <c r="K37" s="243">
        <v>0</v>
      </c>
      <c r="L37" s="243">
        <v>0</v>
      </c>
      <c r="M37" s="243">
        <v>1</v>
      </c>
      <c r="N37" s="243">
        <v>0</v>
      </c>
      <c r="O37" s="243">
        <v>0</v>
      </c>
      <c r="P37" s="243">
        <v>0</v>
      </c>
      <c r="Q37" s="243">
        <v>0</v>
      </c>
      <c r="R37" s="243">
        <v>0</v>
      </c>
      <c r="S37" s="243">
        <v>0</v>
      </c>
      <c r="T37" s="243">
        <v>0</v>
      </c>
      <c r="U37" s="243">
        <v>9</v>
      </c>
      <c r="V37" s="243">
        <v>0</v>
      </c>
      <c r="W37" s="243">
        <v>0</v>
      </c>
      <c r="X37" s="243">
        <v>1</v>
      </c>
      <c r="Y37" s="243">
        <v>2</v>
      </c>
      <c r="Z37" s="243">
        <v>1</v>
      </c>
      <c r="AA37" s="243">
        <v>0</v>
      </c>
      <c r="AB37" s="243">
        <v>0</v>
      </c>
      <c r="AC37" s="243">
        <v>0</v>
      </c>
      <c r="AD37" s="243">
        <v>0</v>
      </c>
      <c r="AE37" s="243">
        <v>0</v>
      </c>
      <c r="AF37" s="243">
        <v>1</v>
      </c>
      <c r="AG37" s="243">
        <v>0</v>
      </c>
      <c r="AH37" s="243">
        <v>2</v>
      </c>
      <c r="AI37" s="243">
        <v>0</v>
      </c>
      <c r="AJ37" s="243">
        <v>2</v>
      </c>
      <c r="AK37" s="243">
        <v>0</v>
      </c>
      <c r="AL37" s="243">
        <v>1</v>
      </c>
      <c r="AM37" s="243">
        <v>2</v>
      </c>
      <c r="AN37" s="243">
        <v>0</v>
      </c>
      <c r="AO37" s="243">
        <v>1</v>
      </c>
      <c r="AP37" s="244">
        <v>25</v>
      </c>
      <c r="AQ37" s="243">
        <v>0</v>
      </c>
      <c r="AR37" s="243">
        <v>2716</v>
      </c>
      <c r="AS37" s="243">
        <v>5308</v>
      </c>
      <c r="AT37" s="243">
        <v>2744</v>
      </c>
      <c r="AU37" s="243">
        <v>2578</v>
      </c>
      <c r="AV37" s="243">
        <v>0</v>
      </c>
      <c r="AW37" s="244">
        <v>13346</v>
      </c>
      <c r="AX37" s="243">
        <v>13371</v>
      </c>
      <c r="AY37" s="244">
        <v>860</v>
      </c>
      <c r="AZ37" s="244">
        <v>14206</v>
      </c>
      <c r="BA37" s="243">
        <v>14231</v>
      </c>
      <c r="BB37" s="244">
        <v>-2173</v>
      </c>
      <c r="BC37" s="243">
        <v>12033</v>
      </c>
      <c r="BD37" s="244">
        <v>12058</v>
      </c>
      <c r="BE37" s="245"/>
      <c r="BG37" s="251" t="s">
        <v>474</v>
      </c>
      <c r="BH37" s="435" t="s">
        <v>40</v>
      </c>
      <c r="BI37" s="246">
        <f t="shared" si="0"/>
        <v>13371</v>
      </c>
      <c r="BJ37" s="247">
        <f t="shared" si="1"/>
        <v>2173</v>
      </c>
      <c r="BK37" s="248">
        <f t="shared" si="2"/>
        <v>0.16251589260339541</v>
      </c>
      <c r="BL37" s="249">
        <f t="shared" si="3"/>
        <v>0.83748410739660462</v>
      </c>
      <c r="BM37" s="250"/>
      <c r="BN37" s="251" t="s">
        <v>474</v>
      </c>
      <c r="BO37" s="435" t="s">
        <v>40</v>
      </c>
      <c r="BP37" s="432">
        <f t="shared" si="4"/>
        <v>860</v>
      </c>
      <c r="BQ37" s="433">
        <f t="shared" si="5"/>
        <v>2173</v>
      </c>
      <c r="BR37" s="434">
        <f t="shared" si="6"/>
        <v>-1313</v>
      </c>
      <c r="BS37" s="250"/>
    </row>
    <row r="38" spans="1:71" x14ac:dyDescent="0.2">
      <c r="A38" s="251" t="s">
        <v>475</v>
      </c>
      <c r="B38" s="252" t="s">
        <v>476</v>
      </c>
      <c r="C38" s="243">
        <v>4</v>
      </c>
      <c r="D38" s="243">
        <v>0</v>
      </c>
      <c r="E38" s="243">
        <v>0</v>
      </c>
      <c r="F38" s="243">
        <v>0</v>
      </c>
      <c r="G38" s="243">
        <v>0</v>
      </c>
      <c r="H38" s="243">
        <v>0</v>
      </c>
      <c r="I38" s="243">
        <v>0</v>
      </c>
      <c r="J38" s="243">
        <v>0</v>
      </c>
      <c r="K38" s="243">
        <v>0</v>
      </c>
      <c r="L38" s="243">
        <v>0</v>
      </c>
      <c r="M38" s="243">
        <v>0</v>
      </c>
      <c r="N38" s="243">
        <v>0</v>
      </c>
      <c r="O38" s="243">
        <v>0</v>
      </c>
      <c r="P38" s="243">
        <v>0</v>
      </c>
      <c r="Q38" s="243">
        <v>0</v>
      </c>
      <c r="R38" s="243">
        <v>0</v>
      </c>
      <c r="S38" s="243">
        <v>0</v>
      </c>
      <c r="T38" s="243">
        <v>0</v>
      </c>
      <c r="U38" s="243">
        <v>0</v>
      </c>
      <c r="V38" s="243">
        <v>0</v>
      </c>
      <c r="W38" s="243">
        <v>0</v>
      </c>
      <c r="X38" s="243">
        <v>0</v>
      </c>
      <c r="Y38" s="243">
        <v>0</v>
      </c>
      <c r="Z38" s="243">
        <v>0</v>
      </c>
      <c r="AA38" s="243">
        <v>1</v>
      </c>
      <c r="AB38" s="243">
        <v>0</v>
      </c>
      <c r="AC38" s="243">
        <v>0</v>
      </c>
      <c r="AD38" s="243">
        <v>0</v>
      </c>
      <c r="AE38" s="243">
        <v>0</v>
      </c>
      <c r="AF38" s="243">
        <v>3</v>
      </c>
      <c r="AG38" s="243">
        <v>0</v>
      </c>
      <c r="AH38" s="243">
        <v>0</v>
      </c>
      <c r="AI38" s="243">
        <v>0</v>
      </c>
      <c r="AJ38" s="243">
        <v>357</v>
      </c>
      <c r="AK38" s="243">
        <v>0</v>
      </c>
      <c r="AL38" s="243">
        <v>0</v>
      </c>
      <c r="AM38" s="243">
        <v>1</v>
      </c>
      <c r="AN38" s="243">
        <v>0</v>
      </c>
      <c r="AO38" s="243">
        <v>12</v>
      </c>
      <c r="AP38" s="244">
        <v>378</v>
      </c>
      <c r="AQ38" s="243">
        <v>100</v>
      </c>
      <c r="AR38" s="243">
        <v>5166</v>
      </c>
      <c r="AS38" s="243">
        <v>15805</v>
      </c>
      <c r="AT38" s="243">
        <v>0</v>
      </c>
      <c r="AU38" s="243">
        <v>0</v>
      </c>
      <c r="AV38" s="243">
        <v>0</v>
      </c>
      <c r="AW38" s="244">
        <v>21071</v>
      </c>
      <c r="AX38" s="243">
        <v>21449</v>
      </c>
      <c r="AY38" s="244">
        <v>28</v>
      </c>
      <c r="AZ38" s="244">
        <v>21099</v>
      </c>
      <c r="BA38" s="243">
        <v>21477</v>
      </c>
      <c r="BB38" s="244">
        <v>-3997</v>
      </c>
      <c r="BC38" s="243">
        <v>17102</v>
      </c>
      <c r="BD38" s="244">
        <v>17480</v>
      </c>
      <c r="BE38" s="245"/>
      <c r="BG38" s="251" t="s">
        <v>475</v>
      </c>
      <c r="BH38" s="435" t="s">
        <v>476</v>
      </c>
      <c r="BI38" s="246">
        <f t="shared" si="0"/>
        <v>21449</v>
      </c>
      <c r="BJ38" s="247">
        <f t="shared" si="1"/>
        <v>3997</v>
      </c>
      <c r="BK38" s="248">
        <f t="shared" si="2"/>
        <v>0.18634901394004383</v>
      </c>
      <c r="BL38" s="249">
        <f t="shared" si="3"/>
        <v>0.81365098605995612</v>
      </c>
      <c r="BM38" s="250"/>
      <c r="BN38" s="251" t="s">
        <v>475</v>
      </c>
      <c r="BO38" s="435" t="s">
        <v>476</v>
      </c>
      <c r="BP38" s="432">
        <f t="shared" si="4"/>
        <v>28</v>
      </c>
      <c r="BQ38" s="433">
        <f t="shared" si="5"/>
        <v>3997</v>
      </c>
      <c r="BR38" s="434">
        <f t="shared" si="6"/>
        <v>-3969</v>
      </c>
      <c r="BS38" s="250"/>
    </row>
    <row r="39" spans="1:71" x14ac:dyDescent="0.2">
      <c r="A39" s="251" t="s">
        <v>477</v>
      </c>
      <c r="B39" s="252" t="s">
        <v>478</v>
      </c>
      <c r="C39" s="243">
        <v>1</v>
      </c>
      <c r="D39" s="243">
        <v>0</v>
      </c>
      <c r="E39" s="243">
        <v>80</v>
      </c>
      <c r="F39" s="243">
        <v>0</v>
      </c>
      <c r="G39" s="243">
        <v>6</v>
      </c>
      <c r="H39" s="243">
        <v>0</v>
      </c>
      <c r="I39" s="243">
        <v>0</v>
      </c>
      <c r="J39" s="243">
        <v>6</v>
      </c>
      <c r="K39" s="243">
        <v>0</v>
      </c>
      <c r="L39" s="243">
        <v>0</v>
      </c>
      <c r="M39" s="243">
        <v>0</v>
      </c>
      <c r="N39" s="243">
        <v>0</v>
      </c>
      <c r="O39" s="243">
        <v>0</v>
      </c>
      <c r="P39" s="243">
        <v>0</v>
      </c>
      <c r="Q39" s="243">
        <v>1</v>
      </c>
      <c r="R39" s="243">
        <v>6</v>
      </c>
      <c r="S39" s="243">
        <v>0</v>
      </c>
      <c r="T39" s="243">
        <v>0</v>
      </c>
      <c r="U39" s="243">
        <v>5</v>
      </c>
      <c r="V39" s="243">
        <v>0</v>
      </c>
      <c r="W39" s="243">
        <v>1</v>
      </c>
      <c r="X39" s="243">
        <v>10</v>
      </c>
      <c r="Y39" s="243">
        <v>7</v>
      </c>
      <c r="Z39" s="243">
        <v>15</v>
      </c>
      <c r="AA39" s="243">
        <v>15</v>
      </c>
      <c r="AB39" s="243">
        <v>1</v>
      </c>
      <c r="AC39" s="243">
        <v>5</v>
      </c>
      <c r="AD39" s="243">
        <v>6</v>
      </c>
      <c r="AE39" s="243">
        <v>1</v>
      </c>
      <c r="AF39" s="243">
        <v>8</v>
      </c>
      <c r="AG39" s="243">
        <v>0</v>
      </c>
      <c r="AH39" s="243">
        <v>0</v>
      </c>
      <c r="AI39" s="243">
        <v>24</v>
      </c>
      <c r="AJ39" s="243">
        <v>17</v>
      </c>
      <c r="AK39" s="243">
        <v>0</v>
      </c>
      <c r="AL39" s="243">
        <v>8</v>
      </c>
      <c r="AM39" s="243">
        <v>48</v>
      </c>
      <c r="AN39" s="243">
        <v>0</v>
      </c>
      <c r="AO39" s="243">
        <v>24</v>
      </c>
      <c r="AP39" s="244">
        <v>295</v>
      </c>
      <c r="AQ39" s="243">
        <v>0</v>
      </c>
      <c r="AR39" s="243">
        <v>1460</v>
      </c>
      <c r="AS39" s="243">
        <v>0</v>
      </c>
      <c r="AT39" s="243">
        <v>0</v>
      </c>
      <c r="AU39" s="243">
        <v>0</v>
      </c>
      <c r="AV39" s="243">
        <v>0</v>
      </c>
      <c r="AW39" s="244">
        <v>1460</v>
      </c>
      <c r="AX39" s="243">
        <v>1755</v>
      </c>
      <c r="AY39" s="244">
        <v>3</v>
      </c>
      <c r="AZ39" s="244">
        <v>1463</v>
      </c>
      <c r="BA39" s="243">
        <v>1758</v>
      </c>
      <c r="BB39" s="244">
        <v>-1303</v>
      </c>
      <c r="BC39" s="243">
        <v>160</v>
      </c>
      <c r="BD39" s="244">
        <v>455</v>
      </c>
      <c r="BE39" s="245"/>
      <c r="BG39" s="251" t="s">
        <v>477</v>
      </c>
      <c r="BH39" s="435" t="s">
        <v>478</v>
      </c>
      <c r="BI39" s="246">
        <f t="shared" si="0"/>
        <v>1755</v>
      </c>
      <c r="BJ39" s="247">
        <f t="shared" si="1"/>
        <v>1303</v>
      </c>
      <c r="BK39" s="248">
        <f t="shared" si="2"/>
        <v>0.7424501424501424</v>
      </c>
      <c r="BL39" s="249">
        <f t="shared" si="3"/>
        <v>0.2575498575498576</v>
      </c>
      <c r="BM39" s="250"/>
      <c r="BN39" s="251" t="s">
        <v>477</v>
      </c>
      <c r="BO39" s="435" t="s">
        <v>478</v>
      </c>
      <c r="BP39" s="432">
        <f t="shared" si="4"/>
        <v>3</v>
      </c>
      <c r="BQ39" s="433">
        <f t="shared" si="5"/>
        <v>1303</v>
      </c>
      <c r="BR39" s="434">
        <f t="shared" si="6"/>
        <v>-1300</v>
      </c>
      <c r="BS39" s="250"/>
    </row>
    <row r="40" spans="1:71" x14ac:dyDescent="0.2">
      <c r="A40" s="251" t="s">
        <v>479</v>
      </c>
      <c r="B40" s="252" t="s">
        <v>41</v>
      </c>
      <c r="C40" s="243">
        <v>164</v>
      </c>
      <c r="D40" s="243">
        <v>0</v>
      </c>
      <c r="E40" s="243">
        <v>105</v>
      </c>
      <c r="F40" s="243">
        <v>0</v>
      </c>
      <c r="G40" s="243">
        <v>296</v>
      </c>
      <c r="H40" s="243">
        <v>3</v>
      </c>
      <c r="I40" s="243">
        <v>2</v>
      </c>
      <c r="J40" s="243">
        <v>170</v>
      </c>
      <c r="K40" s="243">
        <v>2</v>
      </c>
      <c r="L40" s="243">
        <v>12</v>
      </c>
      <c r="M40" s="243">
        <v>79</v>
      </c>
      <c r="N40" s="243">
        <v>5</v>
      </c>
      <c r="O40" s="243">
        <v>0</v>
      </c>
      <c r="P40" s="243">
        <v>7</v>
      </c>
      <c r="Q40" s="243">
        <v>12</v>
      </c>
      <c r="R40" s="243">
        <v>113</v>
      </c>
      <c r="S40" s="243">
        <v>3</v>
      </c>
      <c r="T40" s="243">
        <v>6</v>
      </c>
      <c r="U40" s="243">
        <v>395</v>
      </c>
      <c r="V40" s="243">
        <v>2</v>
      </c>
      <c r="W40" s="243">
        <v>86</v>
      </c>
      <c r="X40" s="243">
        <v>441</v>
      </c>
      <c r="Y40" s="243">
        <v>1045</v>
      </c>
      <c r="Z40" s="243">
        <v>180</v>
      </c>
      <c r="AA40" s="243">
        <v>227</v>
      </c>
      <c r="AB40" s="243">
        <v>48</v>
      </c>
      <c r="AC40" s="243">
        <v>1070</v>
      </c>
      <c r="AD40" s="243">
        <v>256</v>
      </c>
      <c r="AE40" s="243">
        <v>156</v>
      </c>
      <c r="AF40" s="243">
        <v>370</v>
      </c>
      <c r="AG40" s="243">
        <v>26</v>
      </c>
      <c r="AH40" s="243">
        <v>1342</v>
      </c>
      <c r="AI40" s="243">
        <v>856</v>
      </c>
      <c r="AJ40" s="243">
        <v>812</v>
      </c>
      <c r="AK40" s="243">
        <v>37</v>
      </c>
      <c r="AL40" s="243">
        <v>724</v>
      </c>
      <c r="AM40" s="243">
        <v>633</v>
      </c>
      <c r="AN40" s="243">
        <v>0</v>
      </c>
      <c r="AO40" s="243">
        <v>197</v>
      </c>
      <c r="AP40" s="244">
        <v>9882</v>
      </c>
      <c r="AQ40" s="243">
        <v>107</v>
      </c>
      <c r="AR40" s="243">
        <v>3882</v>
      </c>
      <c r="AS40" s="243">
        <v>0</v>
      </c>
      <c r="AT40" s="243">
        <v>167</v>
      </c>
      <c r="AU40" s="243">
        <v>246</v>
      </c>
      <c r="AV40" s="243">
        <v>0</v>
      </c>
      <c r="AW40" s="244">
        <v>4402</v>
      </c>
      <c r="AX40" s="243">
        <v>14284</v>
      </c>
      <c r="AY40" s="244">
        <v>492</v>
      </c>
      <c r="AZ40" s="244">
        <v>4894</v>
      </c>
      <c r="BA40" s="243">
        <v>14776</v>
      </c>
      <c r="BB40" s="244">
        <v>-10037</v>
      </c>
      <c r="BC40" s="243">
        <v>-5143</v>
      </c>
      <c r="BD40" s="244">
        <v>4739</v>
      </c>
      <c r="BE40" s="245"/>
      <c r="BG40" s="251" t="s">
        <v>479</v>
      </c>
      <c r="BH40" s="435" t="s">
        <v>41</v>
      </c>
      <c r="BI40" s="246">
        <f t="shared" si="0"/>
        <v>14284</v>
      </c>
      <c r="BJ40" s="247">
        <f t="shared" si="1"/>
        <v>10037</v>
      </c>
      <c r="BK40" s="248">
        <f t="shared" si="2"/>
        <v>0.70267432091851023</v>
      </c>
      <c r="BL40" s="249">
        <f t="shared" si="3"/>
        <v>0.29732567908148977</v>
      </c>
      <c r="BM40" s="250"/>
      <c r="BN40" s="251" t="s">
        <v>479</v>
      </c>
      <c r="BO40" s="435" t="s">
        <v>41</v>
      </c>
      <c r="BP40" s="432">
        <f t="shared" si="4"/>
        <v>492</v>
      </c>
      <c r="BQ40" s="433">
        <f t="shared" si="5"/>
        <v>10037</v>
      </c>
      <c r="BR40" s="434">
        <f t="shared" si="6"/>
        <v>-9545</v>
      </c>
      <c r="BS40" s="250"/>
    </row>
    <row r="41" spans="1:71" x14ac:dyDescent="0.2">
      <c r="A41" s="255">
        <v>37</v>
      </c>
      <c r="B41" s="252" t="s">
        <v>42</v>
      </c>
      <c r="C41" s="243">
        <v>1</v>
      </c>
      <c r="D41" s="243">
        <v>0</v>
      </c>
      <c r="E41" s="243">
        <v>10</v>
      </c>
      <c r="F41" s="243">
        <v>0</v>
      </c>
      <c r="G41" s="243">
        <v>2</v>
      </c>
      <c r="H41" s="243">
        <v>0</v>
      </c>
      <c r="I41" s="243">
        <v>0</v>
      </c>
      <c r="J41" s="243">
        <v>0</v>
      </c>
      <c r="K41" s="243">
        <v>0</v>
      </c>
      <c r="L41" s="243">
        <v>0</v>
      </c>
      <c r="M41" s="243">
        <v>0</v>
      </c>
      <c r="N41" s="243">
        <v>0</v>
      </c>
      <c r="O41" s="243">
        <v>0</v>
      </c>
      <c r="P41" s="243">
        <v>0</v>
      </c>
      <c r="Q41" s="243">
        <v>0</v>
      </c>
      <c r="R41" s="243">
        <v>0</v>
      </c>
      <c r="S41" s="243">
        <v>0</v>
      </c>
      <c r="T41" s="243">
        <v>0</v>
      </c>
      <c r="U41" s="243">
        <v>1</v>
      </c>
      <c r="V41" s="243">
        <v>0</v>
      </c>
      <c r="W41" s="243">
        <v>0</v>
      </c>
      <c r="X41" s="243">
        <v>11</v>
      </c>
      <c r="Y41" s="243">
        <v>3</v>
      </c>
      <c r="Z41" s="243">
        <v>0</v>
      </c>
      <c r="AA41" s="243">
        <v>0</v>
      </c>
      <c r="AB41" s="243">
        <v>0</v>
      </c>
      <c r="AC41" s="243">
        <v>11</v>
      </c>
      <c r="AD41" s="243">
        <v>0</v>
      </c>
      <c r="AE41" s="243">
        <v>7</v>
      </c>
      <c r="AF41" s="243">
        <v>1</v>
      </c>
      <c r="AG41" s="243">
        <v>0</v>
      </c>
      <c r="AH41" s="243">
        <v>8</v>
      </c>
      <c r="AI41" s="243">
        <v>40</v>
      </c>
      <c r="AJ41" s="243">
        <v>224</v>
      </c>
      <c r="AK41" s="243">
        <v>1</v>
      </c>
      <c r="AL41" s="243">
        <v>4</v>
      </c>
      <c r="AM41" s="243">
        <v>391</v>
      </c>
      <c r="AN41" s="243">
        <v>0</v>
      </c>
      <c r="AO41" s="243">
        <v>8</v>
      </c>
      <c r="AP41" s="244">
        <v>723</v>
      </c>
      <c r="AQ41" s="243">
        <v>1897</v>
      </c>
      <c r="AR41" s="243">
        <v>11321</v>
      </c>
      <c r="AS41" s="243">
        <v>0</v>
      </c>
      <c r="AT41" s="243">
        <v>0</v>
      </c>
      <c r="AU41" s="243">
        <v>0</v>
      </c>
      <c r="AV41" s="243">
        <v>0</v>
      </c>
      <c r="AW41" s="244">
        <v>13218</v>
      </c>
      <c r="AX41" s="243">
        <v>13941</v>
      </c>
      <c r="AY41" s="244">
        <v>15189</v>
      </c>
      <c r="AZ41" s="244">
        <v>28407</v>
      </c>
      <c r="BA41" s="243">
        <v>29130</v>
      </c>
      <c r="BB41" s="244">
        <v>-7811</v>
      </c>
      <c r="BC41" s="243">
        <v>20596</v>
      </c>
      <c r="BD41" s="244">
        <v>21319</v>
      </c>
      <c r="BE41" s="245"/>
      <c r="BG41" s="255">
        <v>37</v>
      </c>
      <c r="BH41" s="435" t="s">
        <v>42</v>
      </c>
      <c r="BI41" s="246">
        <f t="shared" si="0"/>
        <v>13941</v>
      </c>
      <c r="BJ41" s="247">
        <f t="shared" si="1"/>
        <v>7811</v>
      </c>
      <c r="BK41" s="248">
        <f t="shared" si="2"/>
        <v>0.56028979269779788</v>
      </c>
      <c r="BL41" s="249">
        <f t="shared" si="3"/>
        <v>0.43971020730220212</v>
      </c>
      <c r="BM41" s="250"/>
      <c r="BN41" s="255">
        <v>37</v>
      </c>
      <c r="BO41" s="435" t="s">
        <v>42</v>
      </c>
      <c r="BP41" s="432">
        <f t="shared" si="4"/>
        <v>15189</v>
      </c>
      <c r="BQ41" s="433">
        <f t="shared" si="5"/>
        <v>7811</v>
      </c>
      <c r="BR41" s="434">
        <f t="shared" si="6"/>
        <v>7378</v>
      </c>
      <c r="BS41" s="250"/>
    </row>
    <row r="42" spans="1:71" x14ac:dyDescent="0.2">
      <c r="A42" s="256">
        <v>38</v>
      </c>
      <c r="B42" s="242" t="s">
        <v>280</v>
      </c>
      <c r="C42" s="243">
        <v>5</v>
      </c>
      <c r="D42" s="243">
        <v>0</v>
      </c>
      <c r="E42" s="243">
        <v>10</v>
      </c>
      <c r="F42" s="243">
        <v>0</v>
      </c>
      <c r="G42" s="243">
        <v>7</v>
      </c>
      <c r="H42" s="243">
        <v>0</v>
      </c>
      <c r="I42" s="243">
        <v>0</v>
      </c>
      <c r="J42" s="243">
        <v>1</v>
      </c>
      <c r="K42" s="243">
        <v>0</v>
      </c>
      <c r="L42" s="243">
        <v>0</v>
      </c>
      <c r="M42" s="243">
        <v>1</v>
      </c>
      <c r="N42" s="243">
        <v>0</v>
      </c>
      <c r="O42" s="243">
        <v>0</v>
      </c>
      <c r="P42" s="243">
        <v>0</v>
      </c>
      <c r="Q42" s="243">
        <v>0</v>
      </c>
      <c r="R42" s="243">
        <v>2</v>
      </c>
      <c r="S42" s="243">
        <v>0</v>
      </c>
      <c r="T42" s="243">
        <v>0</v>
      </c>
      <c r="U42" s="243">
        <v>8</v>
      </c>
      <c r="V42" s="243">
        <v>0</v>
      </c>
      <c r="W42" s="243">
        <v>2</v>
      </c>
      <c r="X42" s="243">
        <v>14</v>
      </c>
      <c r="Y42" s="243">
        <v>7</v>
      </c>
      <c r="Z42" s="243">
        <v>0</v>
      </c>
      <c r="AA42" s="243">
        <v>1</v>
      </c>
      <c r="AB42" s="243">
        <v>2</v>
      </c>
      <c r="AC42" s="243">
        <v>20</v>
      </c>
      <c r="AD42" s="243">
        <v>6</v>
      </c>
      <c r="AE42" s="243">
        <v>2</v>
      </c>
      <c r="AF42" s="243">
        <v>10</v>
      </c>
      <c r="AG42" s="243">
        <v>0</v>
      </c>
      <c r="AH42" s="243">
        <v>31</v>
      </c>
      <c r="AI42" s="243">
        <v>35</v>
      </c>
      <c r="AJ42" s="243">
        <v>23</v>
      </c>
      <c r="AK42" s="243">
        <v>2</v>
      </c>
      <c r="AL42" s="243">
        <v>5</v>
      </c>
      <c r="AM42" s="243">
        <v>26</v>
      </c>
      <c r="AN42" s="243">
        <v>0</v>
      </c>
      <c r="AO42" s="243">
        <v>1</v>
      </c>
      <c r="AP42" s="244">
        <v>221</v>
      </c>
      <c r="AQ42" s="243">
        <v>0</v>
      </c>
      <c r="AR42" s="243">
        <v>0</v>
      </c>
      <c r="AS42" s="243">
        <v>0</v>
      </c>
      <c r="AT42" s="243">
        <v>0</v>
      </c>
      <c r="AU42" s="243">
        <v>0</v>
      </c>
      <c r="AV42" s="243">
        <v>0</v>
      </c>
      <c r="AW42" s="244">
        <v>0</v>
      </c>
      <c r="AX42" s="243">
        <v>221</v>
      </c>
      <c r="AY42" s="244">
        <v>0</v>
      </c>
      <c r="AZ42" s="244">
        <v>0</v>
      </c>
      <c r="BA42" s="243">
        <v>221</v>
      </c>
      <c r="BB42" s="244">
        <v>0</v>
      </c>
      <c r="BC42" s="243">
        <v>0</v>
      </c>
      <c r="BD42" s="244">
        <v>221</v>
      </c>
      <c r="BE42" s="245"/>
      <c r="BG42" s="256">
        <v>38</v>
      </c>
      <c r="BH42" s="431" t="s">
        <v>280</v>
      </c>
      <c r="BI42" s="246">
        <f t="shared" si="0"/>
        <v>221</v>
      </c>
      <c r="BJ42" s="247">
        <f t="shared" si="1"/>
        <v>0</v>
      </c>
      <c r="BK42" s="248">
        <f t="shared" si="2"/>
        <v>0</v>
      </c>
      <c r="BL42" s="249">
        <f t="shared" si="3"/>
        <v>1</v>
      </c>
      <c r="BM42" s="250"/>
      <c r="BN42" s="256">
        <v>38</v>
      </c>
      <c r="BO42" s="431" t="s">
        <v>280</v>
      </c>
      <c r="BP42" s="432">
        <f t="shared" si="4"/>
        <v>0</v>
      </c>
      <c r="BQ42" s="433">
        <f t="shared" si="5"/>
        <v>0</v>
      </c>
      <c r="BR42" s="434">
        <f t="shared" si="6"/>
        <v>0</v>
      </c>
      <c r="BS42" s="250"/>
    </row>
    <row r="43" spans="1:71" x14ac:dyDescent="0.2">
      <c r="A43" s="256">
        <v>39</v>
      </c>
      <c r="B43" s="242" t="s">
        <v>281</v>
      </c>
      <c r="C43" s="243">
        <v>33</v>
      </c>
      <c r="D43" s="243">
        <v>0</v>
      </c>
      <c r="E43" s="243">
        <v>105</v>
      </c>
      <c r="F43" s="243">
        <v>0</v>
      </c>
      <c r="G43" s="243">
        <v>74</v>
      </c>
      <c r="H43" s="243">
        <v>1</v>
      </c>
      <c r="I43" s="243">
        <v>0</v>
      </c>
      <c r="J43" s="243">
        <v>7</v>
      </c>
      <c r="K43" s="243">
        <v>0</v>
      </c>
      <c r="L43" s="243">
        <v>1</v>
      </c>
      <c r="M43" s="243">
        <v>14</v>
      </c>
      <c r="N43" s="243">
        <v>2</v>
      </c>
      <c r="O43" s="243">
        <v>0</v>
      </c>
      <c r="P43" s="243">
        <v>1</v>
      </c>
      <c r="Q43" s="243">
        <v>3</v>
      </c>
      <c r="R43" s="243">
        <v>25</v>
      </c>
      <c r="S43" s="243">
        <v>0</v>
      </c>
      <c r="T43" s="243">
        <v>0</v>
      </c>
      <c r="U43" s="243">
        <v>36</v>
      </c>
      <c r="V43" s="243">
        <v>0</v>
      </c>
      <c r="W43" s="243">
        <v>7</v>
      </c>
      <c r="X43" s="243">
        <v>46</v>
      </c>
      <c r="Y43" s="243">
        <v>170</v>
      </c>
      <c r="Z43" s="243">
        <v>9</v>
      </c>
      <c r="AA43" s="243">
        <v>17</v>
      </c>
      <c r="AB43" s="243">
        <v>19</v>
      </c>
      <c r="AC43" s="243">
        <v>115</v>
      </c>
      <c r="AD43" s="243">
        <v>19</v>
      </c>
      <c r="AE43" s="243">
        <v>8</v>
      </c>
      <c r="AF43" s="243">
        <v>86</v>
      </c>
      <c r="AG43" s="243">
        <v>0</v>
      </c>
      <c r="AH43" s="243">
        <v>56</v>
      </c>
      <c r="AI43" s="243">
        <v>174</v>
      </c>
      <c r="AJ43" s="243">
        <v>83</v>
      </c>
      <c r="AK43" s="243">
        <v>4</v>
      </c>
      <c r="AL43" s="243">
        <v>25</v>
      </c>
      <c r="AM43" s="243">
        <v>77</v>
      </c>
      <c r="AN43" s="243">
        <v>1</v>
      </c>
      <c r="AO43" s="243">
        <v>2</v>
      </c>
      <c r="AP43" s="244">
        <v>1220</v>
      </c>
      <c r="AQ43" s="243">
        <v>0</v>
      </c>
      <c r="AR43" s="243">
        <v>5186</v>
      </c>
      <c r="AS43" s="243">
        <v>0</v>
      </c>
      <c r="AT43" s="243">
        <v>0</v>
      </c>
      <c r="AU43" s="243">
        <v>0</v>
      </c>
      <c r="AV43" s="243">
        <v>0</v>
      </c>
      <c r="AW43" s="244">
        <v>5186</v>
      </c>
      <c r="AX43" s="243">
        <v>6406</v>
      </c>
      <c r="AY43" s="244">
        <v>14</v>
      </c>
      <c r="AZ43" s="244">
        <v>5200</v>
      </c>
      <c r="BA43" s="243">
        <v>6420</v>
      </c>
      <c r="BB43" s="244">
        <v>0</v>
      </c>
      <c r="BC43" s="243">
        <v>5200</v>
      </c>
      <c r="BD43" s="244">
        <v>6420</v>
      </c>
      <c r="BE43" s="245"/>
      <c r="BG43" s="256">
        <v>39</v>
      </c>
      <c r="BH43" s="431" t="s">
        <v>281</v>
      </c>
      <c r="BI43" s="246">
        <f t="shared" si="0"/>
        <v>6406</v>
      </c>
      <c r="BJ43" s="247">
        <f t="shared" si="1"/>
        <v>0</v>
      </c>
      <c r="BK43" s="248">
        <f t="shared" si="2"/>
        <v>0</v>
      </c>
      <c r="BL43" s="249">
        <f t="shared" si="3"/>
        <v>1</v>
      </c>
      <c r="BM43" s="250"/>
      <c r="BN43" s="256">
        <v>39</v>
      </c>
      <c r="BO43" s="431" t="s">
        <v>281</v>
      </c>
      <c r="BP43" s="432">
        <f t="shared" si="4"/>
        <v>14</v>
      </c>
      <c r="BQ43" s="433">
        <f t="shared" si="5"/>
        <v>0</v>
      </c>
      <c r="BR43" s="434">
        <f t="shared" si="6"/>
        <v>14</v>
      </c>
      <c r="BS43" s="250"/>
    </row>
    <row r="44" spans="1:71" x14ac:dyDescent="0.2">
      <c r="A44" s="257">
        <v>40</v>
      </c>
      <c r="B44" s="258" t="s">
        <v>43</v>
      </c>
      <c r="C44" s="259">
        <v>4526</v>
      </c>
      <c r="D44" s="259">
        <v>2</v>
      </c>
      <c r="E44" s="259">
        <v>4737</v>
      </c>
      <c r="F44" s="259">
        <v>0</v>
      </c>
      <c r="G44" s="259">
        <v>7952</v>
      </c>
      <c r="H44" s="259">
        <v>61</v>
      </c>
      <c r="I44" s="259">
        <v>116</v>
      </c>
      <c r="J44" s="259">
        <v>2609</v>
      </c>
      <c r="K44" s="259">
        <v>151</v>
      </c>
      <c r="L44" s="259">
        <v>219</v>
      </c>
      <c r="M44" s="259">
        <v>787</v>
      </c>
      <c r="N44" s="259">
        <v>315</v>
      </c>
      <c r="O44" s="259">
        <v>60</v>
      </c>
      <c r="P44" s="259">
        <v>156</v>
      </c>
      <c r="Q44" s="259">
        <v>195</v>
      </c>
      <c r="R44" s="259">
        <v>1973</v>
      </c>
      <c r="S44" s="259">
        <v>58</v>
      </c>
      <c r="T44" s="259">
        <v>89</v>
      </c>
      <c r="U44" s="259">
        <v>7029</v>
      </c>
      <c r="V44" s="259">
        <v>63</v>
      </c>
      <c r="W44" s="259">
        <v>2877</v>
      </c>
      <c r="X44" s="259">
        <v>8556</v>
      </c>
      <c r="Y44" s="259">
        <v>5878</v>
      </c>
      <c r="Z44" s="259">
        <v>3140</v>
      </c>
      <c r="AA44" s="259">
        <v>846</v>
      </c>
      <c r="AB44" s="259">
        <v>249</v>
      </c>
      <c r="AC44" s="259">
        <v>3426</v>
      </c>
      <c r="AD44" s="259">
        <v>714</v>
      </c>
      <c r="AE44" s="259">
        <v>1948</v>
      </c>
      <c r="AF44" s="259">
        <v>2279</v>
      </c>
      <c r="AG44" s="259">
        <v>51</v>
      </c>
      <c r="AH44" s="259">
        <v>4151</v>
      </c>
      <c r="AI44" s="259">
        <v>3275</v>
      </c>
      <c r="AJ44" s="259">
        <v>7615</v>
      </c>
      <c r="AK44" s="259">
        <v>184</v>
      </c>
      <c r="AL44" s="259">
        <v>1592</v>
      </c>
      <c r="AM44" s="259">
        <v>11091</v>
      </c>
      <c r="AN44" s="259">
        <v>221</v>
      </c>
      <c r="AO44" s="259">
        <v>4387</v>
      </c>
      <c r="AP44" s="260">
        <v>93578</v>
      </c>
      <c r="AQ44" s="259">
        <v>2825</v>
      </c>
      <c r="AR44" s="259">
        <v>103655</v>
      </c>
      <c r="AS44" s="259">
        <v>34338</v>
      </c>
      <c r="AT44" s="259">
        <v>15828</v>
      </c>
      <c r="AU44" s="259">
        <v>11553</v>
      </c>
      <c r="AV44" s="259">
        <v>471</v>
      </c>
      <c r="AW44" s="260">
        <v>168670</v>
      </c>
      <c r="AX44" s="259">
        <v>262248</v>
      </c>
      <c r="AY44" s="260">
        <v>85452</v>
      </c>
      <c r="AZ44" s="260">
        <v>254122</v>
      </c>
      <c r="BA44" s="259">
        <v>347700</v>
      </c>
      <c r="BB44" s="260">
        <v>-145202</v>
      </c>
      <c r="BC44" s="259">
        <v>108920</v>
      </c>
      <c r="BD44" s="260">
        <v>202498</v>
      </c>
      <c r="BE44" s="245"/>
      <c r="BG44" s="257">
        <v>40</v>
      </c>
      <c r="BH44" s="261" t="s">
        <v>43</v>
      </c>
      <c r="BI44" s="262">
        <f t="shared" si="0"/>
        <v>262248</v>
      </c>
      <c r="BJ44" s="263">
        <f t="shared" si="1"/>
        <v>145202</v>
      </c>
      <c r="BK44" s="264">
        <f t="shared" si="2"/>
        <v>0.55368201092096037</v>
      </c>
      <c r="BL44" s="265">
        <f t="shared" si="3"/>
        <v>0.44631798907903963</v>
      </c>
      <c r="BM44" s="250"/>
      <c r="BN44" s="257">
        <v>40</v>
      </c>
      <c r="BO44" s="261" t="s">
        <v>43</v>
      </c>
      <c r="BP44" s="436">
        <f t="shared" si="4"/>
        <v>85452</v>
      </c>
      <c r="BQ44" s="437">
        <f t="shared" si="5"/>
        <v>145202</v>
      </c>
      <c r="BR44" s="438">
        <f t="shared" si="6"/>
        <v>-59750</v>
      </c>
    </row>
    <row r="45" spans="1:71" x14ac:dyDescent="0.2">
      <c r="A45" s="266">
        <v>41</v>
      </c>
      <c r="B45" s="267" t="s">
        <v>52</v>
      </c>
      <c r="C45" s="268">
        <v>29</v>
      </c>
      <c r="D45" s="268">
        <v>0</v>
      </c>
      <c r="E45" s="268">
        <v>292</v>
      </c>
      <c r="F45" s="268">
        <v>1</v>
      </c>
      <c r="G45" s="268">
        <v>107</v>
      </c>
      <c r="H45" s="268">
        <v>1</v>
      </c>
      <c r="I45" s="268">
        <v>3</v>
      </c>
      <c r="J45" s="268">
        <v>48</v>
      </c>
      <c r="K45" s="268">
        <v>2</v>
      </c>
      <c r="L45" s="268">
        <v>6</v>
      </c>
      <c r="M45" s="268">
        <v>26</v>
      </c>
      <c r="N45" s="268">
        <v>4</v>
      </c>
      <c r="O45" s="268">
        <v>0</v>
      </c>
      <c r="P45" s="268">
        <v>4</v>
      </c>
      <c r="Q45" s="268">
        <v>5</v>
      </c>
      <c r="R45" s="268">
        <v>44</v>
      </c>
      <c r="S45" s="268">
        <v>2</v>
      </c>
      <c r="T45" s="268">
        <v>2</v>
      </c>
      <c r="U45" s="268">
        <v>162</v>
      </c>
      <c r="V45" s="268">
        <v>2</v>
      </c>
      <c r="W45" s="268">
        <v>26</v>
      </c>
      <c r="X45" s="268">
        <v>275</v>
      </c>
      <c r="Y45" s="268">
        <v>234</v>
      </c>
      <c r="Z45" s="268">
        <v>40</v>
      </c>
      <c r="AA45" s="268">
        <v>24</v>
      </c>
      <c r="AB45" s="268">
        <v>20</v>
      </c>
      <c r="AC45" s="268">
        <v>292</v>
      </c>
      <c r="AD45" s="268">
        <v>68</v>
      </c>
      <c r="AE45" s="268">
        <v>22</v>
      </c>
      <c r="AF45" s="268">
        <v>132</v>
      </c>
      <c r="AG45" s="268">
        <v>1</v>
      </c>
      <c r="AH45" s="268">
        <v>154</v>
      </c>
      <c r="AI45" s="268">
        <v>116</v>
      </c>
      <c r="AJ45" s="268">
        <v>151</v>
      </c>
      <c r="AK45" s="268">
        <v>17</v>
      </c>
      <c r="AL45" s="268">
        <v>70</v>
      </c>
      <c r="AM45" s="268">
        <v>423</v>
      </c>
      <c r="AN45" s="268">
        <v>0</v>
      </c>
      <c r="AO45" s="268">
        <v>20</v>
      </c>
      <c r="AP45" s="269">
        <v>2825</v>
      </c>
      <c r="AQ45" s="243"/>
      <c r="AR45" s="243"/>
      <c r="AS45" s="243"/>
      <c r="AT45" s="243"/>
      <c r="AU45" s="243"/>
      <c r="AV45" s="243"/>
      <c r="AW45" s="243"/>
      <c r="AX45" s="243"/>
      <c r="AY45" s="243"/>
      <c r="AZ45" s="243"/>
      <c r="BA45" s="243"/>
      <c r="BB45" s="243"/>
      <c r="BC45" s="243"/>
      <c r="BD45" s="243"/>
      <c r="BE45" s="245"/>
      <c r="BG45" s="47" t="s">
        <v>699</v>
      </c>
      <c r="BI45" s="247"/>
      <c r="BJ45" s="247"/>
      <c r="BN45" s="47" t="s">
        <v>699</v>
      </c>
    </row>
    <row r="46" spans="1:71" x14ac:dyDescent="0.2">
      <c r="A46" s="255">
        <v>42</v>
      </c>
      <c r="B46" s="252" t="s">
        <v>53</v>
      </c>
      <c r="C46" s="243">
        <v>995</v>
      </c>
      <c r="D46" s="243">
        <v>2</v>
      </c>
      <c r="E46" s="243">
        <v>1875</v>
      </c>
      <c r="F46" s="243">
        <v>4</v>
      </c>
      <c r="G46" s="243">
        <v>1644</v>
      </c>
      <c r="H46" s="243">
        <v>25</v>
      </c>
      <c r="I46" s="243">
        <v>36</v>
      </c>
      <c r="J46" s="243">
        <v>365</v>
      </c>
      <c r="K46" s="243">
        <v>7</v>
      </c>
      <c r="L46" s="243">
        <v>76</v>
      </c>
      <c r="M46" s="243">
        <v>325</v>
      </c>
      <c r="N46" s="243">
        <v>24</v>
      </c>
      <c r="O46" s="243">
        <v>8</v>
      </c>
      <c r="P46" s="243">
        <v>79</v>
      </c>
      <c r="Q46" s="243">
        <v>68</v>
      </c>
      <c r="R46" s="243">
        <v>778</v>
      </c>
      <c r="S46" s="243">
        <v>22</v>
      </c>
      <c r="T46" s="243">
        <v>27</v>
      </c>
      <c r="U46" s="243">
        <v>2124</v>
      </c>
      <c r="V46" s="243">
        <v>17</v>
      </c>
      <c r="W46" s="243">
        <v>462</v>
      </c>
      <c r="X46" s="243">
        <v>3659</v>
      </c>
      <c r="Y46" s="243">
        <v>3767</v>
      </c>
      <c r="Z46" s="243">
        <v>297</v>
      </c>
      <c r="AA46" s="243">
        <v>236</v>
      </c>
      <c r="AB46" s="243">
        <v>388</v>
      </c>
      <c r="AC46" s="243">
        <v>5278</v>
      </c>
      <c r="AD46" s="243">
        <v>696</v>
      </c>
      <c r="AE46" s="243">
        <v>348</v>
      </c>
      <c r="AF46" s="243">
        <v>2326</v>
      </c>
      <c r="AG46" s="243">
        <v>37</v>
      </c>
      <c r="AH46" s="243">
        <v>5150</v>
      </c>
      <c r="AI46" s="243">
        <v>6282</v>
      </c>
      <c r="AJ46" s="243">
        <v>7888</v>
      </c>
      <c r="AK46" s="243">
        <v>220</v>
      </c>
      <c r="AL46" s="243">
        <v>1688</v>
      </c>
      <c r="AM46" s="243">
        <v>5614</v>
      </c>
      <c r="AN46" s="243">
        <v>0</v>
      </c>
      <c r="AO46" s="243">
        <v>60</v>
      </c>
      <c r="AP46" s="244">
        <v>52897</v>
      </c>
      <c r="AQ46" s="243"/>
      <c r="AR46" s="243"/>
      <c r="AS46" s="243"/>
      <c r="AT46" s="243"/>
      <c r="AU46" s="243"/>
      <c r="AV46" s="243"/>
      <c r="AW46" s="243"/>
      <c r="AX46" s="243"/>
      <c r="AY46" s="243"/>
      <c r="AZ46" s="243"/>
      <c r="BA46" s="243"/>
      <c r="BB46" s="243"/>
      <c r="BC46" s="243"/>
      <c r="BD46" s="243"/>
      <c r="BE46" s="245"/>
      <c r="BI46" s="247"/>
      <c r="BJ46" s="247"/>
    </row>
    <row r="47" spans="1:71" x14ac:dyDescent="0.2">
      <c r="A47" s="255">
        <v>43</v>
      </c>
      <c r="B47" s="252" t="s">
        <v>54</v>
      </c>
      <c r="C47" s="243">
        <v>1679</v>
      </c>
      <c r="D47" s="243">
        <v>3</v>
      </c>
      <c r="E47" s="243">
        <v>1554</v>
      </c>
      <c r="F47" s="243">
        <v>0</v>
      </c>
      <c r="G47" s="243">
        <v>884</v>
      </c>
      <c r="H47" s="243">
        <v>-2</v>
      </c>
      <c r="I47" s="243">
        <v>12</v>
      </c>
      <c r="J47" s="243">
        <v>233</v>
      </c>
      <c r="K47" s="243">
        <v>6</v>
      </c>
      <c r="L47" s="243">
        <v>0</v>
      </c>
      <c r="M47" s="243">
        <v>147</v>
      </c>
      <c r="N47" s="243">
        <v>46</v>
      </c>
      <c r="O47" s="243">
        <v>7</v>
      </c>
      <c r="P47" s="243">
        <v>9</v>
      </c>
      <c r="Q47" s="243">
        <v>37</v>
      </c>
      <c r="R47" s="243">
        <v>406</v>
      </c>
      <c r="S47" s="243">
        <v>3</v>
      </c>
      <c r="T47" s="243">
        <v>-5</v>
      </c>
      <c r="U47" s="243">
        <v>-230</v>
      </c>
      <c r="V47" s="243">
        <v>-5</v>
      </c>
      <c r="W47" s="243">
        <v>48</v>
      </c>
      <c r="X47" s="243">
        <v>-22</v>
      </c>
      <c r="Y47" s="243">
        <v>295</v>
      </c>
      <c r="Z47" s="243">
        <v>130</v>
      </c>
      <c r="AA47" s="243">
        <v>220</v>
      </c>
      <c r="AB47" s="243">
        <v>29</v>
      </c>
      <c r="AC47" s="243">
        <v>1709</v>
      </c>
      <c r="AD47" s="243">
        <v>559</v>
      </c>
      <c r="AE47" s="243">
        <v>7600</v>
      </c>
      <c r="AF47" s="243">
        <v>441</v>
      </c>
      <c r="AG47" s="243">
        <v>24</v>
      </c>
      <c r="AH47" s="243">
        <v>0</v>
      </c>
      <c r="AI47" s="243">
        <v>253</v>
      </c>
      <c r="AJ47" s="243">
        <v>665</v>
      </c>
      <c r="AK47" s="243">
        <v>-2</v>
      </c>
      <c r="AL47" s="243">
        <v>469</v>
      </c>
      <c r="AM47" s="243">
        <v>1463</v>
      </c>
      <c r="AN47" s="243">
        <v>0</v>
      </c>
      <c r="AO47" s="243">
        <v>1664</v>
      </c>
      <c r="AP47" s="244">
        <v>20329</v>
      </c>
      <c r="AQ47" s="243"/>
      <c r="AR47" s="243"/>
      <c r="AS47" s="243"/>
      <c r="AT47" s="243"/>
      <c r="AU47" s="243"/>
      <c r="AV47" s="243"/>
      <c r="AW47" s="243"/>
      <c r="AX47" s="243"/>
      <c r="AY47" s="243"/>
      <c r="AZ47" s="243"/>
      <c r="BA47" s="243"/>
      <c r="BB47" s="243"/>
      <c r="BC47" s="243"/>
      <c r="BD47" s="243"/>
      <c r="BE47" s="245"/>
      <c r="BI47" s="247"/>
      <c r="BJ47" s="247"/>
    </row>
    <row r="48" spans="1:71" x14ac:dyDescent="0.2">
      <c r="A48" s="255">
        <v>44</v>
      </c>
      <c r="B48" s="252" t="s">
        <v>55</v>
      </c>
      <c r="C48" s="243">
        <v>1329</v>
      </c>
      <c r="D48" s="243">
        <v>0</v>
      </c>
      <c r="E48" s="243">
        <v>1467</v>
      </c>
      <c r="F48" s="243">
        <v>1</v>
      </c>
      <c r="G48" s="243">
        <v>591</v>
      </c>
      <c r="H48" s="243">
        <v>12</v>
      </c>
      <c r="I48" s="243">
        <v>9</v>
      </c>
      <c r="J48" s="243">
        <v>489</v>
      </c>
      <c r="K48" s="243">
        <v>20</v>
      </c>
      <c r="L48" s="243">
        <v>31</v>
      </c>
      <c r="M48" s="243">
        <v>175</v>
      </c>
      <c r="N48" s="243">
        <v>23</v>
      </c>
      <c r="O48" s="243">
        <v>2</v>
      </c>
      <c r="P48" s="243">
        <v>23</v>
      </c>
      <c r="Q48" s="243">
        <v>37</v>
      </c>
      <c r="R48" s="243">
        <v>372</v>
      </c>
      <c r="S48" s="243">
        <v>15</v>
      </c>
      <c r="T48" s="243">
        <v>26</v>
      </c>
      <c r="U48" s="243">
        <v>1688</v>
      </c>
      <c r="V48" s="243">
        <v>18</v>
      </c>
      <c r="W48" s="243">
        <v>253</v>
      </c>
      <c r="X48" s="243">
        <v>1352</v>
      </c>
      <c r="Y48" s="243">
        <v>401</v>
      </c>
      <c r="Z48" s="243">
        <v>558</v>
      </c>
      <c r="AA48" s="243">
        <v>363</v>
      </c>
      <c r="AB48" s="243">
        <v>62</v>
      </c>
      <c r="AC48" s="243">
        <v>1180</v>
      </c>
      <c r="AD48" s="243">
        <v>163</v>
      </c>
      <c r="AE48" s="243">
        <v>5871</v>
      </c>
      <c r="AF48" s="243">
        <v>538</v>
      </c>
      <c r="AG48" s="243">
        <v>18</v>
      </c>
      <c r="AH48" s="243">
        <v>5082</v>
      </c>
      <c r="AI48" s="243">
        <v>2017</v>
      </c>
      <c r="AJ48" s="243">
        <v>1131</v>
      </c>
      <c r="AK48" s="243">
        <v>28</v>
      </c>
      <c r="AL48" s="243">
        <v>688</v>
      </c>
      <c r="AM48" s="243">
        <v>1834</v>
      </c>
      <c r="AN48" s="243">
        <v>0</v>
      </c>
      <c r="AO48" s="243">
        <v>230</v>
      </c>
      <c r="AP48" s="244">
        <v>28097</v>
      </c>
      <c r="AQ48" s="243"/>
      <c r="AR48" s="243"/>
      <c r="AS48" s="243"/>
      <c r="AT48" s="243"/>
      <c r="AU48" s="243"/>
      <c r="AV48" s="243"/>
      <c r="AW48" s="243"/>
      <c r="AX48" s="243"/>
      <c r="AY48" s="243"/>
      <c r="AZ48" s="243"/>
      <c r="BA48" s="243"/>
      <c r="BB48" s="243"/>
      <c r="BC48" s="243"/>
      <c r="BD48" s="243"/>
      <c r="BE48" s="245"/>
      <c r="BI48" s="247"/>
      <c r="BJ48" s="247"/>
    </row>
    <row r="49" spans="1:57" x14ac:dyDescent="0.2">
      <c r="A49" s="255">
        <v>45</v>
      </c>
      <c r="B49" s="252" t="s">
        <v>56</v>
      </c>
      <c r="C49" s="243">
        <v>330</v>
      </c>
      <c r="D49" s="243">
        <v>0</v>
      </c>
      <c r="E49" s="243">
        <v>542</v>
      </c>
      <c r="F49" s="243">
        <v>1</v>
      </c>
      <c r="G49" s="243">
        <v>480</v>
      </c>
      <c r="H49" s="243">
        <v>4</v>
      </c>
      <c r="I49" s="243">
        <v>4</v>
      </c>
      <c r="J49" s="243">
        <v>75</v>
      </c>
      <c r="K49" s="243">
        <v>29</v>
      </c>
      <c r="L49" s="243">
        <v>12</v>
      </c>
      <c r="M49" s="243">
        <v>47</v>
      </c>
      <c r="N49" s="243">
        <v>8</v>
      </c>
      <c r="O49" s="243">
        <v>1</v>
      </c>
      <c r="P49" s="243">
        <v>8</v>
      </c>
      <c r="Q49" s="243">
        <v>2</v>
      </c>
      <c r="R49" s="243">
        <v>35</v>
      </c>
      <c r="S49" s="243">
        <v>2</v>
      </c>
      <c r="T49" s="243">
        <v>1</v>
      </c>
      <c r="U49" s="243">
        <v>43</v>
      </c>
      <c r="V49" s="243">
        <v>2</v>
      </c>
      <c r="W49" s="243">
        <v>29</v>
      </c>
      <c r="X49" s="243">
        <v>306</v>
      </c>
      <c r="Y49" s="243">
        <v>403</v>
      </c>
      <c r="Z49" s="243">
        <v>77</v>
      </c>
      <c r="AA49" s="243">
        <v>77</v>
      </c>
      <c r="AB49" s="243">
        <v>15</v>
      </c>
      <c r="AC49" s="243">
        <v>541</v>
      </c>
      <c r="AD49" s="243">
        <v>46</v>
      </c>
      <c r="AE49" s="243">
        <v>728</v>
      </c>
      <c r="AF49" s="243">
        <v>392</v>
      </c>
      <c r="AG49" s="243">
        <v>3</v>
      </c>
      <c r="AH49" s="243">
        <v>23</v>
      </c>
      <c r="AI49" s="243">
        <v>149</v>
      </c>
      <c r="AJ49" s="243">
        <v>259</v>
      </c>
      <c r="AK49" s="243">
        <v>16</v>
      </c>
      <c r="AL49" s="243">
        <v>232</v>
      </c>
      <c r="AM49" s="243">
        <v>894</v>
      </c>
      <c r="AN49" s="243">
        <v>0</v>
      </c>
      <c r="AO49" s="243">
        <v>83</v>
      </c>
      <c r="AP49" s="244">
        <v>5899</v>
      </c>
      <c r="AQ49" s="243"/>
      <c r="AR49" s="243"/>
      <c r="AS49" s="243"/>
      <c r="AT49" s="243"/>
      <c r="AU49" s="243"/>
      <c r="AV49" s="243"/>
      <c r="AW49" s="243"/>
      <c r="AX49" s="243"/>
      <c r="AY49" s="243"/>
      <c r="AZ49" s="243"/>
      <c r="BA49" s="243"/>
      <c r="BB49" s="243"/>
      <c r="BC49" s="243"/>
      <c r="BD49" s="243"/>
      <c r="BE49" s="245"/>
    </row>
    <row r="50" spans="1:57" x14ac:dyDescent="0.2">
      <c r="A50" s="255">
        <v>46</v>
      </c>
      <c r="B50" s="252" t="s">
        <v>202</v>
      </c>
      <c r="C50" s="243">
        <v>-577</v>
      </c>
      <c r="D50" s="243">
        <v>0</v>
      </c>
      <c r="E50" s="243">
        <v>-9</v>
      </c>
      <c r="F50" s="243">
        <v>0</v>
      </c>
      <c r="G50" s="243">
        <v>-49</v>
      </c>
      <c r="H50" s="243">
        <v>0</v>
      </c>
      <c r="I50" s="243">
        <v>0</v>
      </c>
      <c r="J50" s="243">
        <v>0</v>
      </c>
      <c r="K50" s="243">
        <v>-1</v>
      </c>
      <c r="L50" s="243">
        <v>0</v>
      </c>
      <c r="M50" s="243">
        <v>0</v>
      </c>
      <c r="N50" s="243">
        <v>0</v>
      </c>
      <c r="O50" s="243">
        <v>0</v>
      </c>
      <c r="P50" s="243">
        <v>0</v>
      </c>
      <c r="Q50" s="243">
        <v>0</v>
      </c>
      <c r="R50" s="243">
        <v>0</v>
      </c>
      <c r="S50" s="243">
        <v>0</v>
      </c>
      <c r="T50" s="243">
        <v>0</v>
      </c>
      <c r="U50" s="243">
        <v>0</v>
      </c>
      <c r="V50" s="243">
        <v>0</v>
      </c>
      <c r="W50" s="243">
        <v>0</v>
      </c>
      <c r="X50" s="243">
        <v>0</v>
      </c>
      <c r="Y50" s="243">
        <v>-47</v>
      </c>
      <c r="Z50" s="243">
        <v>-6</v>
      </c>
      <c r="AA50" s="243">
        <v>-82</v>
      </c>
      <c r="AB50" s="243">
        <v>0</v>
      </c>
      <c r="AC50" s="243">
        <v>-7</v>
      </c>
      <c r="AD50" s="243">
        <v>-34</v>
      </c>
      <c r="AE50" s="243">
        <v>-2</v>
      </c>
      <c r="AF50" s="243">
        <v>-18</v>
      </c>
      <c r="AG50" s="243">
        <v>0</v>
      </c>
      <c r="AH50" s="243">
        <v>0</v>
      </c>
      <c r="AI50" s="243">
        <v>-34</v>
      </c>
      <c r="AJ50" s="243">
        <v>-229</v>
      </c>
      <c r="AK50" s="243">
        <v>-8</v>
      </c>
      <c r="AL50" s="243">
        <v>0</v>
      </c>
      <c r="AM50" s="243">
        <v>0</v>
      </c>
      <c r="AN50" s="243">
        <v>0</v>
      </c>
      <c r="AO50" s="243">
        <v>-24</v>
      </c>
      <c r="AP50" s="244">
        <v>-1127</v>
      </c>
      <c r="AQ50" s="243"/>
      <c r="AR50" s="243"/>
      <c r="AS50" s="243"/>
      <c r="AT50" s="243"/>
      <c r="AU50" s="243"/>
      <c r="AV50" s="243"/>
      <c r="AW50" s="243"/>
      <c r="AX50" s="243"/>
      <c r="AY50" s="243"/>
      <c r="AZ50" s="243"/>
      <c r="BA50" s="243"/>
      <c r="BB50" s="243"/>
      <c r="BC50" s="243"/>
      <c r="BD50" s="243"/>
      <c r="BE50" s="245"/>
    </row>
    <row r="51" spans="1:57" x14ac:dyDescent="0.2">
      <c r="A51" s="257">
        <v>47</v>
      </c>
      <c r="B51" s="258" t="s">
        <v>58</v>
      </c>
      <c r="C51" s="259">
        <v>3785</v>
      </c>
      <c r="D51" s="259">
        <v>5</v>
      </c>
      <c r="E51" s="259">
        <v>5721</v>
      </c>
      <c r="F51" s="259">
        <v>7</v>
      </c>
      <c r="G51" s="259">
        <v>3657</v>
      </c>
      <c r="H51" s="259">
        <v>40</v>
      </c>
      <c r="I51" s="259">
        <v>64</v>
      </c>
      <c r="J51" s="259">
        <v>1210</v>
      </c>
      <c r="K51" s="259">
        <v>63</v>
      </c>
      <c r="L51" s="259">
        <v>125</v>
      </c>
      <c r="M51" s="259">
        <v>720</v>
      </c>
      <c r="N51" s="259">
        <v>105</v>
      </c>
      <c r="O51" s="259">
        <v>18</v>
      </c>
      <c r="P51" s="259">
        <v>123</v>
      </c>
      <c r="Q51" s="259">
        <v>149</v>
      </c>
      <c r="R51" s="259">
        <v>1635</v>
      </c>
      <c r="S51" s="259">
        <v>44</v>
      </c>
      <c r="T51" s="259">
        <v>51</v>
      </c>
      <c r="U51" s="259">
        <v>3787</v>
      </c>
      <c r="V51" s="259">
        <v>34</v>
      </c>
      <c r="W51" s="259">
        <v>818</v>
      </c>
      <c r="X51" s="259">
        <v>5570</v>
      </c>
      <c r="Y51" s="259">
        <v>5053</v>
      </c>
      <c r="Z51" s="259">
        <v>1096</v>
      </c>
      <c r="AA51" s="259">
        <v>838</v>
      </c>
      <c r="AB51" s="259">
        <v>514</v>
      </c>
      <c r="AC51" s="259">
        <v>8993</v>
      </c>
      <c r="AD51" s="259">
        <v>1498</v>
      </c>
      <c r="AE51" s="259">
        <v>14567</v>
      </c>
      <c r="AF51" s="259">
        <v>3811</v>
      </c>
      <c r="AG51" s="259">
        <v>83</v>
      </c>
      <c r="AH51" s="259">
        <v>10409</v>
      </c>
      <c r="AI51" s="259">
        <v>8783</v>
      </c>
      <c r="AJ51" s="259">
        <v>9865</v>
      </c>
      <c r="AK51" s="259">
        <v>271</v>
      </c>
      <c r="AL51" s="259">
        <v>3147</v>
      </c>
      <c r="AM51" s="259">
        <v>10228</v>
      </c>
      <c r="AN51" s="259">
        <v>0</v>
      </c>
      <c r="AO51" s="259">
        <v>2033</v>
      </c>
      <c r="AP51" s="260">
        <v>108920</v>
      </c>
      <c r="AQ51" s="243"/>
      <c r="AR51" s="243"/>
      <c r="AS51" s="243"/>
      <c r="AT51" s="243"/>
      <c r="AU51" s="243"/>
      <c r="AV51" s="243"/>
      <c r="AW51" s="243"/>
      <c r="AX51" s="243"/>
      <c r="AY51" s="243"/>
      <c r="AZ51" s="243"/>
      <c r="BA51" s="243"/>
      <c r="BB51" s="243"/>
      <c r="BC51" s="243"/>
      <c r="BD51" s="243"/>
      <c r="BE51" s="245"/>
    </row>
    <row r="52" spans="1:57" x14ac:dyDescent="0.2">
      <c r="A52" s="270">
        <v>48</v>
      </c>
      <c r="B52" s="271" t="s">
        <v>434</v>
      </c>
      <c r="C52" s="272">
        <v>8311</v>
      </c>
      <c r="D52" s="272">
        <v>7</v>
      </c>
      <c r="E52" s="272">
        <v>10458</v>
      </c>
      <c r="F52" s="272">
        <v>7</v>
      </c>
      <c r="G52" s="272">
        <v>11609</v>
      </c>
      <c r="H52" s="272">
        <v>101</v>
      </c>
      <c r="I52" s="272">
        <v>180</v>
      </c>
      <c r="J52" s="272">
        <v>3819</v>
      </c>
      <c r="K52" s="272">
        <v>214</v>
      </c>
      <c r="L52" s="272">
        <v>344</v>
      </c>
      <c r="M52" s="272">
        <v>1507</v>
      </c>
      <c r="N52" s="272">
        <v>420</v>
      </c>
      <c r="O52" s="272">
        <v>78</v>
      </c>
      <c r="P52" s="272">
        <v>279</v>
      </c>
      <c r="Q52" s="272">
        <v>344</v>
      </c>
      <c r="R52" s="272">
        <v>3608</v>
      </c>
      <c r="S52" s="272">
        <v>102</v>
      </c>
      <c r="T52" s="272">
        <v>140</v>
      </c>
      <c r="U52" s="272">
        <v>10816</v>
      </c>
      <c r="V52" s="272">
        <v>97</v>
      </c>
      <c r="W52" s="272">
        <v>3695</v>
      </c>
      <c r="X52" s="272">
        <v>14126</v>
      </c>
      <c r="Y52" s="272">
        <v>10931</v>
      </c>
      <c r="Z52" s="272">
        <v>4236</v>
      </c>
      <c r="AA52" s="272">
        <v>1684</v>
      </c>
      <c r="AB52" s="272">
        <v>763</v>
      </c>
      <c r="AC52" s="272">
        <v>12419</v>
      </c>
      <c r="AD52" s="272">
        <v>2212</v>
      </c>
      <c r="AE52" s="272">
        <v>16515</v>
      </c>
      <c r="AF52" s="272">
        <v>6090</v>
      </c>
      <c r="AG52" s="272">
        <v>134</v>
      </c>
      <c r="AH52" s="272">
        <v>14560</v>
      </c>
      <c r="AI52" s="272">
        <v>12058</v>
      </c>
      <c r="AJ52" s="272">
        <v>17480</v>
      </c>
      <c r="AK52" s="272">
        <v>455</v>
      </c>
      <c r="AL52" s="272">
        <v>4739</v>
      </c>
      <c r="AM52" s="272">
        <v>21319</v>
      </c>
      <c r="AN52" s="272">
        <v>221</v>
      </c>
      <c r="AO52" s="272">
        <v>6420</v>
      </c>
      <c r="AP52" s="273">
        <v>202498</v>
      </c>
      <c r="AQ52" s="243"/>
      <c r="AR52" s="243"/>
      <c r="AS52" s="243"/>
      <c r="AT52" s="243"/>
      <c r="AU52" s="243"/>
      <c r="AV52" s="243"/>
      <c r="AW52" s="243"/>
      <c r="AX52" s="243"/>
      <c r="AY52" s="243"/>
      <c r="AZ52" s="243"/>
      <c r="BA52" s="243"/>
      <c r="BB52" s="243"/>
      <c r="BC52" s="243"/>
      <c r="BD52" s="243"/>
      <c r="BE52" s="245"/>
    </row>
    <row r="53" spans="1:57" x14ac:dyDescent="0.2">
      <c r="A53" s="47" t="s">
        <v>699</v>
      </c>
    </row>
  </sheetData>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52</vt:i4>
      </vt:variant>
      <vt:variant>
        <vt:lpstr>名前付き一覧</vt:lpstr>
      </vt:variant>
      <vt:variant>
        <vt:i4>3</vt:i4>
      </vt:variant>
    </vt:vector>
  </HeadingPairs>
  <TitlesOfParts>
    <vt:vector size="55"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基本表</vt:lpstr>
      <vt:lpstr>洲本</vt:lpstr>
      <vt:lpstr>南あわじ</vt:lpstr>
      <vt:lpstr>淡路</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恒憲 芦谷</cp:lastModifiedBy>
  <cp:lastPrinted>2019-09-02T00:57:06Z</cp:lastPrinted>
  <dcterms:created xsi:type="dcterms:W3CDTF">2005-01-11T06:44:07Z</dcterms:created>
  <dcterms:modified xsi:type="dcterms:W3CDTF">2025-06-30T07:37:42Z</dcterms:modified>
</cp:coreProperties>
</file>