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7A97E54F-1BB3-4397-A752-D195A3EEA840}"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D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K44" i="1" s="1"/>
  <c r="BL44" i="1" s="1"/>
  <c r="BI44" i="1"/>
  <c r="BQ44" i="1"/>
  <c r="BP44" i="1"/>
  <c r="BR44" i="1" s="1"/>
  <c r="BP43" i="1"/>
  <c r="BI43" i="1"/>
  <c r="BJ43" i="1"/>
  <c r="BK43" i="1" s="1"/>
  <c r="BL43" i="1" s="1"/>
  <c r="BJ42" i="1"/>
  <c r="BQ42" i="1"/>
  <c r="BP42" i="1"/>
  <c r="BR42" i="1" s="1"/>
  <c r="BI42" i="1"/>
  <c r="BK41" i="1"/>
  <c r="BL41" i="1" s="1"/>
  <c r="BJ41" i="1"/>
  <c r="BI41" i="1"/>
  <c r="BQ41" i="1"/>
  <c r="BP41" i="1"/>
  <c r="BR41" i="1" s="1"/>
  <c r="BP40" i="1"/>
  <c r="BJ40" i="1"/>
  <c r="BI40" i="1"/>
  <c r="BP39" i="1"/>
  <c r="BR39" i="1" s="1"/>
  <c r="BJ39" i="1"/>
  <c r="BK39" i="1" s="1"/>
  <c r="BL39" i="1" s="1"/>
  <c r="BI39" i="1"/>
  <c r="BQ39" i="1"/>
  <c r="BQ38" i="1"/>
  <c r="BJ38" i="1"/>
  <c r="BP38" i="1"/>
  <c r="BR38" i="1" s="1"/>
  <c r="BI38" i="1"/>
  <c r="BJ37" i="1"/>
  <c r="BP37" i="1"/>
  <c r="BI37" i="1"/>
  <c r="BJ36" i="1"/>
  <c r="BK36" i="1" s="1"/>
  <c r="BL36" i="1" s="1"/>
  <c r="BI36" i="1"/>
  <c r="BQ36" i="1"/>
  <c r="BP36" i="1"/>
  <c r="BR36" i="1" s="1"/>
  <c r="BP35" i="1"/>
  <c r="BI35" i="1"/>
  <c r="BJ35" i="1"/>
  <c r="BK35" i="1" s="1"/>
  <c r="BL35" i="1" s="1"/>
  <c r="BJ34" i="1"/>
  <c r="BQ34" i="1"/>
  <c r="BP34" i="1"/>
  <c r="BR34" i="1" s="1"/>
  <c r="BI34" i="1"/>
  <c r="BK33" i="1"/>
  <c r="BL33" i="1" s="1"/>
  <c r="BJ33" i="1"/>
  <c r="BI33" i="1"/>
  <c r="BQ33" i="1"/>
  <c r="BP33" i="1"/>
  <c r="BR33" i="1" s="1"/>
  <c r="BP32" i="1"/>
  <c r="BJ32" i="1"/>
  <c r="BI32" i="1"/>
  <c r="BP31" i="1"/>
  <c r="BR31" i="1" s="1"/>
  <c r="BJ31" i="1"/>
  <c r="BK31" i="1" s="1"/>
  <c r="BL31" i="1" s="1"/>
  <c r="BI31" i="1"/>
  <c r="BQ31" i="1"/>
  <c r="BJ30" i="1"/>
  <c r="BK30" i="1" s="1"/>
  <c r="BL30" i="1" s="1"/>
  <c r="BP30" i="1"/>
  <c r="BI30" i="1"/>
  <c r="BJ29" i="1"/>
  <c r="BK29" i="1" s="1"/>
  <c r="BL29" i="1" s="1"/>
  <c r="BP29" i="1"/>
  <c r="BI29" i="1"/>
  <c r="BJ28" i="1"/>
  <c r="BK28" i="1" s="1"/>
  <c r="BL28" i="1" s="1"/>
  <c r="BI28" i="1"/>
  <c r="BQ28" i="1"/>
  <c r="BP28" i="1"/>
  <c r="BP27" i="1"/>
  <c r="BI27" i="1"/>
  <c r="BJ27" i="1"/>
  <c r="BK27" i="1" s="1"/>
  <c r="BL27" i="1" s="1"/>
  <c r="BJ26" i="1"/>
  <c r="BK26" i="1" s="1"/>
  <c r="BL26" i="1" s="1"/>
  <c r="BQ26" i="1"/>
  <c r="BP26" i="1"/>
  <c r="BR26" i="1" s="1"/>
  <c r="BI26" i="1"/>
  <c r="BI25" i="1"/>
  <c r="BQ25" i="1"/>
  <c r="BP25" i="1"/>
  <c r="BR25" i="1" s="1"/>
  <c r="BP24" i="1"/>
  <c r="BJ24" i="1"/>
  <c r="BI24" i="1"/>
  <c r="BP23" i="1"/>
  <c r="BR23" i="1" s="1"/>
  <c r="BJ23" i="1"/>
  <c r="BK23" i="1" s="1"/>
  <c r="BL23" i="1" s="1"/>
  <c r="BI23" i="1"/>
  <c r="BQ23" i="1"/>
  <c r="BQ22" i="1"/>
  <c r="BP22" i="1"/>
  <c r="BR22" i="1" s="1"/>
  <c r="BI22" i="1"/>
  <c r="BJ21" i="1"/>
  <c r="BK21" i="1" s="1"/>
  <c r="BL21" i="1" s="1"/>
  <c r="BP21" i="1"/>
  <c r="BI21" i="1"/>
  <c r="BJ20" i="1"/>
  <c r="BK20" i="1" s="1"/>
  <c r="BL20" i="1" s="1"/>
  <c r="BI20" i="1"/>
  <c r="BQ20" i="1"/>
  <c r="BP20" i="1"/>
  <c r="BP19" i="1"/>
  <c r="BI19" i="1"/>
  <c r="BJ19" i="1"/>
  <c r="BK19" i="1" s="1"/>
  <c r="BL19" i="1" s="1"/>
  <c r="BJ18" i="1"/>
  <c r="BK18" i="1" s="1"/>
  <c r="BL18" i="1" s="1"/>
  <c r="BQ18" i="1"/>
  <c r="BP18" i="1"/>
  <c r="BI18" i="1"/>
  <c r="BQ17" i="1"/>
  <c r="BP17" i="1"/>
  <c r="BR17" i="1" s="1"/>
  <c r="BI17" i="1"/>
  <c r="BP16" i="1"/>
  <c r="BJ16" i="1"/>
  <c r="BI16" i="1"/>
  <c r="BP15" i="1"/>
  <c r="BR15" i="1" s="1"/>
  <c r="BJ15" i="1"/>
  <c r="BK15" i="1" s="1"/>
  <c r="BL15" i="1" s="1"/>
  <c r="BI15" i="1"/>
  <c r="BQ15" i="1"/>
  <c r="BQ14" i="1"/>
  <c r="BP14" i="1"/>
  <c r="BR14" i="1" s="1"/>
  <c r="BI14" i="1"/>
  <c r="BJ13" i="1"/>
  <c r="BP13" i="1"/>
  <c r="BI13" i="1"/>
  <c r="BI12" i="1"/>
  <c r="BQ12" i="1"/>
  <c r="BP12" i="1"/>
  <c r="BP11" i="1"/>
  <c r="BI11" i="1"/>
  <c r="BJ11" i="1"/>
  <c r="BK11" i="1" s="1"/>
  <c r="BL11" i="1" s="1"/>
  <c r="BQ10" i="1"/>
  <c r="BJ10" i="1"/>
  <c r="BP10" i="1"/>
  <c r="BR10" i="1" s="1"/>
  <c r="BI10" i="1"/>
  <c r="BJ9" i="1"/>
  <c r="BQ9" i="1"/>
  <c r="BP9" i="1"/>
  <c r="BI9" i="1"/>
  <c r="BK9" i="1" s="1"/>
  <c r="BL9" i="1" s="1"/>
  <c r="BP8" i="1"/>
  <c r="BJ8" i="1"/>
  <c r="BI8" i="1"/>
  <c r="BP7" i="1"/>
  <c r="BJ7" i="1"/>
  <c r="BK7" i="1" s="1"/>
  <c r="BL7" i="1" s="1"/>
  <c r="BI7" i="1"/>
  <c r="BQ7" i="1"/>
  <c r="BQ6" i="1"/>
  <c r="BR6" i="1" s="1"/>
  <c r="BP6" i="1"/>
  <c r="BJ6" i="1"/>
  <c r="BK6" i="1" s="1"/>
  <c r="BL6" i="1" s="1"/>
  <c r="BI6" i="1"/>
  <c r="BJ5" i="1"/>
  <c r="BK5" i="1" s="1"/>
  <c r="BL5" i="1" s="1"/>
  <c r="BP5" i="1"/>
  <c r="BI5" i="1"/>
  <c r="AB45" i="4" l="1"/>
  <c r="AF41" i="4"/>
  <c r="AB37" i="4"/>
  <c r="AC32" i="4"/>
  <c r="AD27" i="4"/>
  <c r="AF25" i="4"/>
  <c r="AB21" i="4"/>
  <c r="AF17" i="4"/>
  <c r="AE14" i="4"/>
  <c r="AC8" i="4"/>
  <c r="AF44" i="4"/>
  <c r="AB40" i="4"/>
  <c r="AE33" i="4"/>
  <c r="AF28" i="4"/>
  <c r="AE25" i="4"/>
  <c r="AF20" i="4"/>
  <c r="AB16" i="4"/>
  <c r="AF12" i="4"/>
  <c r="AC11" i="4"/>
  <c r="AF47" i="4"/>
  <c r="AE44" i="4"/>
  <c r="AD41" i="4"/>
  <c r="AC38" i="4"/>
  <c r="AB35" i="4"/>
  <c r="AF31" i="4"/>
  <c r="AC30" i="4"/>
  <c r="AB27" i="4"/>
  <c r="AC22" i="4"/>
  <c r="AB19" i="4"/>
  <c r="AF15" i="4"/>
  <c r="AE12" i="4"/>
  <c r="AB11" i="4"/>
  <c r="AD44" i="4"/>
  <c r="AF42" i="4"/>
  <c r="AC41" i="4"/>
  <c r="AE39" i="4"/>
  <c r="AB38" i="4"/>
  <c r="AD36" i="4"/>
  <c r="AF34" i="4"/>
  <c r="AC33" i="4"/>
  <c r="AE31" i="4"/>
  <c r="AB30" i="4"/>
  <c r="AD28" i="4"/>
  <c r="AF26" i="4"/>
  <c r="AC25" i="4"/>
  <c r="AE23" i="4"/>
  <c r="AB22" i="4"/>
  <c r="AD20" i="4"/>
  <c r="AF18" i="4"/>
  <c r="AC17" i="4"/>
  <c r="AE15" i="4"/>
  <c r="AB14" i="4"/>
  <c r="AD12" i="4"/>
  <c r="AF10" i="4"/>
  <c r="AC9" i="4"/>
  <c r="AB46"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E46" i="4"/>
  <c r="AC40" i="4"/>
  <c r="AD35" i="4"/>
  <c r="AE30" i="4"/>
  <c r="AC24" i="4"/>
  <c r="AD19" i="4"/>
  <c r="AC16" i="4"/>
  <c r="AB13" i="4"/>
  <c r="AF9" i="4"/>
  <c r="AC43" i="4"/>
  <c r="AD38" i="4"/>
  <c r="AC35" i="4"/>
  <c r="AD30" i="4"/>
  <c r="AB24" i="4"/>
  <c r="AC19" i="4"/>
  <c r="AD14" i="4"/>
  <c r="AE9" i="4"/>
  <c r="AC46" i="4"/>
  <c r="AB43" i="4"/>
  <c r="AF39" i="4"/>
  <c r="AE36" i="4"/>
  <c r="AD33" i="4"/>
  <c r="AE28" i="4"/>
  <c r="AD25" i="4"/>
  <c r="AF23" i="4"/>
  <c r="AE20" i="4"/>
  <c r="AD17" i="4"/>
  <c r="AC14" i="4"/>
  <c r="AD9" i="4"/>
  <c r="AE47"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D43" i="4"/>
  <c r="AE38" i="4"/>
  <c r="AF33" i="4"/>
  <c r="AB29" i="4"/>
  <c r="AE22" i="4"/>
  <c r="AD11" i="4"/>
  <c r="AD46" i="4"/>
  <c r="AE41" i="4"/>
  <c r="AF36" i="4"/>
  <c r="AB32" i="4"/>
  <c r="AC27" i="4"/>
  <c r="AD22" i="4"/>
  <c r="AE17" i="4"/>
  <c r="AB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BR5" i="1"/>
  <c r="BK8" i="1"/>
  <c r="BL8" i="1" s="1"/>
  <c r="BR32" i="1"/>
  <c r="BK34" i="1"/>
  <c r="BL34" i="1" s="1"/>
  <c r="BK10" i="1"/>
  <c r="BL10" i="1" s="1"/>
  <c r="BR37" i="1"/>
  <c r="BR11" i="1"/>
  <c r="BK16" i="1"/>
  <c r="BL16" i="1" s="1"/>
  <c r="BR19" i="1"/>
  <c r="BK38" i="1"/>
  <c r="BL38" i="1" s="1"/>
  <c r="BK40" i="1"/>
  <c r="BL40" i="1" s="1"/>
  <c r="BR8" i="1"/>
  <c r="BR12" i="1"/>
  <c r="BR20" i="1"/>
  <c r="BK24" i="1"/>
  <c r="BL24" i="1" s="1"/>
  <c r="BR30" i="1"/>
  <c r="BR7" i="1"/>
  <c r="BR9" i="1"/>
  <c r="BR18" i="1"/>
  <c r="BR27" i="1"/>
  <c r="BK37" i="1"/>
  <c r="BL37" i="1" s="1"/>
  <c r="BK13" i="1"/>
  <c r="BL13" i="1" s="1"/>
  <c r="BR28" i="1"/>
  <c r="BK32" i="1"/>
  <c r="BL32" i="1" s="1"/>
  <c r="BR40" i="1"/>
  <c r="BK42" i="1"/>
  <c r="BL42" i="1" s="1"/>
  <c r="BR43" i="1"/>
  <c r="BQ30" i="1"/>
  <c r="BQ27" i="1"/>
  <c r="BQ35" i="1"/>
  <c r="BR35" i="1" s="1"/>
  <c r="BQ43" i="1"/>
  <c r="BQ8" i="1"/>
  <c r="BJ12" i="1"/>
  <c r="BK12" i="1" s="1"/>
  <c r="BL12" i="1" s="1"/>
  <c r="BQ16" i="1"/>
  <c r="BR16" i="1" s="1"/>
  <c r="BQ24" i="1"/>
  <c r="BR24" i="1" s="1"/>
  <c r="BQ32" i="1"/>
  <c r="BQ40" i="1"/>
  <c r="BQ11" i="1"/>
  <c r="BQ19" i="1"/>
  <c r="BQ5" i="1"/>
  <c r="BQ13" i="1"/>
  <c r="BR13" i="1" s="1"/>
  <c r="BJ17" i="1"/>
  <c r="BK17" i="1" s="1"/>
  <c r="BL17" i="1" s="1"/>
  <c r="BQ21" i="1"/>
  <c r="BR21" i="1" s="1"/>
  <c r="BJ25" i="1"/>
  <c r="BK25" i="1" s="1"/>
  <c r="BL25" i="1" s="1"/>
  <c r="BQ29" i="1"/>
  <c r="BR29" i="1" s="1"/>
  <c r="BQ37" i="1"/>
  <c r="BJ14" i="1"/>
  <c r="BK14" i="1" s="1"/>
  <c r="BL14" i="1" s="1"/>
  <c r="BJ22" i="1"/>
  <c r="BK22" i="1" s="1"/>
  <c r="BL22"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E10" i="49" s="1"/>
  <c r="D11" i="49"/>
  <c r="D12" i="49"/>
  <c r="D13" i="49"/>
  <c r="D14" i="49"/>
  <c r="D15" i="49"/>
  <c r="D16" i="49"/>
  <c r="D17" i="49"/>
  <c r="D18" i="49"/>
  <c r="E18" i="49" s="1"/>
  <c r="D19" i="49"/>
  <c r="D20" i="49"/>
  <c r="D21" i="49"/>
  <c r="D22" i="49"/>
  <c r="D23" i="49"/>
  <c r="D24" i="49"/>
  <c r="D25" i="49"/>
  <c r="D26" i="49"/>
  <c r="E26" i="49" s="1"/>
  <c r="D27" i="49"/>
  <c r="D28" i="49"/>
  <c r="D29" i="49"/>
  <c r="D30" i="49"/>
  <c r="D31" i="49"/>
  <c r="D32" i="49"/>
  <c r="D33" i="49"/>
  <c r="D34" i="49"/>
  <c r="E34" i="49" s="1"/>
  <c r="D35" i="49"/>
  <c r="D36" i="49"/>
  <c r="D37" i="49"/>
  <c r="D38" i="49"/>
  <c r="D39" i="49"/>
  <c r="D40" i="49"/>
  <c r="D41" i="49"/>
  <c r="D42" i="49"/>
  <c r="D43" i="49"/>
  <c r="D44" i="49"/>
  <c r="D5" i="49"/>
  <c r="C42" i="49"/>
  <c r="C44" i="49" s="1"/>
  <c r="C43" i="48"/>
  <c r="C44" i="48" s="1"/>
  <c r="D44" i="30"/>
  <c r="D41" i="30"/>
  <c r="E41" i="30" s="1"/>
  <c r="D42" i="30"/>
  <c r="E42" i="30" s="1"/>
  <c r="D43" i="30"/>
  <c r="AH11" i="4"/>
  <c r="F11" i="4" s="1"/>
  <c r="T8" i="40" s="1"/>
  <c r="AI15" i="4"/>
  <c r="G15" i="4" s="1"/>
  <c r="AH19" i="4"/>
  <c r="F19" i="4" s="1"/>
  <c r="T16" i="38" s="1"/>
  <c r="AH23" i="4"/>
  <c r="F23" i="4" s="1"/>
  <c r="T20" i="16" s="1"/>
  <c r="F27" i="4"/>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M8" i="4"/>
  <c r="W9" i="4"/>
  <c r="X9" i="4"/>
  <c r="E9" i="4" s="1"/>
  <c r="W10" i="4"/>
  <c r="X10" i="4"/>
  <c r="E10" i="4" s="1"/>
  <c r="W11" i="4"/>
  <c r="X11" i="4"/>
  <c r="E11" i="4" s="1"/>
  <c r="W12" i="4"/>
  <c r="D12" i="4" s="1"/>
  <c r="X12" i="4"/>
  <c r="E12" i="4" s="1"/>
  <c r="X9" i="37" s="1"/>
  <c r="W13" i="4"/>
  <c r="X13" i="4"/>
  <c r="E13" i="4" s="1"/>
  <c r="W14" i="4"/>
  <c r="X14" i="4"/>
  <c r="E14" i="4" s="1"/>
  <c r="X11" i="32" s="1"/>
  <c r="W15" i="4"/>
  <c r="D15" i="4" s="1"/>
  <c r="X15" i="4"/>
  <c r="E15" i="4" s="1"/>
  <c r="W16" i="4"/>
  <c r="D16" i="4" s="1"/>
  <c r="X16" i="4"/>
  <c r="E16" i="4" s="1"/>
  <c r="W17" i="4"/>
  <c r="X17" i="4"/>
  <c r="W18" i="4"/>
  <c r="D18" i="4" s="1"/>
  <c r="V15" i="22" s="1"/>
  <c r="X18" i="4"/>
  <c r="E18" i="4" s="1"/>
  <c r="W19" i="4"/>
  <c r="D19" i="4" s="1"/>
  <c r="X19" i="4"/>
  <c r="W20" i="4"/>
  <c r="D20" i="4" s="1"/>
  <c r="X20" i="4"/>
  <c r="E20" i="4" s="1"/>
  <c r="W21" i="4"/>
  <c r="D21" i="4" s="1"/>
  <c r="X21" i="4"/>
  <c r="E21" i="4" s="1"/>
  <c r="W22" i="4"/>
  <c r="X22" i="4"/>
  <c r="E22" i="4" s="1"/>
  <c r="X19" i="20" s="1"/>
  <c r="W23" i="4"/>
  <c r="X23" i="4"/>
  <c r="W24" i="4"/>
  <c r="D24" i="4" s="1"/>
  <c r="X24" i="4"/>
  <c r="E24" i="4" s="1"/>
  <c r="X21" i="23" s="1"/>
  <c r="W25" i="4"/>
  <c r="X25" i="4"/>
  <c r="W26" i="4"/>
  <c r="X26" i="4"/>
  <c r="E26" i="4" s="1"/>
  <c r="X23" i="52" s="1"/>
  <c r="D27" i="4"/>
  <c r="V24" i="37" s="1"/>
  <c r="W28" i="4"/>
  <c r="D28" i="4" s="1"/>
  <c r="X28" i="4"/>
  <c r="E28" i="4" s="1"/>
  <c r="W29" i="4"/>
  <c r="D29" i="4" s="1"/>
  <c r="X29" i="4"/>
  <c r="E29" i="4" s="1"/>
  <c r="W30" i="4"/>
  <c r="D30" i="4" s="1"/>
  <c r="V27" i="28" s="1"/>
  <c r="X30" i="4"/>
  <c r="E30" i="4" s="1"/>
  <c r="X27" i="22" s="1"/>
  <c r="W31" i="4"/>
  <c r="D31" i="4" s="1"/>
  <c r="V28" i="25" s="1"/>
  <c r="X31" i="4"/>
  <c r="E31" i="4" s="1"/>
  <c r="X28" i="8" s="1"/>
  <c r="D32" i="4"/>
  <c r="E32" i="4"/>
  <c r="W33" i="4"/>
  <c r="X33" i="4"/>
  <c r="E33" i="4" s="1"/>
  <c r="W34" i="4"/>
  <c r="D34" i="4" s="1"/>
  <c r="X34" i="4"/>
  <c r="E34" i="4" s="1"/>
  <c r="W35" i="4"/>
  <c r="D35" i="4" s="1"/>
  <c r="V32" i="29" s="1"/>
  <c r="X35" i="4"/>
  <c r="E35" i="4" s="1"/>
  <c r="X32" i="30" s="1"/>
  <c r="W36" i="4"/>
  <c r="D36" i="4" s="1"/>
  <c r="X36" i="4"/>
  <c r="E36" i="4" s="1"/>
  <c r="W37" i="4"/>
  <c r="X37" i="4"/>
  <c r="E37" i="4" s="1"/>
  <c r="X34" i="44" s="1"/>
  <c r="W38" i="4"/>
  <c r="D38" i="4" s="1"/>
  <c r="V35" i="36" s="1"/>
  <c r="X38" i="4"/>
  <c r="E38" i="4" s="1"/>
  <c r="W39" i="4"/>
  <c r="X39" i="4"/>
  <c r="E39" i="4" s="1"/>
  <c r="X36" i="51" s="1"/>
  <c r="W40" i="4"/>
  <c r="D40" i="4" s="1"/>
  <c r="X40" i="4"/>
  <c r="E40" i="4" s="1"/>
  <c r="X37" i="34" s="1"/>
  <c r="W41" i="4"/>
  <c r="D41" i="4" s="1"/>
  <c r="X41" i="4"/>
  <c r="W42" i="4"/>
  <c r="D42" i="4" s="1"/>
  <c r="X42" i="4"/>
  <c r="E42" i="4" s="1"/>
  <c r="W43" i="4"/>
  <c r="D43" i="4" s="1"/>
  <c r="X43" i="4"/>
  <c r="W44" i="4"/>
  <c r="D44" i="4" s="1"/>
  <c r="X44" i="4"/>
  <c r="E44" i="4" s="1"/>
  <c r="X41" i="21" s="1"/>
  <c r="W45" i="4"/>
  <c r="D45" i="4" s="1"/>
  <c r="V42" i="30" s="1"/>
  <c r="X45" i="4"/>
  <c r="W46" i="4"/>
  <c r="D46" i="4" s="1"/>
  <c r="V43" i="30" s="1"/>
  <c r="X46" i="4"/>
  <c r="E46" i="4" s="1"/>
  <c r="X47" i="4"/>
  <c r="E47" i="4" s="1"/>
  <c r="X8" i="4"/>
  <c r="W8" i="4"/>
  <c r="D8" i="4" s="1"/>
  <c r="D6" i="50"/>
  <c r="D7" i="50"/>
  <c r="D8" i="50"/>
  <c r="D9" i="50"/>
  <c r="D10" i="50"/>
  <c r="D11" i="50"/>
  <c r="D12" i="50"/>
  <c r="E12" i="50" s="1"/>
  <c r="D13" i="50"/>
  <c r="D14" i="50"/>
  <c r="D15" i="50"/>
  <c r="D16" i="50"/>
  <c r="D17" i="50"/>
  <c r="D18" i="50"/>
  <c r="D19" i="50"/>
  <c r="E19" i="50" s="1"/>
  <c r="D20" i="50"/>
  <c r="E20" i="50" s="1"/>
  <c r="D21" i="50"/>
  <c r="D22" i="50"/>
  <c r="D23" i="50"/>
  <c r="D24" i="50"/>
  <c r="D25" i="50"/>
  <c r="D26" i="50"/>
  <c r="D27" i="50"/>
  <c r="E27" i="50" s="1"/>
  <c r="D28" i="50"/>
  <c r="E28" i="50" s="1"/>
  <c r="D29" i="50"/>
  <c r="D30" i="50"/>
  <c r="D31" i="50"/>
  <c r="D32" i="50"/>
  <c r="D33" i="50"/>
  <c r="D34" i="50"/>
  <c r="D35" i="50"/>
  <c r="D36" i="50"/>
  <c r="E36" i="50" s="1"/>
  <c r="D37" i="50"/>
  <c r="D38" i="50"/>
  <c r="D39" i="50"/>
  <c r="D40" i="50"/>
  <c r="D41" i="50"/>
  <c r="D42" i="50"/>
  <c r="D43" i="50"/>
  <c r="E43" i="50" s="1"/>
  <c r="D44" i="50"/>
  <c r="D5" i="50"/>
  <c r="C41" i="50"/>
  <c r="C44" i="50" s="1"/>
  <c r="G45" i="4"/>
  <c r="J42" i="19" s="1"/>
  <c r="D41" i="8"/>
  <c r="D42" i="8"/>
  <c r="D43" i="8"/>
  <c r="D44" i="8"/>
  <c r="D33" i="13"/>
  <c r="E33" i="13" s="1"/>
  <c r="D34" i="13"/>
  <c r="D35" i="13"/>
  <c r="D36" i="13"/>
  <c r="D37" i="13"/>
  <c r="D38" i="13"/>
  <c r="D39" i="13"/>
  <c r="D40" i="13"/>
  <c r="D41" i="13"/>
  <c r="D42" i="13"/>
  <c r="D43" i="13"/>
  <c r="D44" i="13"/>
  <c r="D41" i="12"/>
  <c r="D42" i="12"/>
  <c r="D43" i="12"/>
  <c r="D44" i="12"/>
  <c r="D41" i="14"/>
  <c r="E41" i="14" s="1"/>
  <c r="D42" i="14"/>
  <c r="D43" i="14"/>
  <c r="D44" i="14"/>
  <c r="D41" i="15"/>
  <c r="D42" i="15"/>
  <c r="D43" i="15"/>
  <c r="D44" i="15"/>
  <c r="D41" i="16"/>
  <c r="E41" i="16" s="1"/>
  <c r="D42" i="16"/>
  <c r="D43" i="16"/>
  <c r="D44" i="16"/>
  <c r="D41" i="17"/>
  <c r="D42" i="17"/>
  <c r="D43" i="17"/>
  <c r="D44" i="17"/>
  <c r="D41" i="18"/>
  <c r="E41" i="18" s="1"/>
  <c r="D42" i="18"/>
  <c r="D43" i="18"/>
  <c r="D44" i="18"/>
  <c r="D41" i="19"/>
  <c r="D42" i="19"/>
  <c r="D43" i="19"/>
  <c r="D44" i="19"/>
  <c r="D41" i="20"/>
  <c r="E41" i="20" s="1"/>
  <c r="D42" i="20"/>
  <c r="D43" i="20"/>
  <c r="D44" i="20"/>
  <c r="D41" i="21"/>
  <c r="D42" i="21"/>
  <c r="D43" i="21"/>
  <c r="D44" i="21"/>
  <c r="D41" i="22"/>
  <c r="D42" i="22"/>
  <c r="D43" i="22"/>
  <c r="D44" i="22"/>
  <c r="D41" i="23"/>
  <c r="D42" i="23"/>
  <c r="D43" i="23"/>
  <c r="D44" i="23"/>
  <c r="D41" i="24"/>
  <c r="E41" i="24" s="1"/>
  <c r="D42" i="24"/>
  <c r="D43" i="24"/>
  <c r="D44" i="24"/>
  <c r="D41" i="25"/>
  <c r="D42" i="25"/>
  <c r="D43" i="25"/>
  <c r="D44" i="25"/>
  <c r="D41" i="26"/>
  <c r="E41" i="26" s="1"/>
  <c r="D42" i="26"/>
  <c r="D43" i="26"/>
  <c r="D44" i="26"/>
  <c r="D41" i="27"/>
  <c r="D42" i="27"/>
  <c r="D43" i="27"/>
  <c r="D44" i="27"/>
  <c r="D41" i="28"/>
  <c r="E41" i="28" s="1"/>
  <c r="D42" i="28"/>
  <c r="D43" i="28"/>
  <c r="D44" i="28"/>
  <c r="D41" i="29"/>
  <c r="D42" i="29"/>
  <c r="D43" i="29"/>
  <c r="D44" i="29"/>
  <c r="D41" i="31"/>
  <c r="E41" i="31" s="1"/>
  <c r="D42" i="31"/>
  <c r="D43" i="31"/>
  <c r="D44" i="31"/>
  <c r="D41" i="32"/>
  <c r="D42" i="32"/>
  <c r="D43" i="32"/>
  <c r="D44" i="32"/>
  <c r="D41" i="33"/>
  <c r="E41" i="33" s="1"/>
  <c r="D42" i="33"/>
  <c r="D43" i="33"/>
  <c r="D44" i="33"/>
  <c r="D41" i="34"/>
  <c r="D42" i="34"/>
  <c r="D43" i="34"/>
  <c r="D44" i="34"/>
  <c r="D41" i="35"/>
  <c r="E41" i="35" s="1"/>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E36" i="52" s="1"/>
  <c r="D37" i="52"/>
  <c r="D38" i="52"/>
  <c r="D39" i="52"/>
  <c r="D40" i="52"/>
  <c r="D41" i="52"/>
  <c r="D42" i="52"/>
  <c r="D43" i="52"/>
  <c r="D44" i="52"/>
  <c r="D44" i="51"/>
  <c r="D6" i="51"/>
  <c r="D7" i="51"/>
  <c r="D8" i="51"/>
  <c r="D9" i="51"/>
  <c r="D10" i="51"/>
  <c r="D11" i="51"/>
  <c r="D12" i="51"/>
  <c r="E12" i="51" s="1"/>
  <c r="D13" i="51"/>
  <c r="D14" i="51"/>
  <c r="D15" i="51"/>
  <c r="D16" i="51"/>
  <c r="D17" i="51"/>
  <c r="D18" i="51"/>
  <c r="D19" i="51"/>
  <c r="D20" i="51"/>
  <c r="E20" i="51" s="1"/>
  <c r="D21" i="51"/>
  <c r="D22" i="51"/>
  <c r="D23" i="51"/>
  <c r="D24" i="51"/>
  <c r="D25" i="51"/>
  <c r="D26" i="51"/>
  <c r="D27" i="51"/>
  <c r="D28" i="51"/>
  <c r="E28" i="51" s="1"/>
  <c r="D29" i="51"/>
  <c r="D30" i="51"/>
  <c r="D31" i="51"/>
  <c r="D32" i="51"/>
  <c r="D33" i="51"/>
  <c r="D34" i="51"/>
  <c r="D35" i="51"/>
  <c r="D36" i="51"/>
  <c r="E36" i="51" s="1"/>
  <c r="D37" i="51"/>
  <c r="D38" i="51"/>
  <c r="D39" i="51"/>
  <c r="D40" i="51"/>
  <c r="D41" i="51"/>
  <c r="D42" i="51"/>
  <c r="D43" i="51"/>
  <c r="D5" i="51"/>
  <c r="E5" i="51" s="1"/>
  <c r="D6" i="52"/>
  <c r="D7" i="52"/>
  <c r="D8" i="52"/>
  <c r="D9" i="52"/>
  <c r="D10" i="52"/>
  <c r="D11" i="52"/>
  <c r="D12" i="52"/>
  <c r="D13" i="52"/>
  <c r="E13" i="52" s="1"/>
  <c r="D14" i="52"/>
  <c r="D15" i="52"/>
  <c r="D16" i="52"/>
  <c r="D17" i="52"/>
  <c r="D18" i="52"/>
  <c r="D19" i="52"/>
  <c r="D20" i="52"/>
  <c r="D21" i="52"/>
  <c r="E21" i="52" s="1"/>
  <c r="D22" i="52"/>
  <c r="D23" i="52"/>
  <c r="D24" i="52"/>
  <c r="D25" i="52"/>
  <c r="D26" i="52"/>
  <c r="D27" i="52"/>
  <c r="D28" i="52"/>
  <c r="D29" i="52"/>
  <c r="E29" i="52" s="1"/>
  <c r="D30" i="52"/>
  <c r="D5" i="52"/>
  <c r="D41" i="43"/>
  <c r="D42" i="43"/>
  <c r="D43" i="43"/>
  <c r="C40" i="51"/>
  <c r="C44" i="51" s="1"/>
  <c r="C39" i="52"/>
  <c r="C44" i="52" s="1"/>
  <c r="D26" i="4"/>
  <c r="V23" i="8" s="1"/>
  <c r="F45" i="4"/>
  <c r="T42" i="30" s="1"/>
  <c r="C45" i="7"/>
  <c r="L44" i="52"/>
  <c r="C5" i="8"/>
  <c r="C44" i="8" s="1"/>
  <c r="D5" i="8"/>
  <c r="D6" i="8"/>
  <c r="D7" i="8"/>
  <c r="E7" i="8" s="1"/>
  <c r="O10" i="4"/>
  <c r="P10" i="4" s="1"/>
  <c r="C10" i="4" s="1"/>
  <c r="D8" i="8"/>
  <c r="O11" i="4"/>
  <c r="P11" i="4" s="1"/>
  <c r="C11" i="4" s="1"/>
  <c r="F8" i="13" s="1"/>
  <c r="D9" i="8"/>
  <c r="D10" i="8"/>
  <c r="O13" i="4"/>
  <c r="P13" i="4" s="1"/>
  <c r="C13" i="4" s="1"/>
  <c r="P10" i="20" s="1"/>
  <c r="D11" i="8"/>
  <c r="D12" i="8"/>
  <c r="D13" i="8"/>
  <c r="D14" i="8"/>
  <c r="O17" i="4"/>
  <c r="P17" i="4" s="1"/>
  <c r="C17" i="4" s="1"/>
  <c r="P14" i="43" s="1"/>
  <c r="D15" i="8"/>
  <c r="O18" i="4"/>
  <c r="P18" i="4" s="1"/>
  <c r="C18" i="4" s="1"/>
  <c r="P15" i="39" s="1"/>
  <c r="D16" i="8"/>
  <c r="D17" i="8"/>
  <c r="D18" i="8"/>
  <c r="E18" i="8" s="1"/>
  <c r="AN21" i="4"/>
  <c r="H21" i="4" s="1"/>
  <c r="N18" i="32" s="1"/>
  <c r="D19" i="8"/>
  <c r="E19" i="8" s="1"/>
  <c r="D20" i="8"/>
  <c r="D21" i="8"/>
  <c r="D22" i="8"/>
  <c r="D23" i="8"/>
  <c r="D24" i="8"/>
  <c r="D25" i="8"/>
  <c r="D26" i="8"/>
  <c r="D27" i="8"/>
  <c r="D28" i="8"/>
  <c r="O31" i="4"/>
  <c r="P31" i="4" s="1"/>
  <c r="C31" i="4" s="1"/>
  <c r="F28" i="17" s="1"/>
  <c r="D29" i="8"/>
  <c r="D30" i="8"/>
  <c r="D31" i="8"/>
  <c r="D32" i="8"/>
  <c r="E32" i="8" s="1"/>
  <c r="D33" i="8"/>
  <c r="E33" i="8" s="1"/>
  <c r="O36" i="4"/>
  <c r="P36" i="4" s="1"/>
  <c r="C36" i="4" s="1"/>
  <c r="D34" i="8"/>
  <c r="D35" i="8"/>
  <c r="AN38" i="4"/>
  <c r="H38" i="4" s="1"/>
  <c r="D36" i="8"/>
  <c r="D37" i="8"/>
  <c r="D38" i="8"/>
  <c r="D39" i="8"/>
  <c r="E39" i="8" s="1"/>
  <c r="D40" i="8"/>
  <c r="O43" i="4"/>
  <c r="P43" i="4" s="1"/>
  <c r="C43" i="4" s="1"/>
  <c r="L44" i="8"/>
  <c r="D5" i="13"/>
  <c r="C6" i="13"/>
  <c r="C44" i="13" s="1"/>
  <c r="D6" i="13"/>
  <c r="D7" i="13"/>
  <c r="D8" i="13"/>
  <c r="D9" i="13"/>
  <c r="D10" i="13"/>
  <c r="D11" i="13"/>
  <c r="D12" i="13"/>
  <c r="D13" i="13"/>
  <c r="D14" i="13"/>
  <c r="D15" i="13"/>
  <c r="D16" i="13"/>
  <c r="E16" i="13" s="1"/>
  <c r="D17" i="13"/>
  <c r="D18" i="13"/>
  <c r="D19" i="13"/>
  <c r="D20" i="13"/>
  <c r="D21" i="13"/>
  <c r="D22" i="13"/>
  <c r="D23" i="13"/>
  <c r="D24" i="13"/>
  <c r="E24" i="13" s="1"/>
  <c r="D25" i="13"/>
  <c r="D26" i="13"/>
  <c r="D27" i="13"/>
  <c r="D28" i="13"/>
  <c r="D29" i="13"/>
  <c r="D30" i="13"/>
  <c r="D31" i="13"/>
  <c r="D32" i="13"/>
  <c r="L44" i="13"/>
  <c r="D5" i="12"/>
  <c r="C7" i="12"/>
  <c r="C44" i="12" s="1"/>
  <c r="D6" i="12"/>
  <c r="D7" i="12"/>
  <c r="D8" i="12"/>
  <c r="D9" i="12"/>
  <c r="D10" i="12"/>
  <c r="E10" i="12" s="1"/>
  <c r="D11" i="12"/>
  <c r="D12" i="12"/>
  <c r="D13" i="12"/>
  <c r="D14" i="12"/>
  <c r="D15" i="12"/>
  <c r="D16" i="12"/>
  <c r="D17" i="12"/>
  <c r="D18" i="12"/>
  <c r="E18" i="12" s="1"/>
  <c r="D19" i="12"/>
  <c r="D20" i="12"/>
  <c r="D21" i="12"/>
  <c r="E21" i="12" s="1"/>
  <c r="D22" i="12"/>
  <c r="D23" i="12"/>
  <c r="D24" i="12"/>
  <c r="D25" i="12"/>
  <c r="D26" i="12"/>
  <c r="E26" i="12" s="1"/>
  <c r="D27" i="12"/>
  <c r="D28" i="12"/>
  <c r="D29" i="12"/>
  <c r="D30" i="12"/>
  <c r="D31" i="12"/>
  <c r="D32" i="12"/>
  <c r="D33" i="12"/>
  <c r="D34" i="12"/>
  <c r="E34" i="12" s="1"/>
  <c r="D35" i="12"/>
  <c r="E35" i="12" s="1"/>
  <c r="D36" i="12"/>
  <c r="D37" i="12"/>
  <c r="D38" i="12"/>
  <c r="D39" i="12"/>
  <c r="D40" i="12"/>
  <c r="D5" i="14"/>
  <c r="C8" i="14"/>
  <c r="C44" i="14" s="1"/>
  <c r="D6" i="14"/>
  <c r="D7" i="14"/>
  <c r="D8" i="14"/>
  <c r="D9" i="14"/>
  <c r="D10" i="14"/>
  <c r="D11" i="14"/>
  <c r="D12" i="14"/>
  <c r="D13" i="14"/>
  <c r="E13" i="14" s="1"/>
  <c r="D14" i="14"/>
  <c r="D15" i="14"/>
  <c r="E15" i="14" s="1"/>
  <c r="D16" i="14"/>
  <c r="D17" i="14"/>
  <c r="D18" i="14"/>
  <c r="D19" i="14"/>
  <c r="E19" i="14" s="1"/>
  <c r="D20" i="14"/>
  <c r="D21" i="14"/>
  <c r="E21" i="14" s="1"/>
  <c r="D22" i="14"/>
  <c r="D23" i="14"/>
  <c r="D24" i="14"/>
  <c r="D25" i="14"/>
  <c r="D26" i="14"/>
  <c r="D27" i="14"/>
  <c r="D28" i="14"/>
  <c r="E28" i="14" s="1"/>
  <c r="D29" i="14"/>
  <c r="D30" i="14"/>
  <c r="D31" i="14"/>
  <c r="E31" i="14" s="1"/>
  <c r="D32" i="14"/>
  <c r="D33" i="14"/>
  <c r="D34" i="14"/>
  <c r="D35" i="14"/>
  <c r="E35" i="14" s="1"/>
  <c r="D36" i="14"/>
  <c r="E36" i="14" s="1"/>
  <c r="D37" i="14"/>
  <c r="E37" i="14" s="1"/>
  <c r="D38" i="14"/>
  <c r="D39" i="14"/>
  <c r="D40" i="14"/>
  <c r="L44" i="14"/>
  <c r="D5" i="15"/>
  <c r="C9" i="15"/>
  <c r="C44" i="15" s="1"/>
  <c r="D6" i="15"/>
  <c r="E6" i="15" s="1"/>
  <c r="D7" i="15"/>
  <c r="D8" i="15"/>
  <c r="D9" i="15"/>
  <c r="D10" i="15"/>
  <c r="D11" i="15"/>
  <c r="D12" i="15"/>
  <c r="D13" i="15"/>
  <c r="E13" i="15" s="1"/>
  <c r="D14" i="15"/>
  <c r="D15" i="15"/>
  <c r="E15" i="15" s="1"/>
  <c r="D16" i="15"/>
  <c r="D17" i="15"/>
  <c r="D18" i="15"/>
  <c r="D19" i="15"/>
  <c r="D20" i="15"/>
  <c r="D21" i="15"/>
  <c r="D22" i="15"/>
  <c r="E22" i="15" s="1"/>
  <c r="D23" i="15"/>
  <c r="E23" i="15" s="1"/>
  <c r="D24" i="15"/>
  <c r="D25" i="15"/>
  <c r="D26" i="15"/>
  <c r="D27" i="15"/>
  <c r="D28" i="15"/>
  <c r="E28" i="15" s="1"/>
  <c r="D29" i="15"/>
  <c r="D30" i="15"/>
  <c r="E30" i="15" s="1"/>
  <c r="D31" i="15"/>
  <c r="E31" i="15" s="1"/>
  <c r="D32" i="15"/>
  <c r="D33" i="15"/>
  <c r="D34" i="15"/>
  <c r="D35" i="15"/>
  <c r="D36" i="15"/>
  <c r="D37" i="15"/>
  <c r="D38" i="15"/>
  <c r="E38" i="15" s="1"/>
  <c r="D39" i="15"/>
  <c r="E39" i="15" s="1"/>
  <c r="D40" i="15"/>
  <c r="L44" i="15"/>
  <c r="D5" i="16"/>
  <c r="C10" i="16"/>
  <c r="C44" i="16" s="1"/>
  <c r="D6" i="16"/>
  <c r="D7" i="16"/>
  <c r="D8" i="16"/>
  <c r="D9" i="16"/>
  <c r="E9" i="16" s="1"/>
  <c r="D10" i="16"/>
  <c r="D11" i="16"/>
  <c r="D12" i="16"/>
  <c r="D13" i="16"/>
  <c r="D14" i="16"/>
  <c r="D15" i="16"/>
  <c r="D16" i="16"/>
  <c r="E16" i="16" s="1"/>
  <c r="D17" i="16"/>
  <c r="E17" i="16" s="1"/>
  <c r="D18" i="16"/>
  <c r="D19" i="16"/>
  <c r="D20" i="16"/>
  <c r="D21" i="16"/>
  <c r="D22" i="16"/>
  <c r="D23" i="16"/>
  <c r="D24" i="16"/>
  <c r="D25" i="16"/>
  <c r="E25" i="16" s="1"/>
  <c r="D26" i="16"/>
  <c r="D27" i="16"/>
  <c r="D28" i="16"/>
  <c r="D29" i="16"/>
  <c r="D30" i="16"/>
  <c r="D31" i="16"/>
  <c r="D32" i="16"/>
  <c r="E32" i="16" s="1"/>
  <c r="D33" i="16"/>
  <c r="E33" i="16" s="1"/>
  <c r="D34" i="16"/>
  <c r="E34" i="16" s="1"/>
  <c r="D35" i="16"/>
  <c r="D36" i="16"/>
  <c r="D37" i="16"/>
  <c r="D38" i="16"/>
  <c r="D39" i="16"/>
  <c r="D40" i="16"/>
  <c r="E40" i="16" s="1"/>
  <c r="L44" i="16"/>
  <c r="D5" i="17"/>
  <c r="E5" i="17" s="1"/>
  <c r="C11" i="17"/>
  <c r="C44" i="17" s="1"/>
  <c r="D6" i="17"/>
  <c r="D7" i="17"/>
  <c r="D8" i="17"/>
  <c r="D9" i="17"/>
  <c r="D10" i="17"/>
  <c r="D11" i="17"/>
  <c r="D12" i="17"/>
  <c r="D13" i="17"/>
  <c r="D14" i="17"/>
  <c r="D15" i="17"/>
  <c r="D16" i="17"/>
  <c r="E16" i="17" s="1"/>
  <c r="D17" i="17"/>
  <c r="D18" i="17"/>
  <c r="E18" i="17" s="1"/>
  <c r="D19" i="17"/>
  <c r="E19" i="17" s="1"/>
  <c r="D20" i="17"/>
  <c r="E20" i="17" s="1"/>
  <c r="D21" i="17"/>
  <c r="D22" i="17"/>
  <c r="D23" i="17"/>
  <c r="D24" i="17"/>
  <c r="D25" i="17"/>
  <c r="D26" i="17"/>
  <c r="D27" i="17"/>
  <c r="E27" i="17" s="1"/>
  <c r="D28" i="17"/>
  <c r="D29" i="17"/>
  <c r="D30" i="17"/>
  <c r="D31" i="17"/>
  <c r="D32" i="17"/>
  <c r="E32" i="17" s="1"/>
  <c r="D33" i="17"/>
  <c r="D34" i="17"/>
  <c r="E34" i="17" s="1"/>
  <c r="D35" i="17"/>
  <c r="E35" i="17" s="1"/>
  <c r="D36" i="17"/>
  <c r="E36" i="17" s="1"/>
  <c r="D37" i="17"/>
  <c r="D38" i="17"/>
  <c r="E38" i="17" s="1"/>
  <c r="D39" i="17"/>
  <c r="D40" i="17"/>
  <c r="L44" i="17"/>
  <c r="D5" i="18"/>
  <c r="C12" i="18"/>
  <c r="C44" i="18" s="1"/>
  <c r="D6" i="18"/>
  <c r="D7" i="18"/>
  <c r="D8" i="18"/>
  <c r="D9" i="18"/>
  <c r="D10" i="18"/>
  <c r="E10" i="18" s="1"/>
  <c r="D11" i="18"/>
  <c r="D12" i="18"/>
  <c r="D13" i="18"/>
  <c r="E13" i="18" s="1"/>
  <c r="D14" i="18"/>
  <c r="D15" i="18"/>
  <c r="D16" i="18"/>
  <c r="D17" i="18"/>
  <c r="D18" i="18"/>
  <c r="D19" i="18"/>
  <c r="D20" i="18"/>
  <c r="E20" i="18" s="1"/>
  <c r="D21" i="18"/>
  <c r="E21" i="18" s="1"/>
  <c r="D22" i="18"/>
  <c r="D23" i="18"/>
  <c r="D24" i="18"/>
  <c r="D25" i="18"/>
  <c r="D26" i="18"/>
  <c r="E26" i="18" s="1"/>
  <c r="D27" i="18"/>
  <c r="D28" i="18"/>
  <c r="D29" i="18"/>
  <c r="E29" i="18" s="1"/>
  <c r="D30" i="18"/>
  <c r="D31" i="18"/>
  <c r="D32" i="18"/>
  <c r="D33" i="18"/>
  <c r="D34" i="18"/>
  <c r="D35" i="18"/>
  <c r="D36" i="18"/>
  <c r="E36" i="18" s="1"/>
  <c r="D37" i="18"/>
  <c r="E37" i="18" s="1"/>
  <c r="D38" i="18"/>
  <c r="D39" i="18"/>
  <c r="D40" i="18"/>
  <c r="L44" i="18"/>
  <c r="D5" i="19"/>
  <c r="C13" i="19"/>
  <c r="D6" i="19"/>
  <c r="D7" i="19"/>
  <c r="D8" i="19"/>
  <c r="D9" i="19"/>
  <c r="D10" i="19"/>
  <c r="D11" i="19"/>
  <c r="D12" i="19"/>
  <c r="D13" i="19"/>
  <c r="D14" i="19"/>
  <c r="E14" i="19" s="1"/>
  <c r="D15" i="19"/>
  <c r="D16" i="19"/>
  <c r="D17" i="19"/>
  <c r="D18" i="19"/>
  <c r="D19" i="19"/>
  <c r="D20" i="19"/>
  <c r="D21" i="19"/>
  <c r="D22" i="19"/>
  <c r="E22" i="19" s="1"/>
  <c r="D23" i="19"/>
  <c r="D24" i="19"/>
  <c r="D25" i="19"/>
  <c r="D26" i="19"/>
  <c r="D27" i="19"/>
  <c r="D28" i="19"/>
  <c r="D29" i="19"/>
  <c r="D30" i="19"/>
  <c r="D31" i="19"/>
  <c r="D32" i="19"/>
  <c r="D33" i="19"/>
  <c r="D34" i="19"/>
  <c r="D35" i="19"/>
  <c r="D36" i="19"/>
  <c r="D37" i="19"/>
  <c r="D38" i="19"/>
  <c r="E38" i="19" s="1"/>
  <c r="D39" i="19"/>
  <c r="D40" i="19"/>
  <c r="L44" i="19"/>
  <c r="D5" i="20"/>
  <c r="C14" i="20"/>
  <c r="D6" i="20"/>
  <c r="D7" i="20"/>
  <c r="D8" i="20"/>
  <c r="E8" i="20" s="1"/>
  <c r="D9" i="20"/>
  <c r="E9" i="20" s="1"/>
  <c r="D10" i="20"/>
  <c r="D11" i="20"/>
  <c r="D12" i="20"/>
  <c r="D13" i="20"/>
  <c r="E13" i="20" s="1"/>
  <c r="D14" i="20"/>
  <c r="D15" i="20"/>
  <c r="D16" i="20"/>
  <c r="D17" i="20"/>
  <c r="D18" i="20"/>
  <c r="D19" i="20"/>
  <c r="D20" i="20"/>
  <c r="D21" i="20"/>
  <c r="E21" i="20" s="1"/>
  <c r="D22" i="20"/>
  <c r="D23" i="20"/>
  <c r="D24" i="20"/>
  <c r="E24" i="20" s="1"/>
  <c r="D25" i="20"/>
  <c r="E25" i="20" s="1"/>
  <c r="D26" i="20"/>
  <c r="D27" i="20"/>
  <c r="D28" i="20"/>
  <c r="D29" i="20"/>
  <c r="E29" i="20" s="1"/>
  <c r="D30" i="20"/>
  <c r="D31" i="20"/>
  <c r="D32" i="20"/>
  <c r="E32" i="20" s="1"/>
  <c r="D33" i="20"/>
  <c r="D34" i="20"/>
  <c r="D35" i="20"/>
  <c r="D36" i="20"/>
  <c r="D37" i="20"/>
  <c r="E37" i="20" s="1"/>
  <c r="D38" i="20"/>
  <c r="D39" i="20"/>
  <c r="D40" i="20"/>
  <c r="E40" i="20" s="1"/>
  <c r="L44" i="20"/>
  <c r="D5" i="21"/>
  <c r="C15" i="21"/>
  <c r="C44" i="21" s="1"/>
  <c r="D6" i="21"/>
  <c r="D7" i="21"/>
  <c r="D8" i="21"/>
  <c r="D9" i="21"/>
  <c r="D10" i="21"/>
  <c r="E10" i="21" s="1"/>
  <c r="D11" i="21"/>
  <c r="D12" i="21"/>
  <c r="D13" i="21"/>
  <c r="D14" i="21"/>
  <c r="D15" i="21"/>
  <c r="D16" i="21"/>
  <c r="D17" i="21"/>
  <c r="D18" i="21"/>
  <c r="E18" i="21" s="1"/>
  <c r="D19" i="21"/>
  <c r="D20" i="21"/>
  <c r="D21" i="21"/>
  <c r="D22" i="21"/>
  <c r="D23" i="21"/>
  <c r="D24" i="21"/>
  <c r="D25" i="21"/>
  <c r="D26" i="21"/>
  <c r="D27" i="21"/>
  <c r="D28" i="21"/>
  <c r="D29" i="21"/>
  <c r="D30" i="21"/>
  <c r="D31" i="21"/>
  <c r="D32" i="21"/>
  <c r="D33" i="21"/>
  <c r="D34" i="21"/>
  <c r="E34" i="21" s="1"/>
  <c r="D35" i="21"/>
  <c r="D36" i="21"/>
  <c r="D37" i="21"/>
  <c r="D38" i="21"/>
  <c r="D39" i="21"/>
  <c r="D40" i="21"/>
  <c r="L44" i="21"/>
  <c r="D5" i="22"/>
  <c r="E5" i="22" s="1"/>
  <c r="C16" i="22"/>
  <c r="D6" i="22"/>
  <c r="D7" i="22"/>
  <c r="D8" i="22"/>
  <c r="D9" i="22"/>
  <c r="D10" i="22"/>
  <c r="D11" i="22"/>
  <c r="D12" i="22"/>
  <c r="E12" i="22" s="1"/>
  <c r="D13" i="22"/>
  <c r="D14" i="22"/>
  <c r="D15" i="22"/>
  <c r="D16" i="22"/>
  <c r="D17" i="22"/>
  <c r="D18" i="22"/>
  <c r="D19" i="22"/>
  <c r="D20" i="22"/>
  <c r="D21" i="22"/>
  <c r="E21" i="22" s="1"/>
  <c r="D22" i="22"/>
  <c r="D23" i="22"/>
  <c r="D24" i="22"/>
  <c r="D25" i="22"/>
  <c r="D26" i="22"/>
  <c r="D27" i="22"/>
  <c r="D28" i="22"/>
  <c r="E28" i="22" s="1"/>
  <c r="D29" i="22"/>
  <c r="D30" i="22"/>
  <c r="D31" i="22"/>
  <c r="D32" i="22"/>
  <c r="D33" i="22"/>
  <c r="D34" i="22"/>
  <c r="D35" i="22"/>
  <c r="D36" i="22"/>
  <c r="E36" i="22" s="1"/>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E30" i="23" s="1"/>
  <c r="D31" i="23"/>
  <c r="D32" i="23"/>
  <c r="D33" i="23"/>
  <c r="D34" i="23"/>
  <c r="E34" i="23" s="1"/>
  <c r="D35" i="23"/>
  <c r="D36" i="23"/>
  <c r="D37" i="23"/>
  <c r="D38" i="23"/>
  <c r="E38" i="23" s="1"/>
  <c r="D39" i="23"/>
  <c r="D40" i="23"/>
  <c r="L44" i="23"/>
  <c r="D5" i="24"/>
  <c r="C18" i="24"/>
  <c r="D6" i="24"/>
  <c r="D7" i="24"/>
  <c r="D8" i="24"/>
  <c r="E8" i="24" s="1"/>
  <c r="D9" i="24"/>
  <c r="D10" i="24"/>
  <c r="D11" i="24"/>
  <c r="D12" i="24"/>
  <c r="D13" i="24"/>
  <c r="D14" i="24"/>
  <c r="D15" i="24"/>
  <c r="D16" i="24"/>
  <c r="E16" i="24" s="1"/>
  <c r="D17" i="24"/>
  <c r="D18" i="24"/>
  <c r="D19" i="24"/>
  <c r="D20" i="24"/>
  <c r="D21" i="24"/>
  <c r="E21" i="24" s="1"/>
  <c r="D22" i="24"/>
  <c r="D23" i="24"/>
  <c r="D24" i="24"/>
  <c r="E24" i="24" s="1"/>
  <c r="D25" i="24"/>
  <c r="D26" i="24"/>
  <c r="D27" i="24"/>
  <c r="D28" i="24"/>
  <c r="D29" i="24"/>
  <c r="D30" i="24"/>
  <c r="D31" i="24"/>
  <c r="D32" i="24"/>
  <c r="D33" i="24"/>
  <c r="D34" i="24"/>
  <c r="D35" i="24"/>
  <c r="D36" i="24"/>
  <c r="D37" i="24"/>
  <c r="E37" i="24" s="1"/>
  <c r="D38" i="24"/>
  <c r="D39" i="24"/>
  <c r="D40" i="24"/>
  <c r="E40" i="24" s="1"/>
  <c r="L44" i="24"/>
  <c r="D5" i="25"/>
  <c r="C19" i="25"/>
  <c r="C44" i="25" s="1"/>
  <c r="D6" i="25"/>
  <c r="D7" i="25"/>
  <c r="D8" i="25"/>
  <c r="D9" i="25"/>
  <c r="D10" i="25"/>
  <c r="E10" i="25" s="1"/>
  <c r="D11" i="25"/>
  <c r="E11" i="25" s="1"/>
  <c r="D12" i="25"/>
  <c r="D13" i="25"/>
  <c r="D14" i="25"/>
  <c r="D15" i="25"/>
  <c r="D16" i="25"/>
  <c r="E16" i="25" s="1"/>
  <c r="D17" i="25"/>
  <c r="D18" i="25"/>
  <c r="D19" i="25"/>
  <c r="E19" i="25" s="1"/>
  <c r="D20" i="25"/>
  <c r="D21" i="25"/>
  <c r="D22" i="25"/>
  <c r="D23" i="25"/>
  <c r="D24" i="25"/>
  <c r="D25" i="25"/>
  <c r="D26" i="25"/>
  <c r="D27" i="25"/>
  <c r="E27" i="25" s="1"/>
  <c r="D28" i="25"/>
  <c r="D29" i="25"/>
  <c r="D30" i="25"/>
  <c r="D31" i="25"/>
  <c r="E31" i="25" s="1"/>
  <c r="D32" i="25"/>
  <c r="D33" i="25"/>
  <c r="D34" i="25"/>
  <c r="D35" i="25"/>
  <c r="E35" i="25" s="1"/>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E37" i="26" s="1"/>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E9" i="28" s="1"/>
  <c r="D10" i="28"/>
  <c r="D11" i="28"/>
  <c r="D12" i="28"/>
  <c r="D13" i="28"/>
  <c r="D14" i="28"/>
  <c r="D15" i="28"/>
  <c r="D16" i="28"/>
  <c r="D17" i="28"/>
  <c r="D18" i="28"/>
  <c r="D19" i="28"/>
  <c r="D20" i="28"/>
  <c r="D21" i="28"/>
  <c r="D22" i="28"/>
  <c r="D23" i="28"/>
  <c r="D24" i="28"/>
  <c r="E24" i="28" s="1"/>
  <c r="D25" i="28"/>
  <c r="E25" i="28" s="1"/>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E19" i="29" s="1"/>
  <c r="D20" i="29"/>
  <c r="D21" i="29"/>
  <c r="D22" i="29"/>
  <c r="D23" i="29"/>
  <c r="D24" i="29"/>
  <c r="D25" i="29"/>
  <c r="D26" i="29"/>
  <c r="D27" i="29"/>
  <c r="D28" i="29"/>
  <c r="D29" i="29"/>
  <c r="D30" i="29"/>
  <c r="D31" i="29"/>
  <c r="D32" i="29"/>
  <c r="D33" i="29"/>
  <c r="D34" i="29"/>
  <c r="D35" i="29"/>
  <c r="E35" i="29" s="1"/>
  <c r="D36" i="29"/>
  <c r="D37" i="29"/>
  <c r="D38" i="29"/>
  <c r="D39" i="29"/>
  <c r="D40" i="29"/>
  <c r="L44" i="29"/>
  <c r="D5" i="31"/>
  <c r="C25" i="31"/>
  <c r="D6" i="31"/>
  <c r="D7" i="31"/>
  <c r="D8" i="31"/>
  <c r="D9" i="31"/>
  <c r="D10" i="31"/>
  <c r="D11" i="31"/>
  <c r="D12" i="31"/>
  <c r="D13" i="31"/>
  <c r="E13" i="31" s="1"/>
  <c r="D14" i="31"/>
  <c r="D15" i="31"/>
  <c r="D16" i="31"/>
  <c r="D17" i="31"/>
  <c r="D18" i="31"/>
  <c r="D19" i="31"/>
  <c r="D20" i="31"/>
  <c r="D21" i="31"/>
  <c r="D22" i="31"/>
  <c r="D23" i="31"/>
  <c r="D24" i="31"/>
  <c r="D25" i="31"/>
  <c r="D26" i="31"/>
  <c r="D27" i="31"/>
  <c r="D28" i="31"/>
  <c r="D29" i="31"/>
  <c r="E29" i="31" s="1"/>
  <c r="D30" i="31"/>
  <c r="D31" i="31"/>
  <c r="D32" i="31"/>
  <c r="D33" i="31"/>
  <c r="D34" i="31"/>
  <c r="D35" i="31"/>
  <c r="D36" i="31"/>
  <c r="D37" i="31"/>
  <c r="E37" i="31" s="1"/>
  <c r="D38" i="31"/>
  <c r="D39" i="31"/>
  <c r="D40" i="31"/>
  <c r="L44" i="31"/>
  <c r="D5" i="30"/>
  <c r="C24" i="30"/>
  <c r="C44" i="30" s="1"/>
  <c r="D6" i="30"/>
  <c r="E6" i="30" s="1"/>
  <c r="D7" i="30"/>
  <c r="E7" i="30" s="1"/>
  <c r="D8" i="30"/>
  <c r="D9" i="30"/>
  <c r="D10" i="30"/>
  <c r="D11" i="30"/>
  <c r="D12" i="30"/>
  <c r="D13" i="30"/>
  <c r="E13" i="30" s="1"/>
  <c r="D14" i="30"/>
  <c r="D15" i="30"/>
  <c r="E15" i="30" s="1"/>
  <c r="D16" i="30"/>
  <c r="D17" i="30"/>
  <c r="D18" i="30"/>
  <c r="E18" i="30" s="1"/>
  <c r="D19" i="30"/>
  <c r="D20" i="30"/>
  <c r="D21" i="30"/>
  <c r="D22" i="30"/>
  <c r="D23" i="30"/>
  <c r="E23" i="30" s="1"/>
  <c r="D24" i="30"/>
  <c r="D25" i="30"/>
  <c r="D26" i="30"/>
  <c r="D27" i="30"/>
  <c r="D28" i="30"/>
  <c r="D29" i="30"/>
  <c r="D30" i="30"/>
  <c r="D31" i="30"/>
  <c r="E31" i="30" s="1"/>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E17" i="32" s="1"/>
  <c r="D18" i="32"/>
  <c r="D19" i="32"/>
  <c r="D20" i="32"/>
  <c r="D21" i="32"/>
  <c r="D22" i="32"/>
  <c r="D23" i="32"/>
  <c r="D24" i="32"/>
  <c r="D25" i="32"/>
  <c r="D26" i="32"/>
  <c r="D27" i="32"/>
  <c r="D28" i="32"/>
  <c r="D29" i="32"/>
  <c r="D30" i="32"/>
  <c r="D31" i="32"/>
  <c r="D32" i="32"/>
  <c r="E32" i="32" s="1"/>
  <c r="D33" i="32"/>
  <c r="E33" i="32" s="1"/>
  <c r="D34" i="32"/>
  <c r="D35" i="32"/>
  <c r="D36" i="32"/>
  <c r="D37" i="32"/>
  <c r="D38" i="32"/>
  <c r="D39" i="32"/>
  <c r="D40" i="32"/>
  <c r="L44" i="32"/>
  <c r="D5" i="33"/>
  <c r="C27" i="33"/>
  <c r="C44" i="33" s="1"/>
  <c r="D6" i="33"/>
  <c r="D7" i="33"/>
  <c r="D8" i="33"/>
  <c r="D9" i="33"/>
  <c r="E9" i="33" s="1"/>
  <c r="D10" i="33"/>
  <c r="D11" i="33"/>
  <c r="E11" i="33" s="1"/>
  <c r="D12" i="33"/>
  <c r="D13" i="33"/>
  <c r="D14" i="33"/>
  <c r="D15" i="33"/>
  <c r="D16" i="33"/>
  <c r="D17" i="33"/>
  <c r="E17" i="33" s="1"/>
  <c r="D18" i="33"/>
  <c r="D19" i="33"/>
  <c r="D20" i="33"/>
  <c r="D21" i="33"/>
  <c r="D22" i="33"/>
  <c r="D23" i="33"/>
  <c r="D24" i="33"/>
  <c r="D25" i="33"/>
  <c r="E25" i="33" s="1"/>
  <c r="D26" i="33"/>
  <c r="D27" i="33"/>
  <c r="D28" i="33"/>
  <c r="D29" i="33"/>
  <c r="D30" i="33"/>
  <c r="D31" i="33"/>
  <c r="D32" i="33"/>
  <c r="E32" i="33" s="1"/>
  <c r="D33" i="33"/>
  <c r="D34" i="33"/>
  <c r="D35" i="33"/>
  <c r="D36" i="33"/>
  <c r="D37" i="33"/>
  <c r="D38" i="33"/>
  <c r="D39" i="33"/>
  <c r="D40" i="33"/>
  <c r="L44" i="33"/>
  <c r="D5" i="34"/>
  <c r="C28" i="34"/>
  <c r="E27" i="34" s="1"/>
  <c r="D6" i="34"/>
  <c r="D7" i="34"/>
  <c r="D8" i="34"/>
  <c r="D9" i="34"/>
  <c r="D10" i="34"/>
  <c r="D11" i="34"/>
  <c r="D12" i="34"/>
  <c r="D13" i="34"/>
  <c r="D14" i="34"/>
  <c r="D15" i="34"/>
  <c r="D16" i="34"/>
  <c r="D17" i="34"/>
  <c r="D18" i="34"/>
  <c r="D19" i="34"/>
  <c r="E19" i="34" s="1"/>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E13" i="35" s="1"/>
  <c r="D14" i="35"/>
  <c r="D15" i="35"/>
  <c r="E15" i="35" s="1"/>
  <c r="D16" i="35"/>
  <c r="D17" i="35"/>
  <c r="D18" i="35"/>
  <c r="D19" i="35"/>
  <c r="D20" i="35"/>
  <c r="D21" i="35"/>
  <c r="D22" i="35"/>
  <c r="D23" i="35"/>
  <c r="E23" i="35" s="1"/>
  <c r="D24" i="35"/>
  <c r="D25" i="35"/>
  <c r="D26" i="35"/>
  <c r="D27" i="35"/>
  <c r="D28" i="35"/>
  <c r="D29" i="35"/>
  <c r="D30" i="35"/>
  <c r="D31" i="35"/>
  <c r="E31" i="35" s="1"/>
  <c r="D32" i="35"/>
  <c r="D33" i="35"/>
  <c r="D34" i="35"/>
  <c r="D35" i="35"/>
  <c r="D36" i="35"/>
  <c r="D37" i="35"/>
  <c r="E37" i="35" s="1"/>
  <c r="D38" i="35"/>
  <c r="D39" i="35"/>
  <c r="D40" i="35"/>
  <c r="L44" i="35"/>
  <c r="D5" i="36"/>
  <c r="E5" i="36" s="1"/>
  <c r="C30" i="36"/>
  <c r="C44" i="36" s="1"/>
  <c r="D6" i="36"/>
  <c r="D7" i="36"/>
  <c r="D8" i="36"/>
  <c r="D9" i="36"/>
  <c r="E9" i="36" s="1"/>
  <c r="D10" i="36"/>
  <c r="D11" i="36"/>
  <c r="D12" i="36"/>
  <c r="D13" i="36"/>
  <c r="E13" i="36" s="1"/>
  <c r="D14" i="36"/>
  <c r="D15" i="36"/>
  <c r="D16" i="36"/>
  <c r="D17" i="36"/>
  <c r="E17" i="36" s="1"/>
  <c r="D18" i="36"/>
  <c r="D19" i="36"/>
  <c r="D20" i="36"/>
  <c r="E20" i="36" s="1"/>
  <c r="D21" i="36"/>
  <c r="D22" i="36"/>
  <c r="D23" i="36"/>
  <c r="E23" i="36" s="1"/>
  <c r="D24" i="36"/>
  <c r="D25" i="36"/>
  <c r="E25" i="36" s="1"/>
  <c r="D26" i="36"/>
  <c r="D27" i="36"/>
  <c r="D28" i="36"/>
  <c r="D29" i="36"/>
  <c r="D30" i="36"/>
  <c r="D31" i="36"/>
  <c r="D32" i="36"/>
  <c r="D33" i="36"/>
  <c r="E33" i="36" s="1"/>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E35" i="38" s="1"/>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E7" i="40" s="1"/>
  <c r="D8" i="40"/>
  <c r="D9" i="40"/>
  <c r="D10" i="40"/>
  <c r="D11" i="40"/>
  <c r="D12" i="40"/>
  <c r="D13" i="40"/>
  <c r="D14" i="40"/>
  <c r="D15" i="40"/>
  <c r="D16" i="40"/>
  <c r="E16" i="40" s="1"/>
  <c r="D17" i="40"/>
  <c r="D18" i="40"/>
  <c r="D19" i="40"/>
  <c r="D20" i="40"/>
  <c r="D21" i="40"/>
  <c r="E21" i="40" s="1"/>
  <c r="D22" i="40"/>
  <c r="D23" i="40"/>
  <c r="D24" i="40"/>
  <c r="E24" i="40" s="1"/>
  <c r="D25" i="40"/>
  <c r="D26" i="40"/>
  <c r="E26" i="40" s="1"/>
  <c r="D27" i="40"/>
  <c r="D28" i="40"/>
  <c r="D29" i="40"/>
  <c r="D30" i="40"/>
  <c r="D31" i="40"/>
  <c r="D32" i="40"/>
  <c r="D33" i="40"/>
  <c r="D34" i="40"/>
  <c r="D35" i="40"/>
  <c r="D36" i="40"/>
  <c r="D37" i="40"/>
  <c r="E37" i="40" s="1"/>
  <c r="D38" i="40"/>
  <c r="D39" i="40"/>
  <c r="E39" i="40" s="1"/>
  <c r="D40" i="40"/>
  <c r="E40" i="40" s="1"/>
  <c r="L44" i="40"/>
  <c r="D5" i="41"/>
  <c r="C35" i="41"/>
  <c r="C44" i="41" s="1"/>
  <c r="D6" i="41"/>
  <c r="D7" i="41"/>
  <c r="D8" i="41"/>
  <c r="D9" i="41"/>
  <c r="D10" i="41"/>
  <c r="E10" i="41" s="1"/>
  <c r="D11" i="41"/>
  <c r="D12" i="41"/>
  <c r="E12" i="41" s="1"/>
  <c r="D13" i="41"/>
  <c r="D14" i="41"/>
  <c r="D15" i="41"/>
  <c r="D16" i="41"/>
  <c r="E16" i="41" s="1"/>
  <c r="D17" i="41"/>
  <c r="E17" i="41" s="1"/>
  <c r="D18" i="41"/>
  <c r="D19" i="41"/>
  <c r="D20" i="41"/>
  <c r="D21" i="41"/>
  <c r="D22" i="41"/>
  <c r="D23" i="41"/>
  <c r="D24" i="41"/>
  <c r="D25" i="41"/>
  <c r="D26" i="41"/>
  <c r="D27" i="41"/>
  <c r="D28" i="41"/>
  <c r="D29" i="41"/>
  <c r="D30" i="41"/>
  <c r="D31" i="41"/>
  <c r="D32" i="41"/>
  <c r="D33" i="41"/>
  <c r="E33" i="41" s="1"/>
  <c r="D34" i="41"/>
  <c r="D35" i="41"/>
  <c r="D36" i="41"/>
  <c r="D37" i="41"/>
  <c r="D38" i="41"/>
  <c r="D39" i="41"/>
  <c r="D40" i="41"/>
  <c r="L44" i="41"/>
  <c r="D5" i="42"/>
  <c r="E5" i="42" s="1"/>
  <c r="C36" i="42"/>
  <c r="D6" i="42"/>
  <c r="D7" i="42"/>
  <c r="D8" i="42"/>
  <c r="D9" i="42"/>
  <c r="D10" i="42"/>
  <c r="E10" i="42" s="1"/>
  <c r="D11" i="42"/>
  <c r="E11" i="42" s="1"/>
  <c r="D12" i="42"/>
  <c r="E12" i="42" s="1"/>
  <c r="D13" i="42"/>
  <c r="D14" i="42"/>
  <c r="D15" i="42"/>
  <c r="D16" i="42"/>
  <c r="D17" i="42"/>
  <c r="D18" i="42"/>
  <c r="E18" i="42" s="1"/>
  <c r="D19" i="42"/>
  <c r="D20" i="42"/>
  <c r="E20" i="42" s="1"/>
  <c r="D21" i="42"/>
  <c r="E21" i="42" s="1"/>
  <c r="D22" i="42"/>
  <c r="D23" i="42"/>
  <c r="D24" i="42"/>
  <c r="D25" i="42"/>
  <c r="D26" i="42"/>
  <c r="D27" i="42"/>
  <c r="D28" i="42"/>
  <c r="E28" i="42" s="1"/>
  <c r="D29" i="42"/>
  <c r="D30" i="42"/>
  <c r="D31" i="42"/>
  <c r="D32" i="42"/>
  <c r="D33" i="42"/>
  <c r="D34" i="42"/>
  <c r="D35" i="42"/>
  <c r="D36" i="42"/>
  <c r="D37" i="42"/>
  <c r="E37" i="42" s="1"/>
  <c r="D38" i="42"/>
  <c r="D39" i="42"/>
  <c r="D40" i="42"/>
  <c r="L44" i="42"/>
  <c r="D5" i="44"/>
  <c r="C37" i="44"/>
  <c r="C44" i="44" s="1"/>
  <c r="D6" i="44"/>
  <c r="E6" i="44" s="1"/>
  <c r="D7" i="44"/>
  <c r="D8" i="44"/>
  <c r="D9" i="44"/>
  <c r="D10" i="44"/>
  <c r="D11" i="44"/>
  <c r="D12" i="44"/>
  <c r="E12" i="44" s="1"/>
  <c r="D13" i="44"/>
  <c r="E13" i="44" s="1"/>
  <c r="D14" i="44"/>
  <c r="E14" i="44" s="1"/>
  <c r="D15" i="44"/>
  <c r="E15" i="44" s="1"/>
  <c r="D16" i="44"/>
  <c r="D17" i="44"/>
  <c r="E17" i="44" s="1"/>
  <c r="D18" i="44"/>
  <c r="D19" i="44"/>
  <c r="D20" i="44"/>
  <c r="D21" i="44"/>
  <c r="E21" i="44" s="1"/>
  <c r="D22" i="44"/>
  <c r="E22" i="44" s="1"/>
  <c r="D23" i="44"/>
  <c r="V23" i="44"/>
  <c r="D24" i="44"/>
  <c r="D25" i="44"/>
  <c r="D26" i="44"/>
  <c r="D27" i="44"/>
  <c r="D28" i="44"/>
  <c r="E28" i="44" s="1"/>
  <c r="D29" i="44"/>
  <c r="D30" i="44"/>
  <c r="D31" i="44"/>
  <c r="D32" i="44"/>
  <c r="E32" i="44" s="1"/>
  <c r="D33" i="44"/>
  <c r="D34" i="44"/>
  <c r="D35" i="44"/>
  <c r="D36" i="44"/>
  <c r="E36" i="44" s="1"/>
  <c r="D37" i="44"/>
  <c r="D38" i="44"/>
  <c r="D39" i="44"/>
  <c r="D40" i="44"/>
  <c r="L44" i="44"/>
  <c r="D5" i="43"/>
  <c r="C38" i="43"/>
  <c r="C44" i="43" s="1"/>
  <c r="D6" i="43"/>
  <c r="D7" i="43"/>
  <c r="D8" i="43"/>
  <c r="D9" i="43"/>
  <c r="D10" i="43"/>
  <c r="D11" i="43"/>
  <c r="D12" i="43"/>
  <c r="D13" i="43"/>
  <c r="D14" i="43"/>
  <c r="D15" i="43"/>
  <c r="E15" i="43" s="1"/>
  <c r="D16" i="43"/>
  <c r="D17" i="43"/>
  <c r="D18" i="43"/>
  <c r="D19" i="43"/>
  <c r="D20" i="43"/>
  <c r="D21" i="43"/>
  <c r="D22" i="43"/>
  <c r="D23" i="43"/>
  <c r="E23" i="43" s="1"/>
  <c r="D24" i="43"/>
  <c r="D25" i="43"/>
  <c r="D26" i="43"/>
  <c r="D27" i="43"/>
  <c r="D28" i="43"/>
  <c r="D29" i="43"/>
  <c r="D30" i="43"/>
  <c r="D31" i="43"/>
  <c r="D32" i="43"/>
  <c r="D33" i="43"/>
  <c r="D34" i="43"/>
  <c r="D35" i="43"/>
  <c r="D36" i="43"/>
  <c r="D37" i="43"/>
  <c r="D38" i="43"/>
  <c r="E38" i="43" s="1"/>
  <c r="D39" i="43"/>
  <c r="E39" i="43" s="1"/>
  <c r="D40" i="43"/>
  <c r="D44" i="43"/>
  <c r="L44" i="43"/>
  <c r="O28" i="4"/>
  <c r="P28" i="4" s="1"/>
  <c r="C28" i="4" s="1"/>
  <c r="P25" i="24" s="1"/>
  <c r="O8" i="4"/>
  <c r="P8" i="4" s="1"/>
  <c r="C8" i="4" s="1"/>
  <c r="F5" i="32" s="1"/>
  <c r="O30" i="4"/>
  <c r="P30" i="4" s="1"/>
  <c r="C30" i="4" s="1"/>
  <c r="P27" i="8" s="1"/>
  <c r="O14" i="4"/>
  <c r="P14" i="4" s="1"/>
  <c r="C14" i="4" s="1"/>
  <c r="F11" i="33" s="1"/>
  <c r="O15" i="4"/>
  <c r="P15" i="4" s="1"/>
  <c r="C15" i="4" s="1"/>
  <c r="F12" i="14" s="1"/>
  <c r="X34" i="15"/>
  <c r="X34" i="32"/>
  <c r="V26" i="51"/>
  <c r="V26" i="18"/>
  <c r="V26" i="22"/>
  <c r="V26" i="30"/>
  <c r="V26" i="37"/>
  <c r="V26" i="43"/>
  <c r="V26" i="17"/>
  <c r="V26" i="27"/>
  <c r="V26" i="31"/>
  <c r="V26" i="40"/>
  <c r="X34" i="49"/>
  <c r="V24" i="50"/>
  <c r="E26" i="34"/>
  <c r="E31" i="34"/>
  <c r="E18" i="28"/>
  <c r="E6" i="26"/>
  <c r="E33" i="26"/>
  <c r="E34" i="26"/>
  <c r="E18" i="26"/>
  <c r="E10" i="26"/>
  <c r="E17" i="26"/>
  <c r="E22" i="26"/>
  <c r="E6" i="25"/>
  <c r="E39" i="25"/>
  <c r="E40" i="25"/>
  <c r="E36" i="25"/>
  <c r="E14" i="25"/>
  <c r="E38" i="25"/>
  <c r="E8" i="25"/>
  <c r="E17" i="23"/>
  <c r="E16" i="23"/>
  <c r="E13" i="23"/>
  <c r="E22" i="23"/>
  <c r="E6" i="23"/>
  <c r="E33" i="23"/>
  <c r="E9" i="23"/>
  <c r="E17" i="19"/>
  <c r="E40" i="18"/>
  <c r="E27" i="18"/>
  <c r="E31" i="18"/>
  <c r="E39" i="17"/>
  <c r="E7" i="17"/>
  <c r="E13" i="16"/>
  <c r="E8" i="16"/>
  <c r="E21" i="16"/>
  <c r="E10" i="15"/>
  <c r="E5" i="15"/>
  <c r="E35" i="15"/>
  <c r="E5" i="12"/>
  <c r="E7" i="12"/>
  <c r="E12" i="12"/>
  <c r="E16" i="12"/>
  <c r="E8" i="12"/>
  <c r="E29" i="12"/>
  <c r="E40" i="12"/>
  <c r="E14" i="12"/>
  <c r="E37" i="13"/>
  <c r="E14" i="13"/>
  <c r="E18" i="13"/>
  <c r="E9" i="13"/>
  <c r="E28" i="13"/>
  <c r="E17" i="13"/>
  <c r="E6" i="13"/>
  <c r="E29" i="8"/>
  <c r="E28" i="8"/>
  <c r="E16" i="8"/>
  <c r="E31" i="8"/>
  <c r="E20" i="8"/>
  <c r="E6" i="8"/>
  <c r="E40" i="8"/>
  <c r="E30" i="8"/>
  <c r="E21" i="8"/>
  <c r="E15" i="8"/>
  <c r="E29" i="41"/>
  <c r="F25" i="29"/>
  <c r="F25" i="21"/>
  <c r="P25" i="42"/>
  <c r="F25" i="30"/>
  <c r="P25" i="38"/>
  <c r="F25" i="28"/>
  <c r="P25" i="27"/>
  <c r="F25" i="19"/>
  <c r="P25" i="30"/>
  <c r="F25" i="14"/>
  <c r="E12" i="30"/>
  <c r="E20" i="30"/>
  <c r="E24" i="30"/>
  <c r="E33" i="30"/>
  <c r="E32" i="30"/>
  <c r="X34" i="8"/>
  <c r="X34" i="31"/>
  <c r="X34" i="23"/>
  <c r="X34" i="38"/>
  <c r="F12" i="21"/>
  <c r="F12" i="30"/>
  <c r="F12" i="35"/>
  <c r="F12" i="41"/>
  <c r="F12" i="15"/>
  <c r="F12" i="25"/>
  <c r="F12" i="34"/>
  <c r="F12" i="39"/>
  <c r="P12" i="42"/>
  <c r="F12" i="18"/>
  <c r="P12" i="21"/>
  <c r="P12" i="31"/>
  <c r="P12" i="37"/>
  <c r="F12" i="44"/>
  <c r="E28" i="40"/>
  <c r="E23" i="40"/>
  <c r="E11" i="40"/>
  <c r="E8" i="22"/>
  <c r="E19" i="22"/>
  <c r="X12" i="8"/>
  <c r="X12" i="15"/>
  <c r="X12" i="19"/>
  <c r="X12" i="34"/>
  <c r="X12" i="33"/>
  <c r="E35" i="44"/>
  <c r="E8" i="44"/>
  <c r="E16" i="44"/>
  <c r="E18" i="44"/>
  <c r="E24" i="44"/>
  <c r="E25" i="44"/>
  <c r="E31" i="44"/>
  <c r="E40" i="44"/>
  <c r="E33" i="44"/>
  <c r="E18" i="34"/>
  <c r="E14" i="34"/>
  <c r="E12" i="33"/>
  <c r="E15" i="33"/>
  <c r="E16" i="33"/>
  <c r="E21" i="33"/>
  <c r="E30" i="33"/>
  <c r="E33" i="33"/>
  <c r="E18" i="24"/>
  <c r="E31" i="16"/>
  <c r="E28" i="16"/>
  <c r="E39" i="16"/>
  <c r="E35" i="16"/>
  <c r="E37" i="16"/>
  <c r="E24" i="16"/>
  <c r="E20" i="16"/>
  <c r="E23" i="16"/>
  <c r="E19" i="16"/>
  <c r="E15" i="16"/>
  <c r="E28" i="29"/>
  <c r="E30" i="36"/>
  <c r="E31" i="36"/>
  <c r="V23" i="19"/>
  <c r="V24" i="14"/>
  <c r="V24" i="15"/>
  <c r="V24" i="21"/>
  <c r="V24" i="24"/>
  <c r="E26" i="23"/>
  <c r="E26" i="15"/>
  <c r="E12" i="15"/>
  <c r="G12" i="15" s="1"/>
  <c r="E18" i="15"/>
  <c r="E19" i="15"/>
  <c r="E25" i="15"/>
  <c r="E27" i="15"/>
  <c r="E34" i="15"/>
  <c r="E14" i="17"/>
  <c r="E15" i="17"/>
  <c r="E17" i="17"/>
  <c r="E22" i="17"/>
  <c r="E23" i="17"/>
  <c r="L44" i="50"/>
  <c r="L44" i="12"/>
  <c r="E13" i="12"/>
  <c r="E22" i="12"/>
  <c r="X36" i="39"/>
  <c r="X36" i="49"/>
  <c r="X32" i="8"/>
  <c r="X32" i="43"/>
  <c r="X32" i="37"/>
  <c r="X8" i="13"/>
  <c r="X8" i="21"/>
  <c r="X8" i="23"/>
  <c r="X8" i="37"/>
  <c r="X8" i="42"/>
  <c r="X8" i="17"/>
  <c r="X8" i="25"/>
  <c r="X8" i="44"/>
  <c r="X8" i="16"/>
  <c r="X8" i="33"/>
  <c r="X8" i="39"/>
  <c r="X8" i="49"/>
  <c r="X28" i="15"/>
  <c r="X28" i="19"/>
  <c r="X28" i="26"/>
  <c r="X28" i="31"/>
  <c r="X28" i="34"/>
  <c r="X28" i="35"/>
  <c r="X28" i="39"/>
  <c r="X28" i="12"/>
  <c r="X28" i="17"/>
  <c r="X28" i="22"/>
  <c r="X28" i="28"/>
  <c r="X28" i="32"/>
  <c r="X28" i="23"/>
  <c r="X28" i="37"/>
  <c r="X28" i="18"/>
  <c r="X28" i="29"/>
  <c r="X28" i="24"/>
  <c r="X28" i="42"/>
  <c r="X28" i="50"/>
  <c r="X28" i="14"/>
  <c r="X28" i="25"/>
  <c r="X28" i="38"/>
  <c r="X28" i="48"/>
  <c r="X28" i="52"/>
  <c r="X36" i="48"/>
  <c r="X36" i="12"/>
  <c r="X36" i="22"/>
  <c r="X36" i="50"/>
  <c r="X36" i="26"/>
  <c r="X36" i="41"/>
  <c r="X36" i="21"/>
  <c r="X36" i="36"/>
  <c r="X36" i="20"/>
  <c r="V33" i="31"/>
  <c r="X8" i="50"/>
  <c r="X8" i="40"/>
  <c r="X8" i="24"/>
  <c r="X28" i="21"/>
  <c r="X28" i="16"/>
  <c r="X8" i="36"/>
  <c r="X8" i="18"/>
  <c r="X28" i="43"/>
  <c r="X28" i="13"/>
  <c r="X7" i="37"/>
  <c r="V13" i="37"/>
  <c r="V13" i="42"/>
  <c r="V13" i="49"/>
  <c r="V13" i="33"/>
  <c r="X36" i="27"/>
  <c r="X36" i="29"/>
  <c r="X36" i="37"/>
  <c r="X36" i="40"/>
  <c r="X36" i="43"/>
  <c r="X36" i="25"/>
  <c r="X36" i="30"/>
  <c r="V16" i="21"/>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7"/>
  <c r="V28" i="28"/>
  <c r="V28" i="29"/>
  <c r="V18" i="24"/>
  <c r="V18" i="29"/>
  <c r="E41" i="4"/>
  <c r="X38" i="14" s="1"/>
  <c r="D10" i="4"/>
  <c r="V7" i="12" s="1"/>
  <c r="D11" i="4"/>
  <c r="D13" i="4"/>
  <c r="D14" i="4"/>
  <c r="E19" i="4"/>
  <c r="X16" i="44" s="1"/>
  <c r="E27" i="4"/>
  <c r="X24" i="37" s="1"/>
  <c r="D37" i="4"/>
  <c r="V34" i="27" s="1"/>
  <c r="D39" i="4"/>
  <c r="V36" i="23" s="1"/>
  <c r="X36" i="8"/>
  <c r="X36" i="44"/>
  <c r="X36" i="38"/>
  <c r="X36" i="28"/>
  <c r="X36" i="32"/>
  <c r="X36" i="19"/>
  <c r="X36" i="16"/>
  <c r="X36" i="42"/>
  <c r="X36" i="24"/>
  <c r="X36" i="23"/>
  <c r="X36" i="15"/>
  <c r="X36" i="31"/>
  <c r="X36" i="35"/>
  <c r="X36" i="34"/>
  <c r="X8" i="35"/>
  <c r="X8" i="30"/>
  <c r="X8" i="15"/>
  <c r="X28" i="20"/>
  <c r="X28" i="36"/>
  <c r="X28" i="51"/>
  <c r="X36" i="52"/>
  <c r="V32" i="23"/>
  <c r="V32" i="31"/>
  <c r="V32" i="32"/>
  <c r="V32" i="21"/>
  <c r="V32" i="41"/>
  <c r="V32" i="44"/>
  <c r="V32" i="13"/>
  <c r="V32" i="42"/>
  <c r="V32" i="8"/>
  <c r="V32" i="43"/>
  <c r="V32" i="48"/>
  <c r="V32" i="49"/>
  <c r="V32" i="50"/>
  <c r="V32" i="17"/>
  <c r="V32" i="28"/>
  <c r="V32" i="39"/>
  <c r="V32" i="52"/>
  <c r="V32" i="25"/>
  <c r="V32" i="12"/>
  <c r="V32" i="26"/>
  <c r="V24" i="26"/>
  <c r="V24" i="36"/>
  <c r="V24" i="23"/>
  <c r="V24" i="27"/>
  <c r="V24" i="29"/>
  <c r="V24" i="43"/>
  <c r="V24" i="8"/>
  <c r="V24" i="33"/>
  <c r="V24" i="38"/>
  <c r="V24" i="39"/>
  <c r="V24" i="42"/>
  <c r="V24" i="16"/>
  <c r="V24" i="30"/>
  <c r="V24" i="40"/>
  <c r="V24" i="41"/>
  <c r="V24" i="44"/>
  <c r="V24" i="34"/>
  <c r="V24" i="13"/>
  <c r="V24" i="31"/>
  <c r="V24" i="35"/>
  <c r="V24" i="49"/>
  <c r="V24" i="52"/>
  <c r="V24" i="48"/>
  <c r="V24" i="51"/>
  <c r="V24" i="17"/>
  <c r="V24" i="22"/>
  <c r="V24" i="12"/>
  <c r="V24" i="19"/>
  <c r="E24" i="18"/>
  <c r="E28" i="18"/>
  <c r="E9" i="18"/>
  <c r="E39" i="18"/>
  <c r="E17" i="18"/>
  <c r="E19" i="18"/>
  <c r="E38" i="18"/>
  <c r="E16" i="18"/>
  <c r="E35" i="18"/>
  <c r="E30" i="14"/>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X16" i="16"/>
  <c r="X16" i="13"/>
  <c r="X16" i="52"/>
  <c r="F25" i="38"/>
  <c r="V9" i="26"/>
  <c r="F27" i="8"/>
  <c r="E25" i="4"/>
  <c r="X22" i="13" s="1"/>
  <c r="D25" i="4"/>
  <c r="V22" i="34" s="1"/>
  <c r="E38" i="34"/>
  <c r="E39" i="28"/>
  <c r="E20" i="19"/>
  <c r="O35" i="4"/>
  <c r="P35" i="4" s="1"/>
  <c r="C35" i="4" s="1"/>
  <c r="F32" i="42" s="1"/>
  <c r="V28" i="18"/>
  <c r="V28" i="24"/>
  <c r="V28" i="31"/>
  <c r="V28" i="20"/>
  <c r="V28" i="21"/>
  <c r="V28" i="34"/>
  <c r="V28" i="36"/>
  <c r="V28" i="30"/>
  <c r="V28" i="33"/>
  <c r="V28" i="42"/>
  <c r="V28" i="13"/>
  <c r="V23" i="27"/>
  <c r="V18" i="21"/>
  <c r="V18" i="25"/>
  <c r="V18" i="32"/>
  <c r="V18" i="37"/>
  <c r="V18" i="31"/>
  <c r="V18" i="35"/>
  <c r="V18" i="15"/>
  <c r="V18" i="30"/>
  <c r="V18" i="33"/>
  <c r="V12" i="23"/>
  <c r="V12" i="31"/>
  <c r="V12" i="38"/>
  <c r="V12" i="13"/>
  <c r="E40" i="38"/>
  <c r="E26" i="26"/>
  <c r="E9" i="17"/>
  <c r="E12" i="16"/>
  <c r="E6" i="36"/>
  <c r="E29" i="36"/>
  <c r="E20" i="25"/>
  <c r="E8" i="15"/>
  <c r="E45" i="4"/>
  <c r="X42" i="30" s="1"/>
  <c r="E12" i="35"/>
  <c r="E24" i="35"/>
  <c r="E27" i="16"/>
  <c r="L44" i="49"/>
  <c r="V37" i="21"/>
  <c r="V37" i="14"/>
  <c r="V37" i="22"/>
  <c r="V22" i="22"/>
  <c r="V22" i="24"/>
  <c r="V40" i="13"/>
  <c r="V40" i="24"/>
  <c r="V40" i="37"/>
  <c r="X40" i="18"/>
  <c r="X40" i="19"/>
  <c r="X40" i="29"/>
  <c r="X40" i="51"/>
  <c r="X40" i="16"/>
  <c r="X40" i="24"/>
  <c r="X40" i="52"/>
  <c r="X40" i="17"/>
  <c r="X40" i="48"/>
  <c r="X40" i="28"/>
  <c r="E22" i="42"/>
  <c r="E23" i="42"/>
  <c r="E38" i="42"/>
  <c r="E7" i="42"/>
  <c r="E8" i="42"/>
  <c r="E27" i="42"/>
  <c r="E42" i="42"/>
  <c r="E6" i="42"/>
  <c r="E24" i="42"/>
  <c r="E43" i="42"/>
  <c r="E19" i="42"/>
  <c r="E14" i="42"/>
  <c r="E15" i="42"/>
  <c r="E17" i="42"/>
  <c r="E13" i="42"/>
  <c r="E30" i="41"/>
  <c r="E31" i="41"/>
  <c r="E21" i="41"/>
  <c r="E13" i="41"/>
  <c r="E43" i="41"/>
  <c r="E40" i="41"/>
  <c r="E22" i="41"/>
  <c r="E28" i="41"/>
  <c r="E6" i="41"/>
  <c r="E37" i="41"/>
  <c r="E20" i="41"/>
  <c r="E22" i="40"/>
  <c r="E27" i="40"/>
  <c r="E36" i="40"/>
  <c r="E32" i="39"/>
  <c r="E43" i="38"/>
  <c r="E20" i="38"/>
  <c r="E42" i="38"/>
  <c r="E21" i="38"/>
  <c r="E25" i="38"/>
  <c r="E24" i="38"/>
  <c r="E9" i="37"/>
  <c r="E31" i="37"/>
  <c r="E13" i="37"/>
  <c r="E43" i="37"/>
  <c r="E5" i="37"/>
  <c r="E24" i="37"/>
  <c r="E32" i="37"/>
  <c r="E12" i="37"/>
  <c r="E39" i="37"/>
  <c r="E8" i="37"/>
  <c r="E15" i="36"/>
  <c r="E35" i="36"/>
  <c r="E27" i="36"/>
  <c r="E17" i="35"/>
  <c r="E16" i="35"/>
  <c r="E39" i="35"/>
  <c r="E33" i="35"/>
  <c r="E36" i="35"/>
  <c r="E19" i="35"/>
  <c r="E21" i="35"/>
  <c r="E34" i="35"/>
  <c r="E8" i="35"/>
  <c r="E42" i="35"/>
  <c r="E9" i="35"/>
  <c r="E29" i="35"/>
  <c r="E32" i="35"/>
  <c r="E28" i="35"/>
  <c r="E35" i="35"/>
  <c r="E5" i="35"/>
  <c r="E40" i="35"/>
  <c r="E25" i="35"/>
  <c r="E43" i="35"/>
  <c r="E42" i="34"/>
  <c r="E25" i="34"/>
  <c r="E39" i="34"/>
  <c r="E23" i="34"/>
  <c r="E39" i="33"/>
  <c r="E24" i="33"/>
  <c r="E29" i="33"/>
  <c r="E8" i="33"/>
  <c r="E43" i="33"/>
  <c r="E7" i="33"/>
  <c r="E31" i="33"/>
  <c r="E23" i="33"/>
  <c r="E20" i="33"/>
  <c r="E13" i="33"/>
  <c r="E27" i="33"/>
  <c r="E43" i="32"/>
  <c r="E23" i="32"/>
  <c r="E31" i="32"/>
  <c r="E37" i="32"/>
  <c r="E29" i="32"/>
  <c r="E21" i="32"/>
  <c r="E27" i="32"/>
  <c r="E9" i="32"/>
  <c r="E11" i="32"/>
  <c r="E41" i="32"/>
  <c r="E28" i="32"/>
  <c r="E35" i="32"/>
  <c r="E39" i="32"/>
  <c r="E25" i="32"/>
  <c r="E7" i="32"/>
  <c r="E19" i="32"/>
  <c r="E13" i="32"/>
  <c r="E34" i="32"/>
  <c r="E14" i="32"/>
  <c r="E15" i="32"/>
  <c r="E42" i="32"/>
  <c r="E38" i="31"/>
  <c r="E30" i="31"/>
  <c r="E11" i="31"/>
  <c r="E9" i="31"/>
  <c r="E33" i="31"/>
  <c r="E14" i="31"/>
  <c r="E34" i="31"/>
  <c r="E27" i="31"/>
  <c r="G27" i="31" s="1"/>
  <c r="E35" i="31"/>
  <c r="E17" i="31"/>
  <c r="E6" i="31"/>
  <c r="E26" i="31"/>
  <c r="E7" i="31"/>
  <c r="E43" i="31"/>
  <c r="E23" i="31"/>
  <c r="E42" i="31"/>
  <c r="E15" i="31"/>
  <c r="E39" i="31"/>
  <c r="E31" i="31"/>
  <c r="E22" i="31"/>
  <c r="E19" i="31"/>
  <c r="E10" i="31"/>
  <c r="E5" i="30"/>
  <c r="E40" i="30"/>
  <c r="E16" i="30"/>
  <c r="E27" i="30"/>
  <c r="E8" i="30"/>
  <c r="E36" i="30"/>
  <c r="E19" i="30"/>
  <c r="E11" i="30"/>
  <c r="E28" i="30"/>
  <c r="E35" i="30"/>
  <c r="E37" i="30"/>
  <c r="E25" i="30"/>
  <c r="E21" i="30"/>
  <c r="E29" i="30"/>
  <c r="E43" i="29"/>
  <c r="E11" i="29"/>
  <c r="E8" i="29"/>
  <c r="E40" i="29"/>
  <c r="E43" i="28"/>
  <c r="E19" i="28"/>
  <c r="E30" i="28"/>
  <c r="E23" i="28"/>
  <c r="E10" i="28"/>
  <c r="E29" i="28"/>
  <c r="E14" i="28"/>
  <c r="E13" i="28"/>
  <c r="E27" i="28"/>
  <c r="E7" i="28"/>
  <c r="E37" i="28"/>
  <c r="E11" i="28"/>
  <c r="E15" i="28"/>
  <c r="E34" i="28"/>
  <c r="E35" i="28"/>
  <c r="E21" i="28"/>
  <c r="E22" i="28"/>
  <c r="E42" i="28"/>
  <c r="E27" i="27"/>
  <c r="E5" i="25"/>
  <c r="E43" i="25"/>
  <c r="E43" i="24"/>
  <c r="E31" i="24"/>
  <c r="E15" i="24"/>
  <c r="E23" i="24"/>
  <c r="E14" i="24"/>
  <c r="E35" i="24"/>
  <c r="E28" i="24"/>
  <c r="E27" i="24"/>
  <c r="E38" i="24"/>
  <c r="E26" i="24"/>
  <c r="E10" i="24"/>
  <c r="E7" i="24"/>
  <c r="E39" i="24"/>
  <c r="E12" i="24"/>
  <c r="E32" i="24"/>
  <c r="E5" i="24"/>
  <c r="E34" i="24"/>
  <c r="E22" i="24"/>
  <c r="E6" i="24"/>
  <c r="E30" i="24"/>
  <c r="E11" i="24"/>
  <c r="E20" i="24"/>
  <c r="E42" i="24"/>
  <c r="E42" i="23"/>
  <c r="E32" i="23"/>
  <c r="E24" i="23"/>
  <c r="E37" i="23"/>
  <c r="E28" i="23"/>
  <c r="E36" i="23"/>
  <c r="E18" i="23"/>
  <c r="E20" i="23"/>
  <c r="E41" i="23"/>
  <c r="E5" i="23"/>
  <c r="E12" i="23"/>
  <c r="E25" i="23"/>
  <c r="E10" i="23"/>
  <c r="E21" i="23"/>
  <c r="E41" i="22"/>
  <c r="E14" i="22"/>
  <c r="E22" i="22"/>
  <c r="E32" i="22"/>
  <c r="E16" i="22"/>
  <c r="E35" i="22"/>
  <c r="E11" i="22"/>
  <c r="E18" i="22"/>
  <c r="E42" i="22"/>
  <c r="E10" i="22"/>
  <c r="E27" i="22"/>
  <c r="E34" i="22"/>
  <c r="E38" i="22"/>
  <c r="E43" i="22"/>
  <c r="E7" i="22"/>
  <c r="E23" i="22"/>
  <c r="E6" i="22"/>
  <c r="E39" i="22"/>
  <c r="E24" i="22"/>
  <c r="E26" i="22"/>
  <c r="E20" i="22"/>
  <c r="E40" i="22"/>
  <c r="E31" i="22"/>
  <c r="E30" i="22"/>
  <c r="E42" i="21"/>
  <c r="E20" i="21"/>
  <c r="E32" i="21"/>
  <c r="E17" i="21"/>
  <c r="E16" i="21"/>
  <c r="E43" i="21"/>
  <c r="E12" i="21"/>
  <c r="E36" i="21"/>
  <c r="E13" i="21"/>
  <c r="E38" i="21"/>
  <c r="E9" i="21"/>
  <c r="E21" i="21"/>
  <c r="E41" i="21"/>
  <c r="E22" i="21"/>
  <c r="E30" i="21"/>
  <c r="E14" i="21"/>
  <c r="E28" i="21"/>
  <c r="E33" i="21"/>
  <c r="E29" i="21"/>
  <c r="E6" i="21"/>
  <c r="E8" i="21"/>
  <c r="E43" i="20"/>
  <c r="E39" i="20"/>
  <c r="E27" i="20"/>
  <c r="E15" i="20"/>
  <c r="E30" i="20"/>
  <c r="E18" i="20"/>
  <c r="E6" i="20"/>
  <c r="E20" i="20"/>
  <c r="E35" i="20"/>
  <c r="E14" i="20"/>
  <c r="E5" i="20"/>
  <c r="E16" i="20"/>
  <c r="E11" i="20"/>
  <c r="E31" i="20"/>
  <c r="E23" i="20"/>
  <c r="E7" i="20"/>
  <c r="E26" i="20"/>
  <c r="E10" i="20"/>
  <c r="E12" i="20"/>
  <c r="E42" i="20"/>
  <c r="E25" i="19"/>
  <c r="E29" i="19"/>
  <c r="E37" i="19"/>
  <c r="E11" i="19"/>
  <c r="E21" i="19"/>
  <c r="E41" i="19"/>
  <c r="E32" i="19"/>
  <c r="E40" i="19"/>
  <c r="E16" i="19"/>
  <c r="E9" i="19"/>
  <c r="E6" i="19"/>
  <c r="E12" i="19"/>
  <c r="E34" i="19"/>
  <c r="E24" i="19"/>
  <c r="E42" i="19"/>
  <c r="E13" i="19"/>
  <c r="E5" i="19"/>
  <c r="E30" i="19"/>
  <c r="E36" i="19"/>
  <c r="E43" i="19"/>
  <c r="E42" i="18"/>
  <c r="E11" i="18"/>
  <c r="E15" i="18"/>
  <c r="E23" i="18"/>
  <c r="E25" i="17"/>
  <c r="E11" i="17"/>
  <c r="E31" i="17"/>
  <c r="E29" i="17"/>
  <c r="E30" i="17"/>
  <c r="E43" i="17"/>
  <c r="E21" i="17"/>
  <c r="E13" i="17"/>
  <c r="E33" i="17"/>
  <c r="E6" i="17"/>
  <c r="E37" i="17"/>
  <c r="E40" i="15"/>
  <c r="E14" i="15"/>
  <c r="E11" i="15"/>
  <c r="E37" i="15"/>
  <c r="E41" i="15"/>
  <c r="E43" i="14"/>
  <c r="E18" i="14"/>
  <c r="E6" i="14"/>
  <c r="E10" i="14"/>
  <c r="E27" i="14"/>
  <c r="E22" i="14"/>
  <c r="E16" i="14"/>
  <c r="E23" i="14"/>
  <c r="E26" i="14"/>
  <c r="E7" i="14"/>
  <c r="E38" i="14"/>
  <c r="E25" i="14"/>
  <c r="E29" i="14"/>
  <c r="E9" i="14"/>
  <c r="E14" i="14"/>
  <c r="E34" i="14"/>
  <c r="E41" i="12"/>
  <c r="E32" i="12"/>
  <c r="E39" i="12"/>
  <c r="E20" i="12"/>
  <c r="E30" i="12"/>
  <c r="E19" i="12"/>
  <c r="E6" i="12"/>
  <c r="E22" i="13"/>
  <c r="E21" i="13"/>
  <c r="E30" i="13"/>
  <c r="E10" i="13"/>
  <c r="E39" i="13"/>
  <c r="E42" i="8"/>
  <c r="E22" i="8"/>
  <c r="E36" i="8"/>
  <c r="E14" i="8"/>
  <c r="E24" i="8"/>
  <c r="E8" i="8"/>
  <c r="E41" i="8"/>
  <c r="E10" i="8"/>
  <c r="E37" i="8"/>
  <c r="E17" i="8"/>
  <c r="E25" i="8"/>
  <c r="L44" i="51"/>
  <c r="E9" i="8"/>
  <c r="L44" i="48"/>
  <c r="E18" i="36"/>
  <c r="E43" i="36"/>
  <c r="E43" i="40"/>
  <c r="E28" i="17"/>
  <c r="E43" i="16"/>
  <c r="E28" i="12"/>
  <c r="E6" i="52"/>
  <c r="E11" i="52"/>
  <c r="E14" i="52"/>
  <c r="E17" i="52"/>
  <c r="E18" i="52"/>
  <c r="E23" i="52"/>
  <c r="E27" i="52"/>
  <c r="E30" i="52"/>
  <c r="E32" i="52"/>
  <c r="E41" i="52"/>
  <c r="E7" i="52"/>
  <c r="E9" i="52"/>
  <c r="E10" i="52"/>
  <c r="E15" i="52"/>
  <c r="E19" i="52"/>
  <c r="E22" i="52"/>
  <c r="E25" i="52"/>
  <c r="E26" i="52"/>
  <c r="E33" i="52"/>
  <c r="E34" i="52"/>
  <c r="E37" i="52"/>
  <c r="E38" i="52"/>
  <c r="E40" i="52"/>
  <c r="E42" i="52"/>
  <c r="E5" i="52"/>
  <c r="E8" i="51"/>
  <c r="E14" i="51"/>
  <c r="E24" i="51"/>
  <c r="E25" i="51"/>
  <c r="E26" i="51"/>
  <c r="E29" i="51"/>
  <c r="E30" i="51"/>
  <c r="E33" i="51"/>
  <c r="E37" i="51"/>
  <c r="E38" i="51"/>
  <c r="E40" i="51"/>
  <c r="E41" i="51"/>
  <c r="E42" i="51"/>
  <c r="E6" i="51"/>
  <c r="E9" i="51"/>
  <c r="E17" i="51"/>
  <c r="E22" i="51"/>
  <c r="E32" i="51"/>
  <c r="E7" i="51"/>
  <c r="E10" i="51"/>
  <c r="E13" i="51"/>
  <c r="E16" i="51"/>
  <c r="E18" i="51"/>
  <c r="E21" i="51"/>
  <c r="E34" i="51"/>
  <c r="E38" i="13"/>
  <c r="E43" i="13"/>
  <c r="E42" i="13"/>
  <c r="E43" i="18"/>
  <c r="E43" i="26"/>
  <c r="E43" i="34"/>
  <c r="E42" i="36"/>
  <c r="E42" i="40"/>
  <c r="E42" i="33"/>
  <c r="E42" i="29"/>
  <c r="E30" i="26"/>
  <c r="E9" i="25"/>
  <c r="E42" i="25"/>
  <c r="E43" i="12"/>
  <c r="E42" i="12"/>
  <c r="E43" i="15"/>
  <c r="E42" i="16"/>
  <c r="E41" i="17"/>
  <c r="E41" i="25"/>
  <c r="E42" i="26"/>
  <c r="E41" i="29"/>
  <c r="E43" i="44"/>
  <c r="X42" i="48"/>
  <c r="X42" i="39"/>
  <c r="X42" i="3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V42" i="13"/>
  <c r="V43" i="12"/>
  <c r="V42" i="14"/>
  <c r="V42" i="15"/>
  <c r="V43" i="16"/>
  <c r="V43" i="17"/>
  <c r="V43" i="18"/>
  <c r="X42" i="18"/>
  <c r="V42" i="19"/>
  <c r="V43" i="20"/>
  <c r="V42" i="21"/>
  <c r="V43" i="22"/>
  <c r="V42" i="23"/>
  <c r="V42" i="24"/>
  <c r="X42" i="24"/>
  <c r="V43" i="8"/>
  <c r="V43" i="13"/>
  <c r="V42" i="12"/>
  <c r="V43" i="14"/>
  <c r="V43" i="15"/>
  <c r="X42" i="15"/>
  <c r="V42" i="16"/>
  <c r="V42" i="17"/>
  <c r="V42" i="18"/>
  <c r="V43" i="19"/>
  <c r="V42" i="20"/>
  <c r="V43" i="21"/>
  <c r="V42" i="22"/>
  <c r="V43" i="23"/>
  <c r="V43" i="24"/>
  <c r="V36" i="38"/>
  <c r="V36" i="22"/>
  <c r="V36" i="48"/>
  <c r="V36" i="43"/>
  <c r="X18" i="26"/>
  <c r="X18" i="35"/>
  <c r="X18" i="14"/>
  <c r="X18" i="27"/>
  <c r="X16" i="48"/>
  <c r="X16" i="38"/>
  <c r="X16" i="50"/>
  <c r="X16" i="24"/>
  <c r="X16" i="42"/>
  <c r="X16" i="41"/>
  <c r="X16" i="20"/>
  <c r="X16" i="31"/>
  <c r="X16" i="35"/>
  <c r="X16" i="26"/>
  <c r="X16" i="32"/>
  <c r="X16" i="15"/>
  <c r="X16" i="19"/>
  <c r="X16" i="34"/>
  <c r="X16" i="33"/>
  <c r="X16" i="14"/>
  <c r="X16" i="21"/>
  <c r="X16" i="40"/>
  <c r="X16" i="22"/>
  <c r="X16" i="43"/>
  <c r="V10" i="28"/>
  <c r="V10" i="32"/>
  <c r="V10" i="23"/>
  <c r="V8" i="13"/>
  <c r="V8" i="18"/>
  <c r="X38" i="20"/>
  <c r="X38" i="36"/>
  <c r="X38" i="44"/>
  <c r="X18" i="43"/>
  <c r="X18" i="52"/>
  <c r="X18" i="21"/>
  <c r="X18" i="41"/>
  <c r="X18" i="25"/>
  <c r="X18" i="44"/>
  <c r="X18" i="28"/>
  <c r="X16" i="51"/>
  <c r="X16" i="30"/>
  <c r="X16" i="8"/>
  <c r="X16" i="27"/>
  <c r="X16" i="36"/>
  <c r="X16" i="17"/>
  <c r="X38" i="12"/>
  <c r="V36" i="25"/>
  <c r="V7" i="24"/>
  <c r="V7" i="25"/>
  <c r="V7" i="38"/>
  <c r="X38" i="34"/>
  <c r="X38" i="48"/>
  <c r="X38" i="16"/>
  <c r="X38" i="40"/>
  <c r="X38" i="51"/>
  <c r="V34" i="14"/>
  <c r="E23" i="4"/>
  <c r="X20" i="14" s="1"/>
  <c r="V11" i="8"/>
  <c r="V11" i="16"/>
  <c r="V7" i="16"/>
  <c r="V11" i="36"/>
  <c r="V11" i="40"/>
  <c r="X18" i="50"/>
  <c r="X18" i="30"/>
  <c r="X18" i="48"/>
  <c r="X18" i="37"/>
  <c r="X18" i="22"/>
  <c r="X18" i="32"/>
  <c r="X18" i="18"/>
  <c r="X18" i="12"/>
  <c r="X18" i="38"/>
  <c r="X18" i="36"/>
  <c r="X18" i="20"/>
  <c r="X16" i="18"/>
  <c r="X16" i="49"/>
  <c r="X16" i="39"/>
  <c r="X16" i="28"/>
  <c r="X16" i="23"/>
  <c r="X38" i="22"/>
  <c r="V8" i="50"/>
  <c r="V7" i="43"/>
  <c r="V7" i="44"/>
  <c r="V7" i="34"/>
  <c r="V7" i="32"/>
  <c r="V7" i="37"/>
  <c r="V7" i="27"/>
  <c r="X38" i="28"/>
  <c r="X38" i="52"/>
  <c r="X38" i="41"/>
  <c r="X38" i="25"/>
  <c r="X38" i="21"/>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43" s="1"/>
  <c r="E8" i="4"/>
  <c r="D23" i="4"/>
  <c r="V20" i="21" s="1"/>
  <c r="D33" i="4"/>
  <c r="V30" i="52" s="1"/>
  <c r="E17" i="4"/>
  <c r="X14" i="40" s="1"/>
  <c r="D22" i="4"/>
  <c r="V30" i="29"/>
  <c r="V30" i="8"/>
  <c r="V30" i="49"/>
  <c r="V30" i="24"/>
  <c r="V30" i="39"/>
  <c r="V30" i="30"/>
  <c r="V30" i="41"/>
  <c r="V6" i="27"/>
  <c r="V6" i="41"/>
  <c r="V6" i="12"/>
  <c r="V6" i="15"/>
  <c r="V6" i="16"/>
  <c r="V6" i="31"/>
  <c r="V6" i="8"/>
  <c r="V6" i="51"/>
  <c r="V6" i="14"/>
  <c r="V6" i="21"/>
  <c r="V6" i="22"/>
  <c r="V6" i="33"/>
  <c r="V6" i="20"/>
  <c r="V6" i="43"/>
  <c r="V6" i="38"/>
  <c r="V6" i="42"/>
  <c r="V6" i="35"/>
  <c r="V6" i="29"/>
  <c r="V6" i="23"/>
  <c r="X20" i="33"/>
  <c r="X20" i="12"/>
  <c r="X20" i="51"/>
  <c r="X20" i="41"/>
  <c r="X20" i="28"/>
  <c r="X20" i="29"/>
  <c r="V20" i="44"/>
  <c r="V14" i="29"/>
  <c r="X19" i="52"/>
  <c r="X19" i="43"/>
  <c r="V7" i="28"/>
  <c r="X18" i="42"/>
  <c r="X18" i="24"/>
  <c r="V13" i="13"/>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48"/>
  <c r="V25" i="24"/>
  <c r="V25" i="40"/>
  <c r="V25" i="44"/>
  <c r="V25" i="14"/>
  <c r="V25" i="16"/>
  <c r="V25" i="43"/>
  <c r="V38" i="51"/>
  <c r="V38" i="17"/>
  <c r="V38" i="32"/>
  <c r="V38" i="42"/>
  <c r="V38" i="18"/>
  <c r="V38" i="27"/>
  <c r="V38" i="37"/>
  <c r="V38" i="48"/>
  <c r="V38" i="15"/>
  <c r="V38" i="26"/>
  <c r="V38" i="35"/>
  <c r="V38" i="13"/>
  <c r="V38" i="22"/>
  <c r="V38" i="30"/>
  <c r="E10" i="40"/>
  <c r="E31" i="28"/>
  <c r="E43" i="23"/>
  <c r="E34" i="20"/>
  <c r="E28" i="20"/>
  <c r="E42" i="17"/>
  <c r="E42" i="15"/>
  <c r="E42" i="14"/>
  <c r="E23" i="12"/>
  <c r="E11" i="12"/>
  <c r="J7" i="46"/>
  <c r="E11" i="27"/>
  <c r="E35" i="13"/>
  <c r="E8" i="38"/>
  <c r="E20" i="13"/>
  <c r="V31" i="21"/>
  <c r="V31" i="28"/>
  <c r="V31" i="39"/>
  <c r="V31" i="14"/>
  <c r="V31" i="38"/>
  <c r="V31" i="36"/>
  <c r="V31" i="35"/>
  <c r="V31" i="26"/>
  <c r="V31" i="32"/>
  <c r="V31" i="43"/>
  <c r="V21" i="24"/>
  <c r="V21" i="26"/>
  <c r="V21" i="27"/>
  <c r="V21" i="35"/>
  <c r="V21" i="13"/>
  <c r="V21" i="19"/>
  <c r="V21" i="15"/>
  <c r="V21" i="29"/>
  <c r="V21" i="37"/>
  <c r="V21" i="52"/>
  <c r="P5" i="31"/>
  <c r="P5" i="33"/>
  <c r="F5" i="37"/>
  <c r="F5"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35"/>
  <c r="V41" i="31"/>
  <c r="V41" i="16"/>
  <c r="V41" i="17"/>
  <c r="V41" i="24"/>
  <c r="V41" i="48"/>
  <c r="V41" i="29"/>
  <c r="V41" i="25"/>
  <c r="V41" i="21"/>
  <c r="X31" i="29"/>
  <c r="X31" i="15"/>
  <c r="X31" i="23"/>
  <c r="X31" i="36"/>
  <c r="X31" i="25"/>
  <c r="F27" i="31"/>
  <c r="F27" i="30"/>
  <c r="F27" i="32"/>
  <c r="F27" i="33"/>
  <c r="F27" i="34"/>
  <c r="F27" i="35"/>
  <c r="F27" i="36"/>
  <c r="G27" i="36" s="1"/>
  <c r="F27" i="37"/>
  <c r="F27" i="38"/>
  <c r="F27" i="39"/>
  <c r="F27" i="40"/>
  <c r="G27" i="40" s="1"/>
  <c r="F27" i="41"/>
  <c r="F27" i="42"/>
  <c r="F27" i="44"/>
  <c r="F27" i="43"/>
  <c r="P27" i="31"/>
  <c r="P27" i="30"/>
  <c r="P27" i="32"/>
  <c r="P27" i="33"/>
  <c r="P27" i="34"/>
  <c r="P27" i="35"/>
  <c r="P27" i="36"/>
  <c r="P27" i="37"/>
  <c r="P27" i="38"/>
  <c r="P27" i="39"/>
  <c r="P27" i="40"/>
  <c r="P27" i="41"/>
  <c r="P27" i="42"/>
  <c r="P27" i="44"/>
  <c r="P27" i="43"/>
  <c r="F27" i="48"/>
  <c r="F27" i="49"/>
  <c r="P27" i="49"/>
  <c r="P27" i="51"/>
  <c r="F27" i="51"/>
  <c r="F27" i="13"/>
  <c r="O42" i="4"/>
  <c r="P42" i="4" s="1"/>
  <c r="C42" i="4" s="1"/>
  <c r="F39" i="39" s="1"/>
  <c r="O37" i="4"/>
  <c r="P37" i="4" s="1"/>
  <c r="C37" i="4" s="1"/>
  <c r="F34" i="13" s="1"/>
  <c r="O22" i="4"/>
  <c r="P22" i="4" s="1"/>
  <c r="C22" i="4" s="1"/>
  <c r="P19" i="41" s="1"/>
  <c r="O16" i="4"/>
  <c r="P16" i="4" s="1"/>
  <c r="C16" i="4" s="1"/>
  <c r="F13" i="36" s="1"/>
  <c r="F10" i="35"/>
  <c r="F10" i="26"/>
  <c r="F28" i="28"/>
  <c r="P28" i="21"/>
  <c r="O39" i="4"/>
  <c r="P39" i="4" s="1"/>
  <c r="C39" i="4" s="1"/>
  <c r="F36" i="19" s="1"/>
  <c r="G36" i="19" s="1"/>
  <c r="O32" i="4"/>
  <c r="P32" i="4" s="1"/>
  <c r="C32" i="4" s="1"/>
  <c r="P29" i="14" s="1"/>
  <c r="F27" i="12"/>
  <c r="P27" i="12"/>
  <c r="P27" i="14"/>
  <c r="P27" i="15"/>
  <c r="P27" i="16"/>
  <c r="F27" i="21"/>
  <c r="F27" i="22"/>
  <c r="F27" i="17"/>
  <c r="P27" i="18"/>
  <c r="P27" i="19"/>
  <c r="P27" i="20"/>
  <c r="P27" i="23"/>
  <c r="P27" i="24"/>
  <c r="P27" i="25"/>
  <c r="P27" i="26"/>
  <c r="P27" i="27"/>
  <c r="P27" i="28"/>
  <c r="P27" i="29"/>
  <c r="F27" i="14"/>
  <c r="F27" i="15"/>
  <c r="F27" i="16"/>
  <c r="P27" i="17"/>
  <c r="P27" i="21"/>
  <c r="P27" i="22"/>
  <c r="F27" i="18"/>
  <c r="G27" i="18" s="1"/>
  <c r="F27" i="19"/>
  <c r="F27" i="20"/>
  <c r="F27" i="23"/>
  <c r="F27" i="24"/>
  <c r="G27" i="24" s="1"/>
  <c r="F27" i="25"/>
  <c r="F27" i="26"/>
  <c r="F27" i="27"/>
  <c r="G27" i="27" s="1"/>
  <c r="F27" i="28"/>
  <c r="G27" i="28" s="1"/>
  <c r="F27" i="29"/>
  <c r="F11" i="43"/>
  <c r="F34" i="17"/>
  <c r="O38" i="4"/>
  <c r="P38" i="4" s="1"/>
  <c r="C38" i="4" s="1"/>
  <c r="O26" i="4"/>
  <c r="P26" i="4" s="1"/>
  <c r="C26" i="4" s="1"/>
  <c r="F33" i="28"/>
  <c r="F33" i="19"/>
  <c r="F33" i="26"/>
  <c r="G33" i="26" s="1"/>
  <c r="P33" i="16"/>
  <c r="F33" i="33"/>
  <c r="G33" i="33" s="1"/>
  <c r="F33" i="20"/>
  <c r="F33" i="34"/>
  <c r="F33" i="27"/>
  <c r="P33" i="32"/>
  <c r="F33" i="36"/>
  <c r="P33" i="49"/>
  <c r="P10" i="52"/>
  <c r="O41" i="4"/>
  <c r="P41" i="4" s="1"/>
  <c r="C41" i="4" s="1"/>
  <c r="O46" i="4"/>
  <c r="P46" i="4" s="1"/>
  <c r="C46" i="4" s="1"/>
  <c r="P43" i="17" s="1"/>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49"/>
  <c r="P29" i="29"/>
  <c r="F29" i="39"/>
  <c r="F29" i="26"/>
  <c r="P29" i="52"/>
  <c r="P29" i="34"/>
  <c r="F29" i="17"/>
  <c r="G29" i="17" s="1"/>
  <c r="F29" i="23"/>
  <c r="G29" i="23" s="1"/>
  <c r="F29" i="27"/>
  <c r="F29" i="30"/>
  <c r="G29" i="30" s="1"/>
  <c r="F29" i="37"/>
  <c r="F29" i="41"/>
  <c r="P32" i="15"/>
  <c r="F32" i="27"/>
  <c r="F32" i="13"/>
  <c r="P32" i="39"/>
  <c r="F32" i="8"/>
  <c r="P40" i="16"/>
  <c r="P40" i="25"/>
  <c r="F40" i="23"/>
  <c r="P40" i="35"/>
  <c r="F25" i="13"/>
  <c r="F25" i="52"/>
  <c r="P25" i="51"/>
  <c r="P25" i="50"/>
  <c r="F40" i="52"/>
  <c r="F12" i="22"/>
  <c r="F12" i="26"/>
  <c r="F12" i="28"/>
  <c r="P12" i="30"/>
  <c r="P12" i="34"/>
  <c r="F12" i="24"/>
  <c r="F12" i="38"/>
  <c r="F12" i="40"/>
  <c r="F12" i="42"/>
  <c r="P12" i="20"/>
  <c r="P12" i="22"/>
  <c r="P12" i="27"/>
  <c r="F12" i="31"/>
  <c r="F12" i="33"/>
  <c r="P12" i="23"/>
  <c r="P12" i="36"/>
  <c r="P12" i="38"/>
  <c r="P12" i="41"/>
  <c r="F12" i="43"/>
  <c r="G32" i="4"/>
  <c r="J29" i="48" s="1"/>
  <c r="AI38" i="4"/>
  <c r="G38" i="4" s="1"/>
  <c r="J35" i="17" s="1"/>
  <c r="AI30" i="4"/>
  <c r="G30" i="4" s="1"/>
  <c r="AI22" i="4"/>
  <c r="G22" i="4" s="1"/>
  <c r="AI14" i="4"/>
  <c r="G14" i="4" s="1"/>
  <c r="J11" i="35" s="1"/>
  <c r="AI9" i="4"/>
  <c r="G9" i="4" s="1"/>
  <c r="J7" i="42"/>
  <c r="J35" i="2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X14" i="18"/>
  <c r="P23" i="8"/>
  <c r="F23" i="16"/>
  <c r="G23" i="16" s="1"/>
  <c r="P33" i="43"/>
  <c r="P33" i="42"/>
  <c r="F33" i="8"/>
  <c r="P33" i="24"/>
  <c r="F33" i="41"/>
  <c r="P33" i="31"/>
  <c r="F39" i="17"/>
  <c r="G39" i="17" s="1"/>
  <c r="F39" i="48"/>
  <c r="P39" i="33"/>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F39" i="31"/>
  <c r="G39" i="31" s="1"/>
  <c r="P39" i="41"/>
  <c r="P39" i="26"/>
  <c r="P39" i="31"/>
  <c r="P39" i="14"/>
  <c r="P39" i="16"/>
  <c r="F39" i="51"/>
  <c r="F39" i="29"/>
  <c r="P39" i="8"/>
  <c r="P39" i="18"/>
  <c r="P39" i="20"/>
  <c r="P39" i="30"/>
  <c r="P33" i="33"/>
  <c r="P33" i="36"/>
  <c r="P33" i="15"/>
  <c r="F33" i="16"/>
  <c r="P33" i="17"/>
  <c r="F33" i="51"/>
  <c r="G33" i="51" s="1"/>
  <c r="F33" i="50"/>
  <c r="F33" i="17"/>
  <c r="G33" i="17" s="1"/>
  <c r="P33" i="22"/>
  <c r="F33" i="44"/>
  <c r="G33" i="44"/>
  <c r="F33" i="40"/>
  <c r="P33" i="52"/>
  <c r="F33" i="42"/>
  <c r="P33" i="14"/>
  <c r="P33" i="20"/>
  <c r="F33" i="30"/>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P13" i="37"/>
  <c r="F13" i="14"/>
  <c r="F13" i="33"/>
  <c r="G13" i="33" s="1"/>
  <c r="P13" i="19"/>
  <c r="F13" i="41"/>
  <c r="G13" i="41" s="1"/>
  <c r="F13" i="13"/>
  <c r="F36" i="44"/>
  <c r="F14" i="19"/>
  <c r="P14" i="39"/>
  <c r="V17" i="50"/>
  <c r="V17" i="36"/>
  <c r="V17" i="52"/>
  <c r="V17" i="49"/>
  <c r="V17" i="28"/>
  <c r="V17" i="39"/>
  <c r="V17" i="29"/>
  <c r="V17" i="17"/>
  <c r="V17" i="8"/>
  <c r="P29" i="8"/>
  <c r="P29" i="33"/>
  <c r="F29" i="8"/>
  <c r="P29" i="23"/>
  <c r="P29" i="50"/>
  <c r="P29" i="44"/>
  <c r="P29" i="17"/>
  <c r="F29" i="43"/>
  <c r="P29" i="20"/>
  <c r="F29" i="15"/>
  <c r="P29" i="39"/>
  <c r="F29" i="51"/>
  <c r="G29" i="51" s="1"/>
  <c r="P13" i="34"/>
  <c r="P13" i="33"/>
  <c r="F13" i="27"/>
  <c r="F13" i="28"/>
  <c r="G13" i="28" s="1"/>
  <c r="P13" i="44"/>
  <c r="P13" i="51"/>
  <c r="F13" i="8"/>
  <c r="F13" i="17"/>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F13" i="18"/>
  <c r="P13" i="26"/>
  <c r="P13" i="21"/>
  <c r="F13" i="42"/>
  <c r="P13" i="20"/>
  <c r="P13" i="39"/>
  <c r="F13" i="38"/>
  <c r="P13" i="41"/>
  <c r="P13" i="49"/>
  <c r="P13" i="13"/>
  <c r="F13" i="26"/>
  <c r="F13" i="52"/>
  <c r="P13" i="27"/>
  <c r="F13" i="22"/>
  <c r="F13" i="40"/>
  <c r="P13" i="18"/>
  <c r="P13" i="30"/>
  <c r="F13" i="24"/>
  <c r="F13" i="20"/>
  <c r="P13" i="14"/>
  <c r="P13" i="28"/>
  <c r="P13" i="17"/>
  <c r="F15" i="13"/>
  <c r="F34" i="30"/>
  <c r="P34" i="27"/>
  <c r="X20" i="36"/>
  <c r="X20" i="19"/>
  <c r="X20" i="21"/>
  <c r="X20" i="43"/>
  <c r="X20" i="23"/>
  <c r="X20" i="25"/>
  <c r="X20" i="31"/>
  <c r="X20" i="37"/>
  <c r="X20" i="52"/>
  <c r="X20" i="30"/>
  <c r="X20" i="49"/>
  <c r="X20" i="34"/>
  <c r="X20" i="40"/>
  <c r="X20" i="17"/>
  <c r="X20" i="48"/>
  <c r="X20" i="42"/>
  <c r="X20" i="35"/>
  <c r="X20" i="38"/>
  <c r="X20" i="20"/>
  <c r="X20" i="16"/>
  <c r="V9" i="25"/>
  <c r="V9" i="49"/>
  <c r="V9" i="52"/>
  <c r="V9" i="38"/>
  <c r="V9" i="43"/>
  <c r="V9" i="17"/>
  <c r="V9" i="13"/>
  <c r="V33" i="52"/>
  <c r="V33" i="43"/>
  <c r="V33" i="23"/>
  <c r="V33" i="18"/>
  <c r="V33" i="20"/>
  <c r="V33" i="25"/>
  <c r="V33" i="38"/>
  <c r="V33" i="33"/>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8"/>
  <c r="N35" i="22"/>
  <c r="N35" i="24"/>
  <c r="N35" i="27"/>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43"/>
  <c r="X5" i="34"/>
  <c r="X5" i="32"/>
  <c r="X5" i="51"/>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V6" i="37"/>
  <c r="V6" i="39"/>
  <c r="V6" i="34"/>
  <c r="V6" i="25"/>
  <c r="V6" i="44"/>
  <c r="V6" i="28"/>
  <c r="V6" i="13"/>
  <c r="V6" i="48"/>
  <c r="V6" i="19"/>
  <c r="V30" i="51"/>
  <c r="V30" i="42"/>
  <c r="V30" i="37"/>
  <c r="V30" i="38"/>
  <c r="V30" i="22"/>
  <c r="V30" i="50"/>
  <c r="V30" i="28"/>
  <c r="V30" i="12"/>
  <c r="V30" i="25"/>
  <c r="V37" i="27"/>
  <c r="V37" i="50"/>
  <c r="V37" i="16"/>
  <c r="V37" i="38"/>
  <c r="V37" i="49"/>
  <c r="V36" i="16"/>
  <c r="V10" i="35"/>
  <c r="V10" i="15"/>
  <c r="V10" i="25"/>
  <c r="V10" i="20"/>
  <c r="F28" i="43"/>
  <c r="P10" i="25"/>
  <c r="P10" i="34"/>
  <c r="F10" i="33"/>
  <c r="X24" i="19"/>
  <c r="X24" i="34"/>
  <c r="X24" i="41"/>
  <c r="X24" i="52"/>
  <c r="X24" i="30"/>
  <c r="X24" i="20"/>
  <c r="X24" i="38"/>
  <c r="X24" i="36"/>
  <c r="X24" i="35"/>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11" i="36"/>
  <c r="E21" i="36"/>
  <c r="E38" i="36"/>
  <c r="E14" i="36"/>
  <c r="E21" i="31"/>
  <c r="E6" i="28"/>
  <c r="E38" i="28"/>
  <c r="E26" i="28"/>
  <c r="E33" i="14"/>
  <c r="E5" i="50"/>
  <c r="E7" i="50"/>
  <c r="E11" i="50"/>
  <c r="E13" i="50"/>
  <c r="E15" i="50"/>
  <c r="E21" i="50"/>
  <c r="E23" i="50"/>
  <c r="E29" i="50"/>
  <c r="E31" i="50"/>
  <c r="E35" i="50"/>
  <c r="E37" i="50"/>
  <c r="E39" i="50"/>
  <c r="E6" i="50"/>
  <c r="E8" i="50"/>
  <c r="E10" i="50"/>
  <c r="E14" i="50"/>
  <c r="E16" i="50"/>
  <c r="E18" i="50"/>
  <c r="E22" i="50"/>
  <c r="E24" i="50"/>
  <c r="E26" i="50"/>
  <c r="E30" i="50"/>
  <c r="E32" i="50"/>
  <c r="E34" i="50"/>
  <c r="E38" i="50"/>
  <c r="E40" i="50"/>
  <c r="E42" i="50"/>
  <c r="P5" i="15"/>
  <c r="P12" i="50"/>
  <c r="P12" i="52"/>
  <c r="F12" i="48"/>
  <c r="F12" i="50"/>
  <c r="F12" i="49"/>
  <c r="P12" i="51"/>
  <c r="P25" i="49"/>
  <c r="P25" i="48"/>
  <c r="P25" i="14"/>
  <c r="E19" i="43"/>
  <c r="E24" i="43"/>
  <c r="E27" i="43"/>
  <c r="E33" i="43"/>
  <c r="G33" i="43" s="1"/>
  <c r="E34" i="43"/>
  <c r="E37" i="43"/>
  <c r="E26" i="43"/>
  <c r="E10" i="43"/>
  <c r="E35" i="43"/>
  <c r="E17" i="43"/>
  <c r="E9" i="38"/>
  <c r="E13" i="38"/>
  <c r="G13" i="38" s="1"/>
  <c r="E16" i="38"/>
  <c r="E34" i="38"/>
  <c r="E37" i="38"/>
  <c r="E18" i="38"/>
  <c r="E11" i="34"/>
  <c r="E20" i="29"/>
  <c r="E24" i="29"/>
  <c r="E33" i="18"/>
  <c r="E25" i="18"/>
  <c r="E7" i="18"/>
  <c r="E24" i="12"/>
  <c r="E27" i="12"/>
  <c r="G27" i="12" s="1"/>
  <c r="E37" i="12"/>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P11" i="49"/>
  <c r="P5" i="51"/>
  <c r="P5" i="25"/>
  <c r="P5" i="23"/>
  <c r="E20" i="35"/>
  <c r="E27" i="35"/>
  <c r="G27" i="35" s="1"/>
  <c r="E12" i="25"/>
  <c r="G12" i="25" s="1"/>
  <c r="E33" i="25"/>
  <c r="G33" i="25" s="1"/>
  <c r="E25" i="25"/>
  <c r="E13" i="25"/>
  <c r="E37" i="25"/>
  <c r="E32" i="25"/>
  <c r="E23" i="25"/>
  <c r="E7" i="25"/>
  <c r="E29" i="16"/>
  <c r="E18" i="16"/>
  <c r="E6" i="16"/>
  <c r="E14" i="16"/>
  <c r="E9" i="40"/>
  <c r="J42" i="30"/>
  <c r="J42" i="8"/>
  <c r="E42" i="49"/>
  <c r="E8" i="49"/>
  <c r="E20" i="49"/>
  <c r="E30" i="49"/>
  <c r="E40" i="49"/>
  <c r="E31" i="49"/>
  <c r="E32" i="49"/>
  <c r="E16" i="49"/>
  <c r="E39" i="48"/>
  <c r="E23" i="48"/>
  <c r="AI25" i="4"/>
  <c r="G25" i="4" s="1"/>
  <c r="AI17" i="4"/>
  <c r="G17" i="4" s="1"/>
  <c r="AI37" i="4"/>
  <c r="G37" i="4" s="1"/>
  <c r="J31" i="20"/>
  <c r="AI29" i="4"/>
  <c r="G29" i="4" s="1"/>
  <c r="AH16" i="4"/>
  <c r="F16" i="4" s="1"/>
  <c r="AI21" i="4"/>
  <c r="G21" i="4" s="1"/>
  <c r="AI44" i="4"/>
  <c r="G44" i="4" s="1"/>
  <c r="J41" i="34" s="1"/>
  <c r="G27" i="4"/>
  <c r="J24" i="17" s="1"/>
  <c r="AI13" i="4"/>
  <c r="G13" i="4" s="1"/>
  <c r="J10" i="21" s="1"/>
  <c r="AH38" i="4"/>
  <c r="F38" i="4" s="1"/>
  <c r="T37" i="12"/>
  <c r="T37" i="50"/>
  <c r="AI46" i="4"/>
  <c r="G46" i="4" s="1"/>
  <c r="J43" i="19" s="1"/>
  <c r="AH46" i="4"/>
  <c r="F46" i="4" s="1"/>
  <c r="T43" i="16" s="1"/>
  <c r="J37" i="26"/>
  <c r="J37" i="34"/>
  <c r="J37" i="41"/>
  <c r="J37" i="13"/>
  <c r="J37" i="40"/>
  <c r="J37" i="36"/>
  <c r="J37" i="23"/>
  <c r="J37" i="39"/>
  <c r="J37" i="27"/>
  <c r="J37" i="21"/>
  <c r="J37" i="33"/>
  <c r="J37" i="19"/>
  <c r="J37" i="37"/>
  <c r="J37" i="16"/>
  <c r="J37" i="35"/>
  <c r="J37" i="25"/>
  <c r="J37" i="44"/>
  <c r="J37" i="50"/>
  <c r="J37" i="24"/>
  <c r="J41" i="31"/>
  <c r="J41" i="41"/>
  <c r="T39" i="39"/>
  <c r="J24" i="51"/>
  <c r="J24" i="28"/>
  <c r="J24" i="22"/>
  <c r="J39" i="12"/>
  <c r="J39" i="36"/>
  <c r="J39" i="22"/>
  <c r="J39" i="30"/>
  <c r="J39" i="33"/>
  <c r="T28" i="40"/>
  <c r="T28" i="38"/>
  <c r="T28" i="23"/>
  <c r="T28" i="34"/>
  <c r="T28" i="19"/>
  <c r="T43" i="21"/>
  <c r="T43" i="15"/>
  <c r="T43" i="22"/>
  <c r="T43" i="29"/>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43"/>
  <c r="J26" i="14"/>
  <c r="J26" i="40"/>
  <c r="J26" i="24"/>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35" i="37" l="1"/>
  <c r="J35" i="12"/>
  <c r="J7" i="12"/>
  <c r="J35" i="40"/>
  <c r="J35" i="41"/>
  <c r="J7" i="15"/>
  <c r="J35" i="42"/>
  <c r="J35" i="29"/>
  <c r="J35" i="31"/>
  <c r="J35" i="27"/>
  <c r="J35" i="52"/>
  <c r="J35" i="19"/>
  <c r="J35" i="36"/>
  <c r="J23" i="23"/>
  <c r="J35" i="38"/>
  <c r="J35" i="15"/>
  <c r="J7" i="13"/>
  <c r="X24" i="48"/>
  <c r="J24" i="20"/>
  <c r="J24" i="25"/>
  <c r="J24" i="49"/>
  <c r="J24" i="34"/>
  <c r="J24" i="36"/>
  <c r="V20" i="27"/>
  <c r="V20" i="15"/>
  <c r="V20" i="49"/>
  <c r="V20" i="41"/>
  <c r="X24" i="23"/>
  <c r="G33" i="16"/>
  <c r="G23" i="28"/>
  <c r="G12" i="42"/>
  <c r="G12" i="22"/>
  <c r="G14" i="19"/>
  <c r="G32" i="8"/>
  <c r="G33" i="30"/>
  <c r="E26" i="42"/>
  <c r="G13" i="18"/>
  <c r="G13" i="17"/>
  <c r="G27" i="42"/>
  <c r="G27" i="34"/>
  <c r="G36" i="44"/>
  <c r="G13" i="37"/>
  <c r="G29" i="8"/>
  <c r="G27" i="25"/>
  <c r="G27" i="33"/>
  <c r="G27" i="17"/>
  <c r="G33" i="41"/>
  <c r="G27" i="15"/>
  <c r="G10" i="26"/>
  <c r="F40" i="19"/>
  <c r="P40" i="29"/>
  <c r="P40" i="38"/>
  <c r="P40" i="14"/>
  <c r="F40" i="25"/>
  <c r="G40" i="25" s="1"/>
  <c r="F40" i="38"/>
  <c r="G40" i="38" s="1"/>
  <c r="P40" i="50"/>
  <c r="F40" i="20"/>
  <c r="G40" i="20" s="1"/>
  <c r="F40" i="32"/>
  <c r="F40" i="44"/>
  <c r="G40" i="44" s="1"/>
  <c r="P40" i="18"/>
  <c r="F40" i="26"/>
  <c r="F40" i="41"/>
  <c r="P40" i="51"/>
  <c r="F40" i="30"/>
  <c r="G40" i="30" s="1"/>
  <c r="P40" i="20"/>
  <c r="P40" i="33"/>
  <c r="F40" i="43"/>
  <c r="F40" i="18"/>
  <c r="G40" i="18" s="1"/>
  <c r="P40" i="27"/>
  <c r="P40" i="32"/>
  <c r="P40" i="52"/>
  <c r="F40" i="13"/>
  <c r="F40" i="22"/>
  <c r="G40" i="22" s="1"/>
  <c r="F40" i="36"/>
  <c r="P40" i="49"/>
  <c r="P40" i="19"/>
  <c r="F40" i="31"/>
  <c r="P40" i="36"/>
  <c r="F40" i="14"/>
  <c r="P40" i="23"/>
  <c r="P40" i="37"/>
  <c r="F40" i="50"/>
  <c r="P40" i="21"/>
  <c r="P40" i="30"/>
  <c r="F40" i="42"/>
  <c r="P40" i="15"/>
  <c r="P40" i="31"/>
  <c r="F40" i="39"/>
  <c r="F40" i="51"/>
  <c r="G40" i="51" s="1"/>
  <c r="F40" i="21"/>
  <c r="F40" i="33"/>
  <c r="P40" i="44"/>
  <c r="X33" i="29"/>
  <c r="X33" i="48"/>
  <c r="X29" i="50"/>
  <c r="X29" i="23"/>
  <c r="X25" i="22"/>
  <c r="X25" i="15"/>
  <c r="X13" i="38"/>
  <c r="X13" i="18"/>
  <c r="T8" i="16"/>
  <c r="F40" i="24"/>
  <c r="G40" i="24" s="1"/>
  <c r="P40" i="17"/>
  <c r="V41" i="30"/>
  <c r="V41" i="27"/>
  <c r="V41" i="18"/>
  <c r="V41" i="52"/>
  <c r="V41" i="38"/>
  <c r="V41" i="50"/>
  <c r="V41" i="40"/>
  <c r="V41" i="22"/>
  <c r="V41" i="42"/>
  <c r="V41" i="34"/>
  <c r="V41" i="43"/>
  <c r="V41" i="36"/>
  <c r="V41" i="8"/>
  <c r="V41" i="51"/>
  <c r="V41" i="26"/>
  <c r="V41" i="49"/>
  <c r="V41" i="32"/>
  <c r="V41" i="13"/>
  <c r="V41" i="41"/>
  <c r="V41" i="20"/>
  <c r="V41" i="44"/>
  <c r="V41" i="28"/>
  <c r="V41" i="19"/>
  <c r="V41" i="37"/>
  <c r="V41" i="14"/>
  <c r="V41" i="39"/>
  <c r="V41" i="12"/>
  <c r="V41" i="23"/>
  <c r="V41" i="33"/>
  <c r="V41" i="15"/>
  <c r="V37" i="43"/>
  <c r="V37" i="36"/>
  <c r="V37" i="18"/>
  <c r="V37" i="29"/>
  <c r="V37" i="20"/>
  <c r="V37" i="42"/>
  <c r="V37" i="13"/>
  <c r="V37" i="31"/>
  <c r="V37" i="15"/>
  <c r="V37" i="37"/>
  <c r="V37" i="39"/>
  <c r="V37" i="19"/>
  <c r="V37" i="30"/>
  <c r="V37" i="23"/>
  <c r="V37" i="26"/>
  <c r="V37" i="8"/>
  <c r="V37" i="33"/>
  <c r="V37" i="41"/>
  <c r="V37" i="52"/>
  <c r="V37" i="35"/>
  <c r="V37" i="44"/>
  <c r="V33" i="42"/>
  <c r="V33" i="37"/>
  <c r="V33" i="21"/>
  <c r="V33" i="51"/>
  <c r="V33" i="49"/>
  <c r="V33" i="30"/>
  <c r="V33" i="29"/>
  <c r="V33" i="28"/>
  <c r="V33" i="48"/>
  <c r="V33" i="16"/>
  <c r="V33" i="32"/>
  <c r="V33" i="19"/>
  <c r="V33" i="26"/>
  <c r="V33" i="15"/>
  <c r="V33" i="14"/>
  <c r="V33" i="12"/>
  <c r="V33" i="8"/>
  <c r="V33" i="44"/>
  <c r="V33" i="22"/>
  <c r="V33" i="50"/>
  <c r="V33" i="17"/>
  <c r="V33" i="24"/>
  <c r="V33" i="34"/>
  <c r="V33" i="13"/>
  <c r="V33" i="27"/>
  <c r="V33" i="39"/>
  <c r="V33" i="40"/>
  <c r="V29" i="28"/>
  <c r="V29" i="37"/>
  <c r="V29" i="27"/>
  <c r="V25" i="27"/>
  <c r="V25" i="30"/>
  <c r="V25" i="19"/>
  <c r="V25" i="15"/>
  <c r="V25" i="12"/>
  <c r="V25" i="36"/>
  <c r="V25" i="18"/>
  <c r="V25" i="17"/>
  <c r="V25" i="32"/>
  <c r="V25" i="29"/>
  <c r="V25" i="8"/>
  <c r="V25" i="37"/>
  <c r="V25" i="26"/>
  <c r="V25" i="20"/>
  <c r="V25" i="41"/>
  <c r="V25" i="50"/>
  <c r="V25" i="34"/>
  <c r="V25" i="25"/>
  <c r="V25" i="21"/>
  <c r="V21" i="30"/>
  <c r="V21" i="44"/>
  <c r="V21" i="18"/>
  <c r="V21" i="36"/>
  <c r="V21" i="8"/>
  <c r="V21" i="38"/>
  <c r="V21" i="34"/>
  <c r="V21" i="14"/>
  <c r="V21" i="41"/>
  <c r="V21" i="16"/>
  <c r="V21" i="21"/>
  <c r="V21" i="48"/>
  <c r="V21" i="22"/>
  <c r="V21" i="43"/>
  <c r="V21" i="20"/>
  <c r="V21" i="31"/>
  <c r="V21" i="49"/>
  <c r="V21" i="25"/>
  <c r="V21" i="32"/>
  <c r="V21" i="12"/>
  <c r="V21" i="39"/>
  <c r="V21" i="51"/>
  <c r="V21" i="28"/>
  <c r="V21" i="40"/>
  <c r="V21" i="17"/>
  <c r="V21" i="42"/>
  <c r="V21" i="50"/>
  <c r="V21" i="33"/>
  <c r="V21" i="23"/>
  <c r="V17" i="27"/>
  <c r="V17" i="20"/>
  <c r="V17" i="12"/>
  <c r="V17" i="33"/>
  <c r="V17" i="15"/>
  <c r="V17" i="38"/>
  <c r="V17" i="37"/>
  <c r="V17" i="40"/>
  <c r="V17" i="42"/>
  <c r="V17" i="51"/>
  <c r="V17" i="21"/>
  <c r="V17" i="34"/>
  <c r="V17" i="26"/>
  <c r="V17" i="31"/>
  <c r="V17" i="13"/>
  <c r="V17" i="23"/>
  <c r="V17" i="16"/>
  <c r="V17" i="22"/>
  <c r="V17" i="24"/>
  <c r="V17" i="44"/>
  <c r="V17" i="19"/>
  <c r="V17" i="35"/>
  <c r="V17" i="18"/>
  <c r="V17" i="48"/>
  <c r="V17" i="30"/>
  <c r="V17" i="14"/>
  <c r="V17" i="41"/>
  <c r="V17" i="25"/>
  <c r="V17" i="32"/>
  <c r="V17" i="43"/>
  <c r="V13" i="17"/>
  <c r="V13" i="48"/>
  <c r="V13" i="52"/>
  <c r="V13" i="24"/>
  <c r="V13" i="14"/>
  <c r="V13" i="16"/>
  <c r="V13" i="30"/>
  <c r="V13" i="50"/>
  <c r="V13" i="20"/>
  <c r="V13" i="27"/>
  <c r="V13" i="26"/>
  <c r="V13" i="38"/>
  <c r="V13" i="51"/>
  <c r="V13" i="35"/>
  <c r="V13" i="43"/>
  <c r="V9" i="39"/>
  <c r="V9" i="51"/>
  <c r="V9" i="16"/>
  <c r="V9" i="35"/>
  <c r="V9" i="14"/>
  <c r="V9" i="37"/>
  <c r="V9" i="50"/>
  <c r="V9" i="34"/>
  <c r="V9" i="41"/>
  <c r="V9" i="15"/>
  <c r="V9" i="48"/>
  <c r="V9" i="44"/>
  <c r="V9" i="12"/>
  <c r="V9" i="28"/>
  <c r="V9" i="36"/>
  <c r="V9" i="20"/>
  <c r="V9" i="31"/>
  <c r="V9" i="21"/>
  <c r="V9" i="40"/>
  <c r="V9" i="30"/>
  <c r="V9" i="24"/>
  <c r="V9" i="33"/>
  <c r="V9" i="18"/>
  <c r="V9" i="8"/>
  <c r="V9" i="29"/>
  <c r="V9" i="27"/>
  <c r="V9" i="42"/>
  <c r="V9" i="23"/>
  <c r="V9" i="19"/>
  <c r="AN47" i="4"/>
  <c r="H47" i="4" s="1"/>
  <c r="AN46" i="4"/>
  <c r="H46" i="4" s="1"/>
  <c r="AN29" i="4"/>
  <c r="H29" i="4" s="1"/>
  <c r="AN13" i="4"/>
  <c r="H13" i="4" s="1"/>
  <c r="AN45" i="4"/>
  <c r="H45" i="4" s="1"/>
  <c r="N42" i="25" s="1"/>
  <c r="AN37" i="4"/>
  <c r="H37" i="4" s="1"/>
  <c r="AN39" i="4"/>
  <c r="H39" i="4" s="1"/>
  <c r="AN31" i="4"/>
  <c r="H31" i="4" s="1"/>
  <c r="AN23" i="4"/>
  <c r="H23" i="4" s="1"/>
  <c r="F40" i="15"/>
  <c r="G40" i="15" s="1"/>
  <c r="V11" i="33"/>
  <c r="V11" i="38"/>
  <c r="P40" i="13"/>
  <c r="X5" i="28"/>
  <c r="X5" i="14"/>
  <c r="X5" i="26"/>
  <c r="X5" i="52"/>
  <c r="X5" i="40"/>
  <c r="X5" i="13"/>
  <c r="X5" i="30"/>
  <c r="X5" i="50"/>
  <c r="X5" i="27"/>
  <c r="X5" i="33"/>
  <c r="X5" i="18"/>
  <c r="X5" i="37"/>
  <c r="X5" i="15"/>
  <c r="X5" i="24"/>
  <c r="X5" i="16"/>
  <c r="X5" i="29"/>
  <c r="X5" i="31"/>
  <c r="X5" i="35"/>
  <c r="V10" i="30"/>
  <c r="V10" i="51"/>
  <c r="V10" i="24"/>
  <c r="V10" i="36"/>
  <c r="V10" i="17"/>
  <c r="V10" i="21"/>
  <c r="V10" i="18"/>
  <c r="V10" i="38"/>
  <c r="V10" i="42"/>
  <c r="V10" i="12"/>
  <c r="V10" i="22"/>
  <c r="V10" i="16"/>
  <c r="V10" i="48"/>
  <c r="V10" i="34"/>
  <c r="V10" i="26"/>
  <c r="V10" i="37"/>
  <c r="V10" i="44"/>
  <c r="V10" i="49"/>
  <c r="V10" i="19"/>
  <c r="V10" i="27"/>
  <c r="V10" i="40"/>
  <c r="V10" i="50"/>
  <c r="V10" i="14"/>
  <c r="V10" i="52"/>
  <c r="V10" i="31"/>
  <c r="V10" i="29"/>
  <c r="V10" i="39"/>
  <c r="V10" i="41"/>
  <c r="V10" i="8"/>
  <c r="V10" i="13"/>
  <c r="J26" i="33"/>
  <c r="J26" i="18"/>
  <c r="J26" i="27"/>
  <c r="J26" i="16"/>
  <c r="J26" i="29"/>
  <c r="J26" i="36"/>
  <c r="J26" i="51"/>
  <c r="J26" i="19"/>
  <c r="J26" i="39"/>
  <c r="J26" i="8"/>
  <c r="J26" i="12"/>
  <c r="J26" i="31"/>
  <c r="J26" i="48"/>
  <c r="J26" i="32"/>
  <c r="P40" i="48"/>
  <c r="P40" i="34"/>
  <c r="V14" i="15"/>
  <c r="V14" i="44"/>
  <c r="V14" i="14"/>
  <c r="V14" i="12"/>
  <c r="V14" i="36"/>
  <c r="N18" i="30"/>
  <c r="N18" i="41"/>
  <c r="N18" i="16"/>
  <c r="N18" i="20"/>
  <c r="N18" i="35"/>
  <c r="N18" i="51"/>
  <c r="N18" i="50"/>
  <c r="N18" i="24"/>
  <c r="N18" i="48"/>
  <c r="V23" i="31"/>
  <c r="V23" i="24"/>
  <c r="V23" i="29"/>
  <c r="V23" i="30"/>
  <c r="V23" i="23"/>
  <c r="V23" i="35"/>
  <c r="V23" i="39"/>
  <c r="V23" i="49"/>
  <c r="V23" i="13"/>
  <c r="V23" i="18"/>
  <c r="G40" i="50"/>
  <c r="P40" i="43"/>
  <c r="P40" i="41"/>
  <c r="N35" i="33"/>
  <c r="N35" i="48"/>
  <c r="N35" i="28"/>
  <c r="N35" i="25"/>
  <c r="N35" i="14"/>
  <c r="N35" i="50"/>
  <c r="N35" i="38"/>
  <c r="N35" i="36"/>
  <c r="N35" i="41"/>
  <c r="N35" i="49"/>
  <c r="N35" i="16"/>
  <c r="N35" i="43"/>
  <c r="N35" i="34"/>
  <c r="N35" i="51"/>
  <c r="N35" i="44"/>
  <c r="N35" i="20"/>
  <c r="N35" i="17"/>
  <c r="N35" i="35"/>
  <c r="N35" i="15"/>
  <c r="N35" i="23"/>
  <c r="N35" i="39"/>
  <c r="N35" i="30"/>
  <c r="F40" i="37"/>
  <c r="F40" i="27"/>
  <c r="V23" i="17"/>
  <c r="V23" i="38"/>
  <c r="T11" i="14"/>
  <c r="AN11" i="4"/>
  <c r="H11" i="4" s="1"/>
  <c r="J41" i="49"/>
  <c r="J41" i="44"/>
  <c r="AN33" i="4"/>
  <c r="H33" i="4" s="1"/>
  <c r="N30" i="21" s="1"/>
  <c r="V39" i="23"/>
  <c r="V39" i="42"/>
  <c r="V39" i="32"/>
  <c r="V39" i="17"/>
  <c r="V39" i="13"/>
  <c r="V39" i="8"/>
  <c r="V39" i="35"/>
  <c r="V39" i="15"/>
  <c r="V39" i="43"/>
  <c r="V39" i="24"/>
  <c r="V39" i="28"/>
  <c r="V39" i="40"/>
  <c r="V39" i="22"/>
  <c r="V39" i="27"/>
  <c r="V39" i="20"/>
  <c r="V39" i="36"/>
  <c r="V39" i="25"/>
  <c r="V39" i="44"/>
  <c r="V39" i="33"/>
  <c r="V39" i="50"/>
  <c r="V39" i="34"/>
  <c r="V39" i="30"/>
  <c r="V39" i="12"/>
  <c r="V39" i="39"/>
  <c r="V39" i="51"/>
  <c r="V39" i="29"/>
  <c r="V39" i="37"/>
  <c r="V39" i="49"/>
  <c r="V39" i="19"/>
  <c r="V39" i="52"/>
  <c r="V39" i="38"/>
  <c r="V39" i="16"/>
  <c r="V39" i="48"/>
  <c r="V39" i="31"/>
  <c r="N8" i="19"/>
  <c r="N8" i="25"/>
  <c r="N8" i="12"/>
  <c r="N8" i="29"/>
  <c r="N8" i="37"/>
  <c r="N8" i="35"/>
  <c r="N8" i="31"/>
  <c r="N8" i="32"/>
  <c r="N8" i="28"/>
  <c r="N8" i="14"/>
  <c r="N8" i="41"/>
  <c r="N8" i="39"/>
  <c r="N8" i="22"/>
  <c r="N8" i="51"/>
  <c r="N8" i="38"/>
  <c r="N8" i="15"/>
  <c r="N8" i="44"/>
  <c r="N8" i="43"/>
  <c r="N8" i="26"/>
  <c r="N8" i="13"/>
  <c r="N8" i="40"/>
  <c r="N8" i="17"/>
  <c r="N8" i="18"/>
  <c r="N8" i="34"/>
  <c r="N8" i="50"/>
  <c r="N8" i="23"/>
  <c r="N8" i="20"/>
  <c r="N8" i="30"/>
  <c r="N8" i="16"/>
  <c r="N8" i="8"/>
  <c r="N8" i="21"/>
  <c r="N8" i="33"/>
  <c r="N8" i="24"/>
  <c r="N8" i="36"/>
  <c r="N8" i="42"/>
  <c r="N30" i="38"/>
  <c r="N30" i="28"/>
  <c r="N30" i="20"/>
  <c r="N30" i="25"/>
  <c r="N30" i="15"/>
  <c r="T43" i="41"/>
  <c r="T43" i="14"/>
  <c r="T43" i="40"/>
  <c r="T43" i="34"/>
  <c r="T8" i="44"/>
  <c r="V29" i="23"/>
  <c r="F5" i="15"/>
  <c r="G5" i="15" s="1"/>
  <c r="F5" i="19"/>
  <c r="G5" i="19" s="1"/>
  <c r="P5" i="50"/>
  <c r="F5" i="16"/>
  <c r="F10" i="28"/>
  <c r="G10" i="28" s="1"/>
  <c r="F10" i="50"/>
  <c r="G10" i="50" s="1"/>
  <c r="P10" i="17"/>
  <c r="X9" i="22"/>
  <c r="X33" i="23"/>
  <c r="P15" i="18"/>
  <c r="P36" i="25"/>
  <c r="X14" i="29"/>
  <c r="X14" i="30"/>
  <c r="P19" i="15"/>
  <c r="P10" i="49"/>
  <c r="F15" i="41"/>
  <c r="F10" i="23"/>
  <c r="P10" i="28"/>
  <c r="P5" i="37"/>
  <c r="P5" i="34"/>
  <c r="F5" i="30"/>
  <c r="G5" i="30" s="1"/>
  <c r="F5" i="28"/>
  <c r="X29" i="24"/>
  <c r="X42" i="38"/>
  <c r="X42" i="41"/>
  <c r="X37" i="41"/>
  <c r="F10" i="42"/>
  <c r="V29" i="20"/>
  <c r="AN19" i="4"/>
  <c r="H19" i="4" s="1"/>
  <c r="N16" i="42" s="1"/>
  <c r="T43" i="18"/>
  <c r="T43" i="32"/>
  <c r="T43" i="35"/>
  <c r="T43" i="33"/>
  <c r="T43" i="31"/>
  <c r="T8" i="17"/>
  <c r="V29" i="17"/>
  <c r="P5" i="20"/>
  <c r="F5" i="27"/>
  <c r="P5" i="48"/>
  <c r="F5" i="14"/>
  <c r="G33" i="14"/>
  <c r="F10" i="22"/>
  <c r="G10" i="22" s="1"/>
  <c r="P10" i="37"/>
  <c r="F10" i="38"/>
  <c r="X9" i="16"/>
  <c r="X37" i="18"/>
  <c r="F15" i="25"/>
  <c r="P36" i="37"/>
  <c r="F36" i="18"/>
  <c r="G36" i="18" s="1"/>
  <c r="X14" i="19"/>
  <c r="X14" i="49"/>
  <c r="P10" i="48"/>
  <c r="F10" i="18"/>
  <c r="G10" i="18" s="1"/>
  <c r="P10" i="29"/>
  <c r="F5" i="34"/>
  <c r="P5" i="30"/>
  <c r="P5" i="29"/>
  <c r="X29" i="28"/>
  <c r="X21" i="31"/>
  <c r="X42" i="19"/>
  <c r="X42" i="14"/>
  <c r="X42" i="8"/>
  <c r="X42" i="40"/>
  <c r="X42" i="44"/>
  <c r="F5" i="40"/>
  <c r="P10" i="38"/>
  <c r="V29" i="51"/>
  <c r="T43" i="49"/>
  <c r="T43" i="12"/>
  <c r="T43" i="19"/>
  <c r="T43" i="36"/>
  <c r="T43" i="38"/>
  <c r="T8" i="51"/>
  <c r="V29" i="40"/>
  <c r="F5" i="24"/>
  <c r="P5" i="18"/>
  <c r="F5" i="12"/>
  <c r="G5" i="12" s="1"/>
  <c r="G33" i="36"/>
  <c r="F10" i="13"/>
  <c r="F10" i="25"/>
  <c r="G10" i="25" s="1"/>
  <c r="P10" i="36"/>
  <c r="X9" i="40"/>
  <c r="X37" i="43"/>
  <c r="F15" i="38"/>
  <c r="G15" i="38" s="1"/>
  <c r="F36" i="28"/>
  <c r="P36" i="23"/>
  <c r="X14" i="20"/>
  <c r="X14" i="38"/>
  <c r="P10" i="51"/>
  <c r="P10" i="44"/>
  <c r="P10" i="16"/>
  <c r="F10" i="20"/>
  <c r="G10" i="20" s="1"/>
  <c r="P5" i="32"/>
  <c r="F5" i="29"/>
  <c r="P5" i="43"/>
  <c r="X41" i="27"/>
  <c r="X21" i="13"/>
  <c r="X13" i="14"/>
  <c r="X42" i="22"/>
  <c r="X42" i="16"/>
  <c r="X42" i="25"/>
  <c r="X42" i="51"/>
  <c r="P5" i="42"/>
  <c r="F10" i="16"/>
  <c r="P10" i="8"/>
  <c r="T43" i="8"/>
  <c r="T43" i="52"/>
  <c r="T43" i="48"/>
  <c r="T43" i="24"/>
  <c r="T43" i="13"/>
  <c r="V29" i="34"/>
  <c r="P5" i="14"/>
  <c r="P5" i="8"/>
  <c r="F5" i="8"/>
  <c r="F10" i="21"/>
  <c r="G10" i="21" s="1"/>
  <c r="P10" i="42"/>
  <c r="F10" i="8"/>
  <c r="G10" i="8" s="1"/>
  <c r="P10" i="27"/>
  <c r="X9" i="27"/>
  <c r="X25" i="12"/>
  <c r="X37" i="31"/>
  <c r="P15" i="37"/>
  <c r="F36" i="31"/>
  <c r="P36" i="49"/>
  <c r="X14" i="12"/>
  <c r="X14" i="37"/>
  <c r="F10" i="51"/>
  <c r="G10" i="51" s="1"/>
  <c r="F36" i="41"/>
  <c r="P10" i="39"/>
  <c r="F10" i="12"/>
  <c r="P10" i="18"/>
  <c r="F5" i="31"/>
  <c r="P5" i="26"/>
  <c r="P5" i="41"/>
  <c r="X41" i="40"/>
  <c r="X42" i="23"/>
  <c r="X42" i="26"/>
  <c r="X42" i="29"/>
  <c r="X42" i="49"/>
  <c r="T43" i="23"/>
  <c r="T43" i="25"/>
  <c r="T43" i="37"/>
  <c r="T43" i="27"/>
  <c r="T43" i="17"/>
  <c r="V29" i="31"/>
  <c r="P5" i="19"/>
  <c r="F5" i="18"/>
  <c r="F10" i="32"/>
  <c r="F10" i="29"/>
  <c r="P10" i="41"/>
  <c r="P10" i="19"/>
  <c r="X9" i="36"/>
  <c r="X13" i="13"/>
  <c r="X25" i="8"/>
  <c r="X37" i="38"/>
  <c r="F15" i="22"/>
  <c r="P36" i="20"/>
  <c r="P36" i="52"/>
  <c r="F15" i="33"/>
  <c r="G15" i="33" s="1"/>
  <c r="X14" i="23"/>
  <c r="P10" i="50"/>
  <c r="F36" i="35"/>
  <c r="F10" i="41"/>
  <c r="G10" i="41" s="1"/>
  <c r="F10" i="43"/>
  <c r="G10" i="43" s="1"/>
  <c r="P10" i="15"/>
  <c r="P5" i="27"/>
  <c r="F5" i="42"/>
  <c r="G5" i="42" s="1"/>
  <c r="P5" i="39"/>
  <c r="X42" i="17"/>
  <c r="X42" i="13"/>
  <c r="X42" i="32"/>
  <c r="X42" i="31"/>
  <c r="X42" i="42"/>
  <c r="F10" i="49"/>
  <c r="G10" i="49" s="1"/>
  <c r="V29" i="42"/>
  <c r="T43" i="28"/>
  <c r="T43" i="39"/>
  <c r="T43" i="42"/>
  <c r="T43" i="43"/>
  <c r="T43" i="30"/>
  <c r="V29" i="43"/>
  <c r="V29" i="14"/>
  <c r="F5" i="50"/>
  <c r="F5" i="26"/>
  <c r="P10" i="13"/>
  <c r="P10" i="23"/>
  <c r="P10" i="40"/>
  <c r="X9" i="44"/>
  <c r="X25" i="30"/>
  <c r="X37" i="32"/>
  <c r="F15" i="40"/>
  <c r="P36" i="40"/>
  <c r="F36" i="15"/>
  <c r="X14" i="43"/>
  <c r="F10" i="48"/>
  <c r="P36" i="28"/>
  <c r="F10" i="30"/>
  <c r="F10" i="40"/>
  <c r="F10" i="15"/>
  <c r="G10" i="15" s="1"/>
  <c r="P5" i="44"/>
  <c r="F5" i="39"/>
  <c r="F5" i="36"/>
  <c r="X42" i="34"/>
  <c r="X42" i="33"/>
  <c r="X42" i="43"/>
  <c r="G10" i="42"/>
  <c r="F10" i="52"/>
  <c r="G10" i="52" s="1"/>
  <c r="V29" i="22"/>
  <c r="T43" i="26"/>
  <c r="T43" i="20"/>
  <c r="T43" i="50"/>
  <c r="T8" i="19"/>
  <c r="V29" i="36"/>
  <c r="V29" i="49"/>
  <c r="P5" i="49"/>
  <c r="P5" i="17"/>
  <c r="G33" i="18"/>
  <c r="F10" i="36"/>
  <c r="P10" i="12"/>
  <c r="F10" i="27"/>
  <c r="X33" i="44"/>
  <c r="F36" i="42"/>
  <c r="P36" i="44"/>
  <c r="F10" i="31"/>
  <c r="F10" i="34"/>
  <c r="F5" i="43"/>
  <c r="P5" i="40"/>
  <c r="P5" i="36"/>
  <c r="F5" i="33"/>
  <c r="X33" i="43"/>
  <c r="X42" i="21"/>
  <c r="X42" i="12"/>
  <c r="X42" i="35"/>
  <c r="X42" i="37"/>
  <c r="X42" i="50"/>
  <c r="V29" i="12"/>
  <c r="G12" i="44"/>
  <c r="G12" i="33"/>
  <c r="AN15" i="4"/>
  <c r="H15" i="4" s="1"/>
  <c r="V7" i="48"/>
  <c r="V14" i="32"/>
  <c r="X20" i="50"/>
  <c r="V6" i="40"/>
  <c r="V6" i="49"/>
  <c r="X38" i="17"/>
  <c r="X38" i="24"/>
  <c r="X16" i="29"/>
  <c r="X38" i="31"/>
  <c r="V10" i="33"/>
  <c r="V10" i="43"/>
  <c r="X16" i="12"/>
  <c r="X16" i="37"/>
  <c r="X16" i="25"/>
  <c r="X42" i="20"/>
  <c r="X42" i="28"/>
  <c r="X42" i="27"/>
  <c r="X42" i="52"/>
  <c r="G25" i="14"/>
  <c r="X40" i="20"/>
  <c r="X40" i="12"/>
  <c r="V28" i="43"/>
  <c r="V28" i="35"/>
  <c r="P10" i="24"/>
  <c r="V24" i="18"/>
  <c r="V24" i="28"/>
  <c r="V24" i="25"/>
  <c r="V32" i="37"/>
  <c r="V32" i="51"/>
  <c r="X24" i="44"/>
  <c r="X36" i="33"/>
  <c r="X36" i="18"/>
  <c r="X36" i="14"/>
  <c r="N18" i="34"/>
  <c r="X36" i="13"/>
  <c r="X28" i="30"/>
  <c r="X36" i="17"/>
  <c r="X28" i="33"/>
  <c r="X28" i="41"/>
  <c r="X28" i="44"/>
  <c r="N20" i="36"/>
  <c r="N20" i="23"/>
  <c r="N20" i="44"/>
  <c r="N8" i="27"/>
  <c r="P25" i="36"/>
  <c r="F25" i="44"/>
  <c r="G25" i="44" s="1"/>
  <c r="AN43" i="4"/>
  <c r="H43" i="4" s="1"/>
  <c r="N40" i="14" s="1"/>
  <c r="AN27" i="4"/>
  <c r="H27" i="4" s="1"/>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E36" i="29"/>
  <c r="E28" i="38"/>
  <c r="G28" i="38" s="1"/>
  <c r="E12" i="38"/>
  <c r="G12" i="38" s="1"/>
  <c r="E27" i="37"/>
  <c r="E29" i="34"/>
  <c r="E35" i="33"/>
  <c r="E19" i="33"/>
  <c r="E27" i="29"/>
  <c r="E29" i="26"/>
  <c r="G29" i="26" s="1"/>
  <c r="E13" i="26"/>
  <c r="E25" i="24"/>
  <c r="E9" i="24"/>
  <c r="E33" i="20"/>
  <c r="G33" i="20" s="1"/>
  <c r="E17" i="20"/>
  <c r="E8" i="13"/>
  <c r="E39" i="49"/>
  <c r="E23" i="49"/>
  <c r="G5" i="24"/>
  <c r="E19" i="37"/>
  <c r="E42" i="37"/>
  <c r="E21" i="29"/>
  <c r="E34" i="42"/>
  <c r="E24" i="41"/>
  <c r="E8" i="41"/>
  <c r="E36" i="39"/>
  <c r="E26" i="37"/>
  <c r="E10" i="37"/>
  <c r="E26" i="29"/>
  <c r="E10" i="29"/>
  <c r="G10" i="29" s="1"/>
  <c r="E12" i="18"/>
  <c r="G12" i="18" s="1"/>
  <c r="E5" i="14"/>
  <c r="E25" i="12"/>
  <c r="E9" i="12"/>
  <c r="E23" i="13"/>
  <c r="E7" i="13"/>
  <c r="E11" i="8"/>
  <c r="E26" i="44"/>
  <c r="E11" i="44"/>
  <c r="E26" i="38"/>
  <c r="E10" i="38"/>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8" i="20"/>
  <c r="G40" i="41"/>
  <c r="E34" i="37"/>
  <c r="E5" i="29"/>
  <c r="E18" i="41"/>
  <c r="E32" i="29"/>
  <c r="E14" i="41"/>
  <c r="E24" i="25"/>
  <c r="E33" i="24"/>
  <c r="E17" i="24"/>
  <c r="E32" i="13"/>
  <c r="G32" i="13" s="1"/>
  <c r="E15" i="49"/>
  <c r="E18" i="37"/>
  <c r="E34" i="29"/>
  <c r="E18" i="29"/>
  <c r="E5" i="18"/>
  <c r="E33" i="12"/>
  <c r="E17" i="12"/>
  <c r="E31" i="13"/>
  <c r="E15" i="13"/>
  <c r="G15" i="13" s="1"/>
  <c r="G33" i="37"/>
  <c r="G27" i="37"/>
  <c r="E21" i="37"/>
  <c r="E25" i="37"/>
  <c r="E9" i="41"/>
  <c r="E33" i="37"/>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4"/>
  <c r="N16" i="39"/>
  <c r="N16" i="44"/>
  <c r="N16" i="32"/>
  <c r="N16" i="27"/>
  <c r="N16" i="30"/>
  <c r="N16" i="33"/>
  <c r="N16" i="35"/>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G36" i="24" s="1"/>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40"/>
  <c r="N40" i="15"/>
  <c r="N40" i="26"/>
  <c r="N40" i="16"/>
  <c r="N40" i="38"/>
  <c r="N40" i="33"/>
  <c r="N40" i="20"/>
  <c r="N40" i="8"/>
  <c r="N40" i="25"/>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G15" i="48" s="1"/>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E13" i="39"/>
  <c r="G13" i="39" s="1"/>
  <c r="E10" i="36"/>
  <c r="G10" i="36" s="1"/>
  <c r="E7" i="43"/>
  <c r="E22" i="39"/>
  <c r="E6" i="39"/>
  <c r="E31" i="26"/>
  <c r="E15" i="26"/>
  <c r="E21" i="25"/>
  <c r="AN17" i="4"/>
  <c r="H17" i="4" s="1"/>
  <c r="N14" i="28" s="1"/>
  <c r="J35" i="23"/>
  <c r="V6" i="32"/>
  <c r="V6" i="26"/>
  <c r="X38" i="42"/>
  <c r="V36" i="21"/>
  <c r="V36" i="19"/>
  <c r="E43" i="43"/>
  <c r="E31" i="42"/>
  <c r="E35" i="42"/>
  <c r="X40" i="13"/>
  <c r="X40" i="23"/>
  <c r="V22" i="51"/>
  <c r="X24" i="39"/>
  <c r="E12" i="39"/>
  <c r="G12" i="39" s="1"/>
  <c r="E42" i="39"/>
  <c r="E36" i="33"/>
  <c r="E14" i="26"/>
  <c r="E43" i="30"/>
  <c r="P39" i="23"/>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E18" i="25"/>
  <c r="E31" i="23"/>
  <c r="E15" i="23"/>
  <c r="G15" i="23" s="1"/>
  <c r="E27" i="21"/>
  <c r="E11" i="21"/>
  <c r="E23" i="19"/>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P23" i="17"/>
  <c r="P23" i="16"/>
  <c r="P23" i="26"/>
  <c r="F23" i="26"/>
  <c r="P23" i="36"/>
  <c r="F23" i="20"/>
  <c r="G23" i="20" s="1"/>
  <c r="P23" i="51"/>
  <c r="P23" i="25"/>
  <c r="F23" i="31"/>
  <c r="G23" i="31" s="1"/>
  <c r="P23" i="33"/>
  <c r="F23" i="49"/>
  <c r="P23" i="37"/>
  <c r="P23" i="13"/>
  <c r="P15" i="50"/>
  <c r="F15" i="34"/>
  <c r="P15" i="15"/>
  <c r="P15" i="41"/>
  <c r="P15" i="51"/>
  <c r="P15" i="36"/>
  <c r="F15" i="16"/>
  <c r="G15" i="16" s="1"/>
  <c r="F15" i="51"/>
  <c r="G15" i="51" s="1"/>
  <c r="P15" i="42"/>
  <c r="P15" i="12"/>
  <c r="F15" i="15"/>
  <c r="G15" i="15" s="1"/>
  <c r="F15" i="44"/>
  <c r="F15" i="36"/>
  <c r="F15" i="48"/>
  <c r="P15" i="27"/>
  <c r="F15" i="26"/>
  <c r="F15" i="37"/>
  <c r="G15" i="37" s="1"/>
  <c r="F15" i="28"/>
  <c r="G15" i="28" s="1"/>
  <c r="P11" i="12"/>
  <c r="G27" i="43"/>
  <c r="F28" i="29"/>
  <c r="G28" i="29" s="1"/>
  <c r="P28" i="23"/>
  <c r="F28" i="34"/>
  <c r="F28" i="27"/>
  <c r="F28" i="42"/>
  <c r="G28" i="42" s="1"/>
  <c r="P28" i="15"/>
  <c r="F28" i="49"/>
  <c r="P28" i="50"/>
  <c r="F28" i="48"/>
  <c r="P34" i="8"/>
  <c r="F34" i="31"/>
  <c r="G34" i="31" s="1"/>
  <c r="F34" i="20"/>
  <c r="G34" i="20" s="1"/>
  <c r="F34" i="38"/>
  <c r="F34" i="16"/>
  <c r="G34" i="16" s="1"/>
  <c r="P34" i="48"/>
  <c r="P34" i="37"/>
  <c r="F34" i="8"/>
  <c r="P34" i="51"/>
  <c r="P34" i="13"/>
  <c r="F34" i="26"/>
  <c r="G34" i="26" s="1"/>
  <c r="P34" i="42"/>
  <c r="F15" i="49"/>
  <c r="G15" i="49" s="1"/>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G32" i="32" s="1"/>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G32" i="52" s="1"/>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G11" i="37" s="1"/>
  <c r="F11" i="51"/>
  <c r="P28" i="28"/>
  <c r="P28" i="16"/>
  <c r="F28" i="30"/>
  <c r="G28" i="30" s="1"/>
  <c r="P28" i="37"/>
  <c r="F28" i="15"/>
  <c r="G28" i="15" s="1"/>
  <c r="P28" i="29"/>
  <c r="F28" i="36"/>
  <c r="P28" i="44"/>
  <c r="P28" i="19"/>
  <c r="F28" i="33"/>
  <c r="P28" i="39"/>
  <c r="F28" i="18"/>
  <c r="G28" i="18" s="1"/>
  <c r="P28" i="30"/>
  <c r="F28" i="39"/>
  <c r="F28" i="40"/>
  <c r="G28" i="40" s="1"/>
  <c r="P28" i="8"/>
  <c r="P28" i="25"/>
  <c r="F28" i="35"/>
  <c r="G28" i="35" s="1"/>
  <c r="P28" i="42"/>
  <c r="F28" i="22"/>
  <c r="G28" i="22" s="1"/>
  <c r="P28" i="34"/>
  <c r="F28" i="41"/>
  <c r="G28" i="41" s="1"/>
  <c r="P11" i="52"/>
  <c r="F28" i="26"/>
  <c r="G28" i="26" s="1"/>
  <c r="P28" i="38"/>
  <c r="P28" i="26"/>
  <c r="F28" i="19"/>
  <c r="P28" i="41"/>
  <c r="P28" i="24"/>
  <c r="P28" i="13"/>
  <c r="F28" i="12"/>
  <c r="G28" i="12" s="1"/>
  <c r="F28" i="14"/>
  <c r="G28" i="14" s="1"/>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G43" i="32" s="1"/>
  <c r="F43" i="12"/>
  <c r="G43" i="12" s="1"/>
  <c r="P43" i="28"/>
  <c r="F43" i="19"/>
  <c r="G43" i="19" s="1"/>
  <c r="F43" i="35"/>
  <c r="G43" i="35" s="1"/>
  <c r="P43" i="43"/>
  <c r="P43" i="30"/>
  <c r="F32" i="21"/>
  <c r="G32" i="21" s="1"/>
  <c r="P32" i="31"/>
  <c r="P32" i="13"/>
  <c r="F32" i="15"/>
  <c r="G32" i="15" s="1"/>
  <c r="P32" i="28"/>
  <c r="P32" i="21"/>
  <c r="F32" i="25"/>
  <c r="G32" i="25" s="1"/>
  <c r="P32" i="34"/>
  <c r="F34" i="41"/>
  <c r="F15" i="12"/>
  <c r="G15" i="12" s="1"/>
  <c r="P11" i="40"/>
  <c r="F28" i="44"/>
  <c r="G28" i="44" s="1"/>
  <c r="P28" i="35"/>
  <c r="F28" i="24"/>
  <c r="G12" i="30"/>
  <c r="G27" i="48"/>
  <c r="P39" i="12"/>
  <c r="F39" i="19"/>
  <c r="F39" i="27"/>
  <c r="P39" i="28"/>
  <c r="P39" i="15"/>
  <c r="F39" i="34"/>
  <c r="G39" i="34" s="1"/>
  <c r="P39" i="22"/>
  <c r="P39" i="49"/>
  <c r="F39" i="37"/>
  <c r="G39" i="37" s="1"/>
  <c r="F39" i="25"/>
  <c r="G39" i="25" s="1"/>
  <c r="F39" i="18"/>
  <c r="G39" i="18" s="1"/>
  <c r="F39" i="30"/>
  <c r="G39" i="30" s="1"/>
  <c r="P39" i="29"/>
  <c r="P39" i="24"/>
  <c r="G28" i="24"/>
  <c r="G12" i="43"/>
  <c r="F39" i="20"/>
  <c r="G39" i="20" s="1"/>
  <c r="F39" i="36"/>
  <c r="G39" i="36" s="1"/>
  <c r="P39" i="44"/>
  <c r="F39" i="23"/>
  <c r="G39" i="23" s="1"/>
  <c r="P39" i="27"/>
  <c r="F39" i="42"/>
  <c r="P39" i="34"/>
  <c r="F39" i="12"/>
  <c r="G39" i="12" s="1"/>
  <c r="P39" i="50"/>
  <c r="P39" i="35"/>
  <c r="F39" i="8"/>
  <c r="G39" i="8" s="1"/>
  <c r="P39" i="48"/>
  <c r="F39" i="24"/>
  <c r="G39" i="24" s="1"/>
  <c r="F5" i="38"/>
  <c r="P5" i="38"/>
  <c r="F5" i="35"/>
  <c r="G5" i="35" s="1"/>
  <c r="P5" i="35"/>
  <c r="F5" i="44"/>
  <c r="G5" i="44" s="1"/>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5" i="44"/>
  <c r="G13" i="42"/>
  <c r="G36" i="8"/>
  <c r="G33" i="42"/>
  <c r="G43" i="38"/>
  <c r="G43" i="51"/>
  <c r="G43" i="31"/>
  <c r="G12" i="31"/>
  <c r="G25" i="52"/>
  <c r="G8" i="13"/>
  <c r="G33" i="24"/>
  <c r="G5" i="8"/>
  <c r="G34" i="29"/>
  <c r="G34" i="44"/>
  <c r="G34" i="30"/>
  <c r="G13" i="20"/>
  <c r="G13" i="40"/>
  <c r="G40" i="43"/>
  <c r="G32" i="30"/>
  <c r="G10" i="30"/>
  <c r="G27" i="39"/>
  <c r="G5" i="43"/>
  <c r="G12" i="26"/>
  <c r="G10" i="13"/>
  <c r="G15" i="25"/>
  <c r="G13" i="22"/>
  <c r="G33" i="40"/>
  <c r="G43" i="23"/>
  <c r="G43" i="30"/>
  <c r="G12" i="28"/>
  <c r="G40" i="26"/>
  <c r="G40" i="39"/>
  <c r="G32" i="12"/>
  <c r="G12" i="12"/>
  <c r="G19" i="17"/>
  <c r="G27" i="14"/>
  <c r="G27" i="22"/>
  <c r="G10" i="31"/>
  <c r="G27" i="38"/>
  <c r="G10" i="16"/>
  <c r="G40" i="19"/>
  <c r="G32" i="22"/>
  <c r="G12" i="19"/>
  <c r="G36" i="35"/>
  <c r="G27" i="19"/>
  <c r="G27" i="21"/>
  <c r="G10" i="35"/>
  <c r="G27" i="41"/>
  <c r="G40" i="13"/>
  <c r="G32" i="17"/>
  <c r="G15" i="41"/>
  <c r="G28" i="17"/>
  <c r="G10" i="23"/>
  <c r="G27" i="51"/>
  <c r="G5" i="39"/>
  <c r="G5" i="36"/>
  <c r="E34" i="34"/>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G8" i="49" s="1"/>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F32" i="4"/>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23"/>
  <c r="N14" i="40"/>
  <c r="N14" i="19"/>
  <c r="N14" i="32"/>
  <c r="N14" i="16"/>
  <c r="N14" i="27"/>
  <c r="G25" i="28"/>
  <c r="G12" i="35"/>
  <c r="G25" i="38"/>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E22" i="27"/>
  <c r="E9" i="27"/>
  <c r="E38" i="27"/>
  <c r="E8" i="27"/>
  <c r="G8" i="27" s="1"/>
  <c r="E40" i="27"/>
  <c r="G40" i="27" s="1"/>
  <c r="E43" i="27"/>
  <c r="G43" i="27" s="1"/>
  <c r="E24" i="27"/>
  <c r="E21" i="27"/>
  <c r="E42" i="27"/>
  <c r="E36" i="27"/>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G32" i="26" s="1"/>
  <c r="F32" i="28"/>
  <c r="G32" i="28" s="1"/>
  <c r="F32" i="39"/>
  <c r="G32" i="39" s="1"/>
  <c r="F32" i="19"/>
  <c r="G32" i="19" s="1"/>
  <c r="F32" i="48"/>
  <c r="F14" i="12"/>
  <c r="G14" i="12" s="1"/>
  <c r="P14" i="17"/>
  <c r="F14" i="30"/>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E13" i="34"/>
  <c r="G13" i="34" s="1"/>
  <c r="E10" i="34"/>
  <c r="G10" i="34" s="1"/>
  <c r="E35" i="34"/>
  <c r="F12" i="23"/>
  <c r="G12" i="23" s="1"/>
  <c r="F12" i="13"/>
  <c r="P12" i="28"/>
  <c r="F12" i="37"/>
  <c r="G12" i="37" s="1"/>
  <c r="C44" i="19"/>
  <c r="E8" i="19"/>
  <c r="G8" i="19" s="1"/>
  <c r="E33" i="19"/>
  <c r="G33" i="19" s="1"/>
  <c r="E39" i="19"/>
  <c r="E7" i="19"/>
  <c r="E28" i="19"/>
  <c r="G28" i="19" s="1"/>
  <c r="C44" i="34"/>
  <c r="E9" i="34"/>
  <c r="E15" i="34"/>
  <c r="G15" i="34" s="1"/>
  <c r="E8" i="34"/>
  <c r="G8" i="34" s="1"/>
  <c r="E20" i="34"/>
  <c r="E16" i="34"/>
  <c r="E30" i="34"/>
  <c r="E36" i="34"/>
  <c r="G36" i="34" s="1"/>
  <c r="C44" i="31"/>
  <c r="E25" i="31"/>
  <c r="E5" i="3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G22" i="41" s="1"/>
  <c r="P22" i="20"/>
  <c r="P22" i="42"/>
  <c r="F22" i="24"/>
  <c r="G22" i="24" s="1"/>
  <c r="G25" i="21"/>
  <c r="E40" i="42"/>
  <c r="G40" i="42" s="1"/>
  <c r="E36" i="42"/>
  <c r="G36" i="42" s="1"/>
  <c r="E32" i="42"/>
  <c r="G32" i="42" s="1"/>
  <c r="E40" i="31"/>
  <c r="G40" i="31" s="1"/>
  <c r="E36" i="31"/>
  <c r="G36" i="31" s="1"/>
  <c r="E32" i="3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F29" i="21"/>
  <c r="G29" i="21" s="1"/>
  <c r="P29" i="51"/>
  <c r="P29" i="40"/>
  <c r="F29" i="13"/>
  <c r="F29" i="24"/>
  <c r="G29" i="24" s="1"/>
  <c r="P29" i="31"/>
  <c r="P29" i="13"/>
  <c r="F29" i="31"/>
  <c r="G29" i="31" s="1"/>
  <c r="F29" i="48"/>
  <c r="P29" i="27"/>
  <c r="F29" i="38"/>
  <c r="F29" i="12"/>
  <c r="G29" i="12" s="1"/>
  <c r="F29" i="29"/>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9"/>
  <c r="N42" i="36"/>
  <c r="N42" i="26"/>
  <c r="N42" i="51"/>
  <c r="N42" i="40"/>
  <c r="N42" i="19"/>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35"/>
  <c r="F30" i="27"/>
  <c r="F30" i="14"/>
  <c r="G30" i="14" s="1"/>
  <c r="F30" i="32"/>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20"/>
  <c r="N36" i="22"/>
  <c r="N36" i="37"/>
  <c r="N36" i="12"/>
  <c r="N36" i="8"/>
  <c r="N36" i="16"/>
  <c r="N36" i="26"/>
  <c r="N36" i="34"/>
  <c r="N36" i="39"/>
  <c r="N36" i="51"/>
  <c r="O40" i="4"/>
  <c r="P40" i="4" s="1"/>
  <c r="C40" i="4" s="1"/>
  <c r="O21" i="4"/>
  <c r="P21" i="4" s="1"/>
  <c r="C21" i="4" s="1"/>
  <c r="AN42" i="4"/>
  <c r="H42" i="4" s="1"/>
  <c r="N39" i="49" s="1"/>
  <c r="AN36" i="4"/>
  <c r="H36" i="4" s="1"/>
  <c r="AN28" i="4"/>
  <c r="H28" i="4" s="1"/>
  <c r="AN20" i="4"/>
  <c r="H20" i="4" s="1"/>
  <c r="AN12" i="4"/>
  <c r="H12" i="4" s="1"/>
  <c r="N9" i="25" s="1"/>
  <c r="J28" i="41"/>
  <c r="J28" i="27"/>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22"/>
  <c r="T26" i="18"/>
  <c r="T26" i="42"/>
  <c r="T26" i="36"/>
  <c r="T26" i="15"/>
  <c r="T33" i="51"/>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6"/>
  <c r="J33" i="27"/>
  <c r="J33" i="38"/>
  <c r="J33" i="52"/>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E29" i="38"/>
  <c r="G29" i="38" s="1"/>
  <c r="E29" i="44"/>
  <c r="G29" i="44" s="1"/>
  <c r="E39" i="44"/>
  <c r="G39" i="44" s="1"/>
  <c r="E10" i="44"/>
  <c r="E13" i="43"/>
  <c r="G13" i="43" s="1"/>
  <c r="E25" i="43"/>
  <c r="E32" i="43"/>
  <c r="G32" i="43" s="1"/>
  <c r="E22" i="43"/>
  <c r="E36" i="43"/>
  <c r="E8" i="43"/>
  <c r="E36" i="38"/>
  <c r="G36" i="38" s="1"/>
  <c r="E29" i="43"/>
  <c r="G29" i="43" s="1"/>
  <c r="E18" i="43"/>
  <c r="E6" i="43"/>
  <c r="E30" i="44"/>
  <c r="E27" i="44"/>
  <c r="G27" i="44" s="1"/>
  <c r="E9" i="44"/>
  <c r="E42" i="44"/>
  <c r="E33" i="34"/>
  <c r="G33" i="34" s="1"/>
  <c r="E21" i="34"/>
  <c r="E7" i="34"/>
  <c r="E41" i="34"/>
  <c r="E40" i="33"/>
  <c r="G40" i="33" s="1"/>
  <c r="E28" i="33"/>
  <c r="G28" i="33" s="1"/>
  <c r="E5" i="33"/>
  <c r="E26" i="32"/>
  <c r="E22" i="32"/>
  <c r="E6" i="32"/>
  <c r="E8" i="28"/>
  <c r="G8" i="28" s="1"/>
  <c r="E24" i="26"/>
  <c r="E20" i="26"/>
  <c r="E8" i="26"/>
  <c r="E5" i="26"/>
  <c r="E35" i="21"/>
  <c r="E44" i="21" s="1"/>
  <c r="E11" i="16"/>
  <c r="G11" i="16" s="1"/>
  <c r="E29" i="15"/>
  <c r="G29" i="15" s="1"/>
  <c r="E21" i="15"/>
  <c r="E9" i="15"/>
  <c r="E7" i="15"/>
  <c r="E40" i="14"/>
  <c r="E20" i="14"/>
  <c r="E36" i="12"/>
  <c r="E44" i="12" s="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V30" i="44"/>
  <c r="V30" i="21"/>
  <c r="V30" i="14"/>
  <c r="V30" i="16"/>
  <c r="V30" i="20"/>
  <c r="V30" i="27"/>
  <c r="V30" i="19"/>
  <c r="V30" i="48"/>
  <c r="V30" i="43"/>
  <c r="V30" i="33"/>
  <c r="V30" i="17"/>
  <c r="V30" i="40"/>
  <c r="V30" i="23"/>
  <c r="V19" i="18"/>
  <c r="V19" i="37"/>
  <c r="V19" i="15"/>
  <c r="V19" i="51"/>
  <c r="V19" i="41"/>
  <c r="V19" i="17"/>
  <c r="G12" i="4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50"/>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P30" i="27"/>
  <c r="F30" i="33"/>
  <c r="G30" i="33" s="1"/>
  <c r="P30" i="33"/>
  <c r="F30" i="44"/>
  <c r="P30" i="29"/>
  <c r="F30" i="37"/>
  <c r="G30" i="37" s="1"/>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52"/>
  <c r="N16" i="48"/>
  <c r="P16" i="20"/>
  <c r="P16" i="16"/>
  <c r="N10" i="50"/>
  <c r="N10" i="8"/>
  <c r="N10" i="48"/>
  <c r="N10" i="51"/>
  <c r="N8" i="49"/>
  <c r="N8" i="48"/>
  <c r="N8" i="52"/>
  <c r="E41" i="40"/>
  <c r="E36" i="36"/>
  <c r="E22" i="36"/>
  <c r="E18" i="35"/>
  <c r="E11" i="35"/>
  <c r="E17" i="30"/>
  <c r="E9" i="30"/>
  <c r="E39" i="27"/>
  <c r="E32" i="27"/>
  <c r="G32" i="27" s="1"/>
  <c r="E16" i="27"/>
  <c r="E7" i="27"/>
  <c r="E40" i="23"/>
  <c r="G40" i="23" s="1"/>
  <c r="E14" i="23"/>
  <c r="E7" i="23"/>
  <c r="E30" i="18"/>
  <c r="E22" i="18"/>
  <c r="E7" i="16"/>
  <c r="E32" i="14"/>
  <c r="G32" i="14" s="1"/>
  <c r="E24" i="14"/>
  <c r="E12" i="14"/>
  <c r="E29" i="13"/>
  <c r="E26" i="13"/>
  <c r="E25" i="13"/>
  <c r="G25" i="13" s="1"/>
  <c r="E41" i="13"/>
  <c r="E5" i="13"/>
  <c r="E43" i="49"/>
  <c r="E35" i="49"/>
  <c r="E27" i="49"/>
  <c r="G27" i="49" s="1"/>
  <c r="E13" i="49"/>
  <c r="E9" i="49"/>
  <c r="E36" i="49"/>
  <c r="G36" i="49" s="1"/>
  <c r="E24" i="49"/>
  <c r="E14" i="49"/>
  <c r="E6" i="49"/>
  <c r="E41" i="48"/>
  <c r="E29" i="48"/>
  <c r="E21" i="48"/>
  <c r="E18" i="48"/>
  <c r="E17" i="48"/>
  <c r="E9" i="48"/>
  <c r="E40" i="48"/>
  <c r="E36" i="48"/>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E13" i="48"/>
  <c r="E42" i="48"/>
  <c r="E38" i="48"/>
  <c r="G38" i="48" s="1"/>
  <c r="E32" i="48"/>
  <c r="E28" i="48"/>
  <c r="E24" i="48"/>
  <c r="E20" i="48"/>
  <c r="E14" i="48"/>
  <c r="E10" i="48"/>
  <c r="E6" i="48"/>
  <c r="G29" i="34" l="1"/>
  <c r="G34" i="8"/>
  <c r="G30" i="27"/>
  <c r="G12" i="13"/>
  <c r="G19" i="39"/>
  <c r="E44" i="50"/>
  <c r="G19" i="23"/>
  <c r="G38" i="26"/>
  <c r="G29" i="29"/>
  <c r="G14" i="30"/>
  <c r="G14" i="43"/>
  <c r="E44" i="41"/>
  <c r="G5" i="28"/>
  <c r="G11" i="41"/>
  <c r="G29" i="42"/>
  <c r="G36" i="28"/>
  <c r="G35" i="23"/>
  <c r="G7" i="38"/>
  <c r="G11" i="51"/>
  <c r="G32" i="34"/>
  <c r="G28" i="34"/>
  <c r="E44" i="39"/>
  <c r="N36" i="52"/>
  <c r="N36" i="48"/>
  <c r="N36" i="50"/>
  <c r="N14" i="52"/>
  <c r="T26" i="13"/>
  <c r="T26" i="33"/>
  <c r="T26" i="38"/>
  <c r="N36" i="42"/>
  <c r="N36" i="44"/>
  <c r="N36" i="18"/>
  <c r="N36" i="40"/>
  <c r="N36" i="14"/>
  <c r="N42" i="27"/>
  <c r="N42" i="14"/>
  <c r="N42" i="43"/>
  <c r="N14" i="21"/>
  <c r="N14" i="25"/>
  <c r="N14" i="31"/>
  <c r="N30" i="13"/>
  <c r="N30" i="16"/>
  <c r="N30" i="39"/>
  <c r="N30" i="43"/>
  <c r="N30" i="48"/>
  <c r="N34" i="12"/>
  <c r="N34" i="17"/>
  <c r="N34" i="26"/>
  <c r="N34" i="50"/>
  <c r="N34" i="48"/>
  <c r="N34" i="34"/>
  <c r="N34" i="52"/>
  <c r="N34" i="37"/>
  <c r="N34" i="23"/>
  <c r="N34" i="8"/>
  <c r="N34" i="24"/>
  <c r="N34" i="35"/>
  <c r="N34" i="14"/>
  <c r="N34" i="27"/>
  <c r="N34" i="25"/>
  <c r="N34" i="44"/>
  <c r="N34" i="43"/>
  <c r="N34" i="16"/>
  <c r="N34" i="32"/>
  <c r="N34" i="30"/>
  <c r="N34" i="40"/>
  <c r="N34" i="49"/>
  <c r="N34" i="42"/>
  <c r="N34" i="33"/>
  <c r="N34" i="31"/>
  <c r="N34" i="38"/>
  <c r="N34" i="13"/>
  <c r="N34" i="20"/>
  <c r="N34" i="15"/>
  <c r="N34" i="21"/>
  <c r="N34" i="19"/>
  <c r="N34" i="29"/>
  <c r="N34" i="18"/>
  <c r="N34" i="36"/>
  <c r="N34" i="39"/>
  <c r="N30" i="19"/>
  <c r="G39" i="27"/>
  <c r="N14" i="8"/>
  <c r="T26" i="31"/>
  <c r="T26" i="24"/>
  <c r="T26" i="19"/>
  <c r="N36" i="13"/>
  <c r="N36" i="35"/>
  <c r="N36" i="49"/>
  <c r="N36" i="28"/>
  <c r="N36" i="17"/>
  <c r="N42" i="18"/>
  <c r="N42" i="35"/>
  <c r="N42" i="15"/>
  <c r="N14" i="42"/>
  <c r="N14" i="43"/>
  <c r="N14" i="12"/>
  <c r="N14" i="15"/>
  <c r="G5" i="29"/>
  <c r="N30" i="26"/>
  <c r="N30" i="44"/>
  <c r="N30" i="50"/>
  <c r="N30" i="12"/>
  <c r="N30" i="32"/>
  <c r="N42" i="31"/>
  <c r="N42" i="17"/>
  <c r="N42" i="48"/>
  <c r="N42" i="49"/>
  <c r="N42" i="38"/>
  <c r="N42" i="37"/>
  <c r="N42" i="22"/>
  <c r="N42" i="24"/>
  <c r="N42" i="21"/>
  <c r="G28" i="48"/>
  <c r="N14" i="13"/>
  <c r="T26" i="29"/>
  <c r="T26" i="50"/>
  <c r="T26" i="52"/>
  <c r="N36" i="30"/>
  <c r="N36" i="31"/>
  <c r="N36" i="41"/>
  <c r="N36" i="33"/>
  <c r="N42" i="8"/>
  <c r="N42" i="44"/>
  <c r="N42" i="16"/>
  <c r="N42" i="34"/>
  <c r="N14" i="37"/>
  <c r="N14" i="35"/>
  <c r="N14" i="41"/>
  <c r="G5" i="16"/>
  <c r="N30" i="27"/>
  <c r="N30" i="37"/>
  <c r="N30" i="31"/>
  <c r="N30" i="49"/>
  <c r="N30" i="23"/>
  <c r="N26" i="15"/>
  <c r="N26" i="38"/>
  <c r="N26" i="25"/>
  <c r="N26" i="41"/>
  <c r="N26" i="8"/>
  <c r="N26" i="40"/>
  <c r="N26" i="12"/>
  <c r="N26" i="35"/>
  <c r="N26" i="19"/>
  <c r="N26" i="27"/>
  <c r="N26" i="26"/>
  <c r="N26" i="21"/>
  <c r="N26" i="16"/>
  <c r="N26" i="30"/>
  <c r="N26" i="18"/>
  <c r="N26" i="28"/>
  <c r="N26" i="24"/>
  <c r="N26" i="39"/>
  <c r="N26" i="37"/>
  <c r="N26" i="50"/>
  <c r="N26" i="36"/>
  <c r="N26" i="34"/>
  <c r="N26" i="48"/>
  <c r="N26" i="51"/>
  <c r="N26" i="52"/>
  <c r="N26" i="43"/>
  <c r="N26" i="13"/>
  <c r="N26" i="23"/>
  <c r="N26" i="22"/>
  <c r="N26" i="31"/>
  <c r="N26" i="44"/>
  <c r="N26" i="49"/>
  <c r="N26" i="33"/>
  <c r="N26" i="20"/>
  <c r="N26" i="32"/>
  <c r="N26" i="29"/>
  <c r="N26" i="42"/>
  <c r="N26" i="14"/>
  <c r="N26" i="17"/>
  <c r="N30" i="41"/>
  <c r="N14" i="49"/>
  <c r="G5" i="33"/>
  <c r="G36" i="43"/>
  <c r="T10" i="8"/>
  <c r="T26" i="34"/>
  <c r="T26" i="14"/>
  <c r="T26" i="17"/>
  <c r="N36" i="19"/>
  <c r="N36" i="27"/>
  <c r="N36" i="23"/>
  <c r="N36" i="32"/>
  <c r="N42" i="13"/>
  <c r="N42" i="29"/>
  <c r="N42" i="28"/>
  <c r="N42" i="50"/>
  <c r="G5" i="31"/>
  <c r="G5" i="27"/>
  <c r="N14" i="24"/>
  <c r="N14" i="17"/>
  <c r="N14" i="33"/>
  <c r="N30" i="40"/>
  <c r="N30" i="8"/>
  <c r="N30" i="29"/>
  <c r="N30" i="14"/>
  <c r="N30" i="22"/>
  <c r="N43" i="38"/>
  <c r="N43" i="16"/>
  <c r="N43" i="50"/>
  <c r="N43" i="22"/>
  <c r="N43" i="8"/>
  <c r="N30" i="42"/>
  <c r="G40" i="14"/>
  <c r="T10" i="42"/>
  <c r="T26" i="43"/>
  <c r="T26" i="30"/>
  <c r="T26" i="41"/>
  <c r="N36" i="43"/>
  <c r="N36" i="24"/>
  <c r="N36" i="36"/>
  <c r="N36" i="29"/>
  <c r="N42" i="20"/>
  <c r="N42" i="42"/>
  <c r="N42" i="12"/>
  <c r="N42" i="41"/>
  <c r="N14" i="20"/>
  <c r="N14" i="18"/>
  <c r="N14" i="39"/>
  <c r="G5" i="18"/>
  <c r="N30" i="18"/>
  <c r="N30" i="34"/>
  <c r="N30" i="17"/>
  <c r="N30" i="30"/>
  <c r="N30" i="51"/>
  <c r="N20" i="25"/>
  <c r="N20" i="26"/>
  <c r="N20" i="40"/>
  <c r="N20" i="28"/>
  <c r="N20" i="35"/>
  <c r="N20" i="27"/>
  <c r="N20" i="42"/>
  <c r="N20" i="30"/>
  <c r="N20" i="29"/>
  <c r="N20" i="33"/>
  <c r="N20" i="21"/>
  <c r="N20" i="12"/>
  <c r="N20" i="41"/>
  <c r="N20" i="16"/>
  <c r="N20" i="37"/>
  <c r="N20" i="24"/>
  <c r="N20" i="50"/>
  <c r="N20" i="13"/>
  <c r="N20" i="22"/>
  <c r="N20" i="43"/>
  <c r="N20" i="32"/>
  <c r="N20" i="52"/>
  <c r="N20" i="31"/>
  <c r="N20" i="15"/>
  <c r="N20" i="38"/>
  <c r="N20" i="14"/>
  <c r="N20" i="19"/>
  <c r="N20" i="20"/>
  <c r="N20" i="8"/>
  <c r="N20" i="18"/>
  <c r="N20" i="34"/>
  <c r="N20" i="39"/>
  <c r="N20" i="17"/>
  <c r="N44" i="39"/>
  <c r="N44" i="15"/>
  <c r="N30" i="52"/>
  <c r="T33" i="20"/>
  <c r="T26" i="39"/>
  <c r="T26" i="37"/>
  <c r="T26" i="48"/>
  <c r="N36" i="38"/>
  <c r="N36" i="15"/>
  <c r="N36" i="21"/>
  <c r="N36" i="25"/>
  <c r="N42" i="32"/>
  <c r="N42" i="33"/>
  <c r="N42" i="23"/>
  <c r="N42" i="30"/>
  <c r="N14" i="34"/>
  <c r="N14" i="22"/>
  <c r="G34" i="34"/>
  <c r="G10" i="38"/>
  <c r="G40" i="37"/>
  <c r="N30" i="35"/>
  <c r="N30" i="36"/>
  <c r="N30" i="33"/>
  <c r="N30" i="24"/>
  <c r="N28" i="44"/>
  <c r="N28" i="19"/>
  <c r="N28" i="15"/>
  <c r="N28" i="18"/>
  <c r="N28" i="32"/>
  <c r="N28" i="13"/>
  <c r="N28" i="52"/>
  <c r="N28" i="23"/>
  <c r="N28" i="22"/>
  <c r="N28" i="34"/>
  <c r="N28" i="51"/>
  <c r="N28" i="12"/>
  <c r="N28" i="36"/>
  <c r="N28" i="20"/>
  <c r="N28" i="26"/>
  <c r="N28" i="41"/>
  <c r="N28" i="24"/>
  <c r="N28" i="43"/>
  <c r="N28" i="14"/>
  <c r="N28" i="28"/>
  <c r="N28" i="40"/>
  <c r="N28" i="49"/>
  <c r="N28" i="16"/>
  <c r="N28" i="39"/>
  <c r="N28" i="30"/>
  <c r="N28" i="8"/>
  <c r="N28" i="35"/>
  <c r="N28" i="38"/>
  <c r="N28" i="17"/>
  <c r="N28" i="21"/>
  <c r="N28" i="27"/>
  <c r="N28" i="42"/>
  <c r="N28" i="29"/>
  <c r="N28" i="50"/>
  <c r="N28" i="48"/>
  <c r="N28" i="25"/>
  <c r="N28" i="31"/>
  <c r="N28" i="33"/>
  <c r="N28" i="37"/>
  <c r="T33" i="17"/>
  <c r="G10" i="48"/>
  <c r="F16" i="44"/>
  <c r="G16" i="44" s="1"/>
  <c r="P16" i="32"/>
  <c r="N16" i="49"/>
  <c r="P30" i="48"/>
  <c r="P30" i="41"/>
  <c r="P30" i="26"/>
  <c r="F30" i="19"/>
  <c r="G30" i="19" s="1"/>
  <c r="P30" i="21"/>
  <c r="J33" i="16"/>
  <c r="J33" i="50"/>
  <c r="J33" i="41"/>
  <c r="T10" i="21"/>
  <c r="T33" i="34"/>
  <c r="P30" i="25"/>
  <c r="P30" i="30"/>
  <c r="P30" i="19"/>
  <c r="G19" i="19"/>
  <c r="N40" i="13"/>
  <c r="N40" i="12"/>
  <c r="N40" i="22"/>
  <c r="N16" i="28"/>
  <c r="N16" i="22"/>
  <c r="N16" i="31"/>
  <c r="N16" i="38"/>
  <c r="F16" i="36"/>
  <c r="G36" i="48"/>
  <c r="G43" i="49"/>
  <c r="G36" i="36"/>
  <c r="F16" i="39"/>
  <c r="G16" i="39" s="1"/>
  <c r="F16" i="20"/>
  <c r="G16" i="20" s="1"/>
  <c r="P30" i="34"/>
  <c r="F30" i="38"/>
  <c r="G30" i="38" s="1"/>
  <c r="F30" i="18"/>
  <c r="P30" i="12"/>
  <c r="G23" i="38"/>
  <c r="J33" i="39"/>
  <c r="J33" i="34"/>
  <c r="T10" i="20"/>
  <c r="T33" i="41"/>
  <c r="P30" i="16"/>
  <c r="P30" i="49"/>
  <c r="P30" i="14"/>
  <c r="J16" i="38"/>
  <c r="G32" i="31"/>
  <c r="G36" i="13"/>
  <c r="N40" i="43"/>
  <c r="N40" i="51"/>
  <c r="N40" i="44"/>
  <c r="N16" i="41"/>
  <c r="N16" i="20"/>
  <c r="N16" i="16"/>
  <c r="N16" i="23"/>
  <c r="G29" i="48"/>
  <c r="P16" i="37"/>
  <c r="P16" i="51"/>
  <c r="F16" i="35"/>
  <c r="G16" i="35" s="1"/>
  <c r="F16" i="13"/>
  <c r="G16" i="13" s="1"/>
  <c r="P30" i="20"/>
  <c r="P30" i="24"/>
  <c r="P30" i="44"/>
  <c r="F30" i="8"/>
  <c r="G30" i="8" s="1"/>
  <c r="J33" i="28"/>
  <c r="J33" i="43"/>
  <c r="T10" i="28"/>
  <c r="T33" i="37"/>
  <c r="P30" i="50"/>
  <c r="F30" i="30"/>
  <c r="G30" i="30" s="1"/>
  <c r="P30" i="8"/>
  <c r="G34" i="25"/>
  <c r="N40" i="52"/>
  <c r="N40" i="24"/>
  <c r="N40" i="19"/>
  <c r="N16" i="26"/>
  <c r="N16" i="21"/>
  <c r="N16" i="17"/>
  <c r="N16" i="50"/>
  <c r="N16" i="12"/>
  <c r="N16" i="8"/>
  <c r="N16" i="51"/>
  <c r="G25" i="48"/>
  <c r="P16" i="34"/>
  <c r="F16" i="40"/>
  <c r="G16" i="40" s="1"/>
  <c r="P16" i="26"/>
  <c r="F30" i="12"/>
  <c r="G30" i="12" s="1"/>
  <c r="F30" i="23"/>
  <c r="G30" i="23" s="1"/>
  <c r="F30" i="42"/>
  <c r="G30" i="42" s="1"/>
  <c r="F30" i="49"/>
  <c r="G30" i="49" s="1"/>
  <c r="J33" i="51"/>
  <c r="J33" i="14"/>
  <c r="T10" i="39"/>
  <c r="T33" i="30"/>
  <c r="P30" i="39"/>
  <c r="F30" i="52"/>
  <c r="G30" i="52" s="1"/>
  <c r="G39" i="19"/>
  <c r="G10" i="27"/>
  <c r="N16" i="37"/>
  <c r="N16" i="18"/>
  <c r="N16" i="29"/>
  <c r="P16" i="18"/>
  <c r="P16" i="27"/>
  <c r="P16" i="42"/>
  <c r="P30" i="51"/>
  <c r="P30" i="28"/>
  <c r="F30" i="39"/>
  <c r="G30" i="39" s="1"/>
  <c r="J33" i="12"/>
  <c r="J33" i="24"/>
  <c r="T10" i="40"/>
  <c r="T33" i="8"/>
  <c r="P30" i="31"/>
  <c r="P30" i="23"/>
  <c r="J33" i="29"/>
  <c r="N40" i="41"/>
  <c r="N40" i="39"/>
  <c r="N40" i="48"/>
  <c r="N16" i="36"/>
  <c r="N16" i="15"/>
  <c r="N16" i="14"/>
  <c r="N16" i="40"/>
  <c r="G32" i="48"/>
  <c r="P16" i="38"/>
  <c r="F16" i="17"/>
  <c r="G16" i="17" s="1"/>
  <c r="N16" i="13"/>
  <c r="P30" i="40"/>
  <c r="F30" i="25"/>
  <c r="G30" i="25" s="1"/>
  <c r="F30" i="35"/>
  <c r="G30" i="35" s="1"/>
  <c r="G10" i="44"/>
  <c r="J33" i="17"/>
  <c r="J33" i="18"/>
  <c r="T10" i="24"/>
  <c r="T33" i="35"/>
  <c r="T33" i="50"/>
  <c r="J28" i="36"/>
  <c r="F30" i="20"/>
  <c r="G30" i="20" s="1"/>
  <c r="F30" i="43"/>
  <c r="G30" i="43" s="1"/>
  <c r="G10" i="32"/>
  <c r="N16" i="19"/>
  <c r="N16" i="34"/>
  <c r="N16" i="43"/>
  <c r="N16" i="25"/>
  <c r="T9" i="18"/>
  <c r="T9" i="27"/>
  <c r="G28" i="36"/>
  <c r="G15" i="19"/>
  <c r="G34" i="27"/>
  <c r="G14" i="49"/>
  <c r="G36" i="27"/>
  <c r="N24" i="16"/>
  <c r="N24" i="26"/>
  <c r="N24" i="42"/>
  <c r="N24" i="20"/>
  <c r="N24" i="14"/>
  <c r="N24" i="25"/>
  <c r="N24" i="30"/>
  <c r="N24" i="35"/>
  <c r="N24" i="36"/>
  <c r="N24" i="39"/>
  <c r="N24" i="8"/>
  <c r="N24" i="50"/>
  <c r="N24" i="23"/>
  <c r="N24" i="31"/>
  <c r="N24" i="38"/>
  <c r="N24" i="52"/>
  <c r="N24" i="15"/>
  <c r="N24" i="43"/>
  <c r="N24" i="13"/>
  <c r="N24" i="37"/>
  <c r="N24" i="29"/>
  <c r="N24" i="51"/>
  <c r="N24" i="49"/>
  <c r="N24" i="34"/>
  <c r="N12" i="33"/>
  <c r="N12" i="22"/>
  <c r="N12" i="13"/>
  <c r="N12" i="15"/>
  <c r="N12" i="41"/>
  <c r="N12" i="14"/>
  <c r="T9" i="14"/>
  <c r="G23" i="39"/>
  <c r="N40" i="32"/>
  <c r="N40" i="31"/>
  <c r="N40" i="36"/>
  <c r="N40" i="21"/>
  <c r="N40" i="34"/>
  <c r="N40" i="28"/>
  <c r="N40" i="42"/>
  <c r="N40" i="37"/>
  <c r="N40" i="49"/>
  <c r="N40" i="50"/>
  <c r="N40" i="18"/>
  <c r="N40" i="17"/>
  <c r="N40" i="23"/>
  <c r="N40" i="29"/>
  <c r="N40" i="27"/>
  <c r="T9" i="17"/>
  <c r="G23" i="19"/>
  <c r="G30" i="44"/>
  <c r="G19" i="20"/>
  <c r="E44" i="24"/>
  <c r="G28" i="39"/>
  <c r="G23" i="4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34" i="24" s="1"/>
  <c r="I34"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38" i="8"/>
  <c r="I38" i="8" s="1"/>
  <c r="H14" i="8"/>
  <c r="I14" i="8" s="1"/>
  <c r="H42" i="8"/>
  <c r="I42" i="8" s="1"/>
  <c r="H39" i="8"/>
  <c r="I39" i="8" s="1"/>
  <c r="H23" i="8"/>
  <c r="I23" i="8" s="1"/>
  <c r="H41" i="8"/>
  <c r="I41" i="8" s="1"/>
  <c r="H25" i="8"/>
  <c r="I25" i="8" s="1"/>
  <c r="H43" i="8"/>
  <c r="I43" i="8" s="1"/>
  <c r="H21" i="8"/>
  <c r="I21" i="8" s="1"/>
  <c r="H19" i="8"/>
  <c r="I19" i="8" s="1"/>
  <c r="H8" i="8"/>
  <c r="I8" i="8" s="1"/>
  <c r="H32" i="8"/>
  <c r="I32" i="8" s="1"/>
  <c r="H40" i="8"/>
  <c r="I40" i="8" s="1"/>
  <c r="H5" i="8"/>
  <c r="H20" i="17"/>
  <c r="I20" i="17" s="1"/>
  <c r="H34" i="17"/>
  <c r="I34" i="17" s="1"/>
  <c r="H28" i="20"/>
  <c r="I28" i="20" s="1"/>
  <c r="H24" i="20"/>
  <c r="I24" i="20" s="1"/>
  <c r="H40" i="20"/>
  <c r="I40" i="20" s="1"/>
  <c r="H14" i="20"/>
  <c r="I14" i="20" s="1"/>
  <c r="H15" i="20"/>
  <c r="I15" i="20" s="1"/>
  <c r="H41" i="20"/>
  <c r="I41" i="20" s="1"/>
  <c r="H27" i="20"/>
  <c r="I27" i="20" s="1"/>
  <c r="H29" i="20"/>
  <c r="I29" i="20" s="1"/>
  <c r="H6" i="37"/>
  <c r="I6" i="37" s="1"/>
  <c r="H41" i="37"/>
  <c r="I41" i="37" s="1"/>
  <c r="H33" i="37"/>
  <c r="I33" i="37" s="1"/>
  <c r="H25" i="37"/>
  <c r="I25" i="37" s="1"/>
  <c r="H17" i="37"/>
  <c r="I17" i="37" s="1"/>
  <c r="H9" i="37"/>
  <c r="I9" i="37" s="1"/>
  <c r="H32" i="37"/>
  <c r="I32" i="37" s="1"/>
  <c r="H24" i="37"/>
  <c r="I24" i="37" s="1"/>
  <c r="H16" i="37"/>
  <c r="I16" i="37" s="1"/>
  <c r="H8" i="37"/>
  <c r="I8" i="37" s="1"/>
  <c r="H35" i="37"/>
  <c r="I35" i="37" s="1"/>
  <c r="H23" i="37"/>
  <c r="I23" i="37" s="1"/>
  <c r="H13" i="37"/>
  <c r="I13" i="37" s="1"/>
  <c r="H30" i="37"/>
  <c r="I30" i="37" s="1"/>
  <c r="H20" i="37"/>
  <c r="I20" i="37" s="1"/>
  <c r="H10" i="37"/>
  <c r="I10" i="37" s="1"/>
  <c r="H31" i="37"/>
  <c r="I31" i="37" s="1"/>
  <c r="H19" i="37"/>
  <c r="I19" i="37" s="1"/>
  <c r="H5" i="37"/>
  <c r="H28" i="37"/>
  <c r="I28" i="37" s="1"/>
  <c r="H37" i="37"/>
  <c r="I37" i="37" s="1"/>
  <c r="H15" i="37"/>
  <c r="I15" i="37" s="1"/>
  <c r="H36" i="37"/>
  <c r="I36" i="37" s="1"/>
  <c r="H18" i="37"/>
  <c r="I18" i="37" s="1"/>
  <c r="H43" i="37"/>
  <c r="I43" i="37" s="1"/>
  <c r="H27" i="37"/>
  <c r="I27" i="37" s="1"/>
  <c r="H7" i="37"/>
  <c r="I7" i="37" s="1"/>
  <c r="H11" i="37"/>
  <c r="I11" i="37" s="1"/>
  <c r="H12" i="37"/>
  <c r="I12" i="37" s="1"/>
  <c r="H29" i="37"/>
  <c r="I29" i="37" s="1"/>
  <c r="H34" i="37"/>
  <c r="I34" i="37" s="1"/>
  <c r="H39" i="37"/>
  <c r="I39" i="37" s="1"/>
  <c r="H38" i="37"/>
  <c r="I38" i="37" s="1"/>
  <c r="H21" i="37"/>
  <c r="I21" i="37" s="1"/>
  <c r="H5" i="28"/>
  <c r="H36" i="28"/>
  <c r="I36" i="28" s="1"/>
  <c r="H22" i="28"/>
  <c r="I22" i="28" s="1"/>
  <c r="H6" i="28"/>
  <c r="I6" i="28" s="1"/>
  <c r="H43" i="28"/>
  <c r="I43" i="28" s="1"/>
  <c r="H39" i="28"/>
  <c r="I39" i="28" s="1"/>
  <c r="H25" i="28"/>
  <c r="I25" i="28" s="1"/>
  <c r="H35" i="28"/>
  <c r="I35" i="28" s="1"/>
  <c r="H18" i="19"/>
  <c r="I18" i="19" s="1"/>
  <c r="H15" i="19"/>
  <c r="I15" i="19" s="1"/>
  <c r="H11" i="19"/>
  <c r="I11" i="19" s="1"/>
  <c r="H24" i="19"/>
  <c r="I24"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12" i="29"/>
  <c r="I12" i="29" s="1"/>
  <c r="H20" i="29"/>
  <c r="I20" i="29" s="1"/>
  <c r="H36" i="29"/>
  <c r="I36" i="29" s="1"/>
  <c r="H30" i="29"/>
  <c r="I30" i="29" s="1"/>
  <c r="H14" i="29"/>
  <c r="I14" i="29" s="1"/>
  <c r="H24" i="29"/>
  <c r="I24" i="29" s="1"/>
  <c r="H34" i="29"/>
  <c r="I34" i="29" s="1"/>
  <c r="H22" i="29"/>
  <c r="I22" i="29" s="1"/>
  <c r="H42" i="29"/>
  <c r="I42" i="29" s="1"/>
  <c r="H10" i="29"/>
  <c r="I10" i="29" s="1"/>
  <c r="H26" i="29"/>
  <c r="I26" i="29" s="1"/>
  <c r="H6" i="29"/>
  <c r="I6" i="29" s="1"/>
  <c r="H16" i="29"/>
  <c r="I16" i="29" s="1"/>
  <c r="H38" i="29"/>
  <c r="I38" i="29" s="1"/>
  <c r="H27" i="29"/>
  <c r="I27" i="29" s="1"/>
  <c r="H19" i="29"/>
  <c r="I19" i="29" s="1"/>
  <c r="H11" i="29"/>
  <c r="I11" i="29" s="1"/>
  <c r="H13" i="29"/>
  <c r="I13" i="29" s="1"/>
  <c r="H33" i="29"/>
  <c r="I33" i="29" s="1"/>
  <c r="H29" i="29"/>
  <c r="I29" i="29" s="1"/>
  <c r="H15" i="29"/>
  <c r="I15" i="29" s="1"/>
  <c r="H41" i="29"/>
  <c r="I41" i="29" s="1"/>
  <c r="H39" i="29"/>
  <c r="I39" i="29" s="1"/>
  <c r="H25" i="29"/>
  <c r="I25" i="29" s="1"/>
  <c r="H23" i="29"/>
  <c r="I23" i="29" s="1"/>
  <c r="H9" i="29"/>
  <c r="I9" i="29" s="1"/>
  <c r="H5" i="29"/>
  <c r="H5" i="14" a="1"/>
  <c r="H32" i="32"/>
  <c r="I32" i="32" s="1"/>
  <c r="H14" i="32"/>
  <c r="I14" i="32" s="1"/>
  <c r="H36" i="32"/>
  <c r="I36" i="32" s="1"/>
  <c r="H29" i="32"/>
  <c r="I29" i="32" s="1"/>
  <c r="H23" i="32"/>
  <c r="I23" i="32" s="1"/>
  <c r="H43" i="32"/>
  <c r="I43" i="32" s="1"/>
  <c r="H7" i="32"/>
  <c r="I7" i="32" s="1"/>
  <c r="H16" i="35"/>
  <c r="I16" i="35" s="1"/>
  <c r="H27" i="35"/>
  <c r="I27" i="35" s="1"/>
  <c r="H33" i="35"/>
  <c r="I33" i="35" s="1"/>
  <c r="H8" i="35"/>
  <c r="I8" i="35" s="1"/>
  <c r="H12" i="35"/>
  <c r="I12" i="35" s="1"/>
  <c r="H42" i="35"/>
  <c r="I42" i="35" s="1"/>
  <c r="H40" i="35"/>
  <c r="I40" i="35" s="1"/>
  <c r="H26" i="35"/>
  <c r="I26" i="35" s="1"/>
  <c r="H6" i="41"/>
  <c r="I6" i="41" s="1"/>
  <c r="H41" i="41"/>
  <c r="I41" i="41" s="1"/>
  <c r="H25" i="41"/>
  <c r="I25" i="41" s="1"/>
  <c r="H17" i="41"/>
  <c r="I17" i="41" s="1"/>
  <c r="H9" i="41"/>
  <c r="I9" i="41" s="1"/>
  <c r="H32" i="41"/>
  <c r="I32" i="41" s="1"/>
  <c r="H24" i="41"/>
  <c r="I24" i="41" s="1"/>
  <c r="H8" i="41"/>
  <c r="I8" i="41" s="1"/>
  <c r="H42" i="41"/>
  <c r="I42" i="41" s="1"/>
  <c r="H30" i="41"/>
  <c r="I30" i="41" s="1"/>
  <c r="H20" i="41"/>
  <c r="I20" i="41" s="1"/>
  <c r="H10" i="41"/>
  <c r="I10" i="41" s="1"/>
  <c r="H31" i="41"/>
  <c r="I31" i="41" s="1"/>
  <c r="H19" i="41"/>
  <c r="I19" i="41" s="1"/>
  <c r="H27" i="41"/>
  <c r="I27" i="41" s="1"/>
  <c r="H11" i="41"/>
  <c r="I11" i="41" s="1"/>
  <c r="H36" i="41"/>
  <c r="I36" i="41" s="1"/>
  <c r="H22" i="41"/>
  <c r="I22" i="41" s="1"/>
  <c r="H18" i="41"/>
  <c r="I18" i="41" s="1"/>
  <c r="H21" i="41"/>
  <c r="I21" i="41" s="1"/>
  <c r="H34" i="41"/>
  <c r="I34" i="41" s="1"/>
  <c r="H12" i="41"/>
  <c r="I12" i="41" s="1"/>
  <c r="H26" i="41"/>
  <c r="I26" i="41" s="1"/>
  <c r="H43" i="41"/>
  <c r="I43" i="41" s="1"/>
  <c r="H27" i="33"/>
  <c r="I27" i="33" s="1"/>
  <c r="H37" i="33"/>
  <c r="I37" i="33" s="1"/>
  <c r="H9" i="33"/>
  <c r="I9" i="33" s="1"/>
  <c r="H14" i="33"/>
  <c r="I14" i="33" s="1"/>
  <c r="H8" i="33"/>
  <c r="I8" i="33" s="1"/>
  <c r="H12" i="33"/>
  <c r="I12" i="33" s="1"/>
  <c r="H33" i="36"/>
  <c r="I33" i="36" s="1"/>
  <c r="H42" i="42"/>
  <c r="I42" i="42" s="1"/>
  <c r="H12" i="42"/>
  <c r="I12" i="42" s="1"/>
  <c r="H12" i="22"/>
  <c r="I12" i="22" s="1"/>
  <c r="H28" i="22"/>
  <c r="I28" i="22" s="1"/>
  <c r="H5" i="22"/>
  <c r="H20" i="22"/>
  <c r="I20" i="22" s="1"/>
  <c r="H32" i="22"/>
  <c r="I32" i="22" s="1"/>
  <c r="H8" i="22"/>
  <c r="I8" i="22" s="1"/>
  <c r="H35" i="22"/>
  <c r="I35" i="22" s="1"/>
  <c r="H7" i="22"/>
  <c r="I7" i="22" s="1"/>
  <c r="H41" i="22"/>
  <c r="I41" i="22" s="1"/>
  <c r="H27" i="22"/>
  <c r="I2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15" i="51"/>
  <c r="I15" i="51" s="1"/>
  <c r="H43" i="22" l="1"/>
  <c r="I43" i="22" s="1"/>
  <c r="H6" i="22"/>
  <c r="I6" i="22" s="1"/>
  <c r="H10" i="33"/>
  <c r="I10" i="33" s="1"/>
  <c r="H29" i="41"/>
  <c r="I29" i="41" s="1"/>
  <c r="H5" i="41"/>
  <c r="H16" i="41"/>
  <c r="I16" i="41" s="1"/>
  <c r="H35" i="35"/>
  <c r="I35" i="35" s="1"/>
  <c r="H10" i="35"/>
  <c r="I10" i="35" s="1"/>
  <c r="K10" i="35" s="1"/>
  <c r="H5" i="32"/>
  <c r="H13" i="20"/>
  <c r="I13" i="20" s="1"/>
  <c r="H12" i="20"/>
  <c r="I12" i="20" s="1"/>
  <c r="H29" i="8"/>
  <c r="I29" i="8" s="1"/>
  <c r="H30" i="8"/>
  <c r="I30" i="8" s="1"/>
  <c r="H26" i="40"/>
  <c r="I26" i="40" s="1"/>
  <c r="H37" i="44"/>
  <c r="I37" i="44" s="1"/>
  <c r="K37" i="44" s="1"/>
  <c r="H15" i="30"/>
  <c r="I15" i="30" s="1"/>
  <c r="H33" i="39"/>
  <c r="I33" i="39" s="1"/>
  <c r="H41" i="39"/>
  <c r="I41" i="39" s="1"/>
  <c r="H27" i="39"/>
  <c r="I27" i="39" s="1"/>
  <c r="H27" i="52"/>
  <c r="I27" i="52" s="1"/>
  <c r="H10" i="39"/>
  <c r="I10" i="39" s="1"/>
  <c r="H19" i="51"/>
  <c r="I19" i="51" s="1"/>
  <c r="H39" i="30"/>
  <c r="I39" i="30" s="1"/>
  <c r="H13" i="39"/>
  <c r="I13" i="39" s="1"/>
  <c r="K13" i="39" s="1"/>
  <c r="H6" i="39"/>
  <c r="I6" i="39" s="1"/>
  <c r="H14" i="39"/>
  <c r="I14" i="39" s="1"/>
  <c r="H11" i="52"/>
  <c r="I11" i="52" s="1"/>
  <c r="H40" i="51"/>
  <c r="I40" i="51" s="1"/>
  <c r="H38" i="39"/>
  <c r="I38" i="39" s="1"/>
  <c r="H42" i="39"/>
  <c r="I42" i="39" s="1"/>
  <c r="H26" i="39"/>
  <c r="I26" i="39" s="1"/>
  <c r="H25" i="26"/>
  <c r="I25" i="26" s="1"/>
  <c r="K25" i="26" s="1"/>
  <c r="H37" i="39"/>
  <c r="I37" i="39" s="1"/>
  <c r="H17" i="39"/>
  <c r="I17" i="39" s="1"/>
  <c r="H37" i="51"/>
  <c r="I37" i="51" s="1"/>
  <c r="H27" i="40"/>
  <c r="I27" i="40" s="1"/>
  <c r="H30" i="39"/>
  <c r="I30" i="39" s="1"/>
  <c r="H25" i="39"/>
  <c r="I25" i="39" s="1"/>
  <c r="H6" i="42"/>
  <c r="I6" i="42" s="1"/>
  <c r="H15" i="32"/>
  <c r="I15" i="32" s="1"/>
  <c r="K15" i="32" s="1"/>
  <c r="H24" i="32"/>
  <c r="I24" i="32" s="1"/>
  <c r="H22" i="32"/>
  <c r="I22" i="32" s="1"/>
  <c r="H41" i="26"/>
  <c r="I41" i="26" s="1"/>
  <c r="H27" i="28"/>
  <c r="I27" i="28" s="1"/>
  <c r="H24" i="28"/>
  <c r="I24" i="28" s="1"/>
  <c r="H6" i="51"/>
  <c r="I6" i="51" s="1"/>
  <c r="K6" i="51" s="1"/>
  <c r="H26" i="51"/>
  <c r="I26" i="51" s="1"/>
  <c r="H28" i="42"/>
  <c r="I28" i="42" s="1"/>
  <c r="K28" i="42" s="1"/>
  <c r="H33" i="32"/>
  <c r="I33" i="32" s="1"/>
  <c r="H40" i="32"/>
  <c r="I40" i="32" s="1"/>
  <c r="H26" i="32"/>
  <c r="I26" i="32" s="1"/>
  <c r="H33" i="26"/>
  <c r="I33" i="26" s="1"/>
  <c r="H18" i="28"/>
  <c r="I18" i="28" s="1"/>
  <c r="H16" i="28"/>
  <c r="I16" i="28" s="1"/>
  <c r="H41" i="44"/>
  <c r="I41" i="44" s="1"/>
  <c r="K41" i="44" s="1"/>
  <c r="H24" i="42"/>
  <c r="I24" i="42" s="1"/>
  <c r="K24" i="42" s="1"/>
  <c r="H25" i="32"/>
  <c r="I25" i="32" s="1"/>
  <c r="H17" i="32"/>
  <c r="I17" i="32" s="1"/>
  <c r="H8" i="32"/>
  <c r="I8" i="32" s="1"/>
  <c r="H18" i="32"/>
  <c r="I18" i="32" s="1"/>
  <c r="H40" i="42"/>
  <c r="I40" i="42" s="1"/>
  <c r="H39" i="32"/>
  <c r="I39" i="32" s="1"/>
  <c r="K39" i="32" s="1"/>
  <c r="H35" i="32"/>
  <c r="I35" i="32" s="1"/>
  <c r="H20" i="32"/>
  <c r="I20" i="32" s="1"/>
  <c r="K20" i="32" s="1"/>
  <c r="H10" i="32"/>
  <c r="I10" i="32" s="1"/>
  <c r="H15" i="28"/>
  <c r="I15" i="28" s="1"/>
  <c r="H34" i="28"/>
  <c r="I34" i="28" s="1"/>
  <c r="H30" i="42"/>
  <c r="I30" i="42" s="1"/>
  <c r="H17" i="42"/>
  <c r="I17" i="42" s="1"/>
  <c r="H41" i="32"/>
  <c r="I41" i="32" s="1"/>
  <c r="H21" i="32"/>
  <c r="I21" i="32" s="1"/>
  <c r="H30" i="32"/>
  <c r="I30" i="32" s="1"/>
  <c r="K30" i="32" s="1"/>
  <c r="H11" i="28"/>
  <c r="I11" i="28" s="1"/>
  <c r="H12" i="28"/>
  <c r="I12" i="28" s="1"/>
  <c r="H36" i="42"/>
  <c r="I36" i="42" s="1"/>
  <c r="H16" i="32"/>
  <c r="I16" i="32" s="1"/>
  <c r="H29" i="51"/>
  <c r="I29" i="51" s="1"/>
  <c r="H29" i="42"/>
  <c r="I29" i="42" s="1"/>
  <c r="K29" i="42" s="1"/>
  <c r="H33" i="42"/>
  <c r="I33" i="42" s="1"/>
  <c r="H7" i="52"/>
  <c r="I7" i="52" s="1"/>
  <c r="K7" i="52" s="1"/>
  <c r="H32" i="26"/>
  <c r="I32" i="26" s="1"/>
  <c r="H34" i="42"/>
  <c r="I34" i="42" s="1"/>
  <c r="H19" i="52"/>
  <c r="I19" i="52" s="1"/>
  <c r="H16" i="26"/>
  <c r="I16" i="26" s="1"/>
  <c r="K16" i="26" s="1"/>
  <c r="H22" i="42"/>
  <c r="I22" i="42" s="1"/>
  <c r="H8" i="42"/>
  <c r="I8" i="42" s="1"/>
  <c r="H19" i="40"/>
  <c r="I19" i="40" s="1"/>
  <c r="H28" i="33"/>
  <c r="I28" i="33" s="1"/>
  <c r="K28" i="33" s="1"/>
  <c r="H16" i="19"/>
  <c r="I16" i="19" s="1"/>
  <c r="H23" i="19"/>
  <c r="I23" i="19" s="1"/>
  <c r="H26" i="26"/>
  <c r="I26" i="26" s="1"/>
  <c r="H25" i="24"/>
  <c r="I25" i="24" s="1"/>
  <c r="K25" i="24" s="1"/>
  <c r="H27" i="24"/>
  <c r="I27" i="24" s="1"/>
  <c r="H20" i="24"/>
  <c r="I20" i="24" s="1"/>
  <c r="K20" i="24" s="1"/>
  <c r="H13" i="51"/>
  <c r="I13" i="51" s="1"/>
  <c r="K13" i="51" s="1"/>
  <c r="H21" i="25"/>
  <c r="I21" i="25" s="1"/>
  <c r="K21" i="25" s="1"/>
  <c r="H27" i="25"/>
  <c r="I27" i="25" s="1"/>
  <c r="H16" i="25"/>
  <c r="I16" i="25" s="1"/>
  <c r="H11" i="22"/>
  <c r="I11" i="22" s="1"/>
  <c r="H36" i="22"/>
  <c r="I36" i="22" s="1"/>
  <c r="K36" i="22" s="1"/>
  <c r="H38" i="40"/>
  <c r="I38" i="40" s="1"/>
  <c r="H21" i="40"/>
  <c r="I21" i="40" s="1"/>
  <c r="K21" i="40" s="1"/>
  <c r="H14" i="42"/>
  <c r="I14" i="42" s="1"/>
  <c r="H23" i="42"/>
  <c r="I23" i="42" s="1"/>
  <c r="K23" i="42" s="1"/>
  <c r="H21" i="39"/>
  <c r="I21" i="39" s="1"/>
  <c r="H43" i="39"/>
  <c r="I43" i="39" s="1"/>
  <c r="H10" i="36"/>
  <c r="I10" i="36" s="1"/>
  <c r="H16" i="33"/>
  <c r="I16" i="33" s="1"/>
  <c r="H29" i="33"/>
  <c r="I29" i="33" s="1"/>
  <c r="H7" i="33"/>
  <c r="I7" i="33" s="1"/>
  <c r="K7" i="33" s="1"/>
  <c r="H28" i="52"/>
  <c r="I28" i="52" s="1"/>
  <c r="H38" i="41"/>
  <c r="I38" i="41" s="1"/>
  <c r="K38" i="41" s="1"/>
  <c r="H28" i="41"/>
  <c r="I28" i="41" s="1"/>
  <c r="H35" i="41"/>
  <c r="I35" i="41" s="1"/>
  <c r="H33" i="41"/>
  <c r="I33" i="41" s="1"/>
  <c r="H28" i="35"/>
  <c r="I28" i="35" s="1"/>
  <c r="K28" i="35" s="1"/>
  <c r="H27" i="32"/>
  <c r="I27" i="32" s="1"/>
  <c r="H31" i="32"/>
  <c r="I31" i="32" s="1"/>
  <c r="K31" i="32" s="1"/>
  <c r="H6" i="32"/>
  <c r="I6" i="32" s="1"/>
  <c r="H12" i="32"/>
  <c r="I12" i="32" s="1"/>
  <c r="K12" i="32" s="1"/>
  <c r="H37" i="29"/>
  <c r="I37" i="29" s="1"/>
  <c r="H31" i="29"/>
  <c r="I31" i="29" s="1"/>
  <c r="H32" i="29"/>
  <c r="I32" i="29" s="1"/>
  <c r="H18" i="29"/>
  <c r="I18" i="29" s="1"/>
  <c r="K18" i="29" s="1"/>
  <c r="H26" i="50"/>
  <c r="I26" i="50" s="1"/>
  <c r="H10" i="50"/>
  <c r="I10" i="50" s="1"/>
  <c r="K10" i="50" s="1"/>
  <c r="H6" i="50"/>
  <c r="I6" i="50" s="1"/>
  <c r="H9" i="21"/>
  <c r="I9" i="21" s="1"/>
  <c r="K9" i="21" s="1"/>
  <c r="H15" i="21"/>
  <c r="I15" i="21" s="1"/>
  <c r="H38" i="21"/>
  <c r="I38" i="21" s="1"/>
  <c r="H8" i="19"/>
  <c r="I8" i="19" s="1"/>
  <c r="H31" i="19"/>
  <c r="I31" i="19" s="1"/>
  <c r="H35" i="26"/>
  <c r="I35" i="26" s="1"/>
  <c r="H38" i="26"/>
  <c r="I38" i="26" s="1"/>
  <c r="K38" i="26" s="1"/>
  <c r="H31" i="24"/>
  <c r="I31" i="24" s="1"/>
  <c r="H39" i="24"/>
  <c r="I39" i="24" s="1"/>
  <c r="H35" i="24"/>
  <c r="I35" i="24" s="1"/>
  <c r="H18" i="24"/>
  <c r="I18" i="24" s="1"/>
  <c r="H10" i="24"/>
  <c r="I10" i="24" s="1"/>
  <c r="H7" i="28"/>
  <c r="I7" i="28" s="1"/>
  <c r="H28" i="28"/>
  <c r="I28" i="28" s="1"/>
  <c r="H22" i="37"/>
  <c r="I22" i="37" s="1"/>
  <c r="K22" i="37" s="1"/>
  <c r="H26" i="37"/>
  <c r="I26" i="37" s="1"/>
  <c r="H14" i="37"/>
  <c r="I14" i="37" s="1"/>
  <c r="K14" i="37" s="1"/>
  <c r="H42" i="37"/>
  <c r="I42" i="37" s="1"/>
  <c r="H43" i="20"/>
  <c r="I43" i="20" s="1"/>
  <c r="H36" i="20"/>
  <c r="I36" i="20" s="1"/>
  <c r="H24" i="8"/>
  <c r="I24" i="8" s="1"/>
  <c r="K24" i="8" s="1"/>
  <c r="H17" i="8"/>
  <c r="I17" i="8" s="1"/>
  <c r="H20" i="8"/>
  <c r="I20" i="8" s="1"/>
  <c r="K20" i="8" s="1"/>
  <c r="H6" i="24"/>
  <c r="I6" i="24" s="1"/>
  <c r="H28" i="40"/>
  <c r="I28" i="40" s="1"/>
  <c r="K28" i="40" s="1"/>
  <c r="H21" i="24"/>
  <c r="I21" i="24" s="1"/>
  <c r="H28" i="24"/>
  <c r="I28" i="24" s="1"/>
  <c r="H5" i="40"/>
  <c r="H33" i="40"/>
  <c r="I33" i="40" s="1"/>
  <c r="K33" i="40" s="1"/>
  <c r="H42" i="33"/>
  <c r="I42" i="33" s="1"/>
  <c r="H15" i="33"/>
  <c r="I15" i="33" s="1"/>
  <c r="K15" i="33" s="1"/>
  <c r="H21" i="33"/>
  <c r="I21" i="33" s="1"/>
  <c r="H21" i="19"/>
  <c r="I21" i="19" s="1"/>
  <c r="K21" i="19" s="1"/>
  <c r="H14" i="19"/>
  <c r="I14" i="19" s="1"/>
  <c r="H15" i="26"/>
  <c r="I15" i="26" s="1"/>
  <c r="H18" i="26"/>
  <c r="I18" i="26" s="1"/>
  <c r="H33" i="24"/>
  <c r="I33" i="24" s="1"/>
  <c r="K33" i="24" s="1"/>
  <c r="H9" i="24"/>
  <c r="I9" i="24" s="1"/>
  <c r="H43" i="24"/>
  <c r="I43" i="24" s="1"/>
  <c r="K43" i="24" s="1"/>
  <c r="H5" i="24"/>
  <c r="H40" i="24"/>
  <c r="I40" i="24" s="1"/>
  <c r="K40" i="24" s="1"/>
  <c r="H41" i="40"/>
  <c r="I41" i="40" s="1"/>
  <c r="H43" i="40"/>
  <c r="I43" i="40" s="1"/>
  <c r="H24" i="33"/>
  <c r="I24" i="33" s="1"/>
  <c r="H32" i="33"/>
  <c r="I32" i="33" s="1"/>
  <c r="K32" i="33" s="1"/>
  <c r="H33" i="33"/>
  <c r="I33" i="33" s="1"/>
  <c r="H11" i="33"/>
  <c r="I11" i="33" s="1"/>
  <c r="K11" i="33" s="1"/>
  <c r="H41" i="52"/>
  <c r="I41" i="52" s="1"/>
  <c r="H35" i="19"/>
  <c r="I35" i="19" s="1"/>
  <c r="K35" i="19" s="1"/>
  <c r="H22" i="19"/>
  <c r="I22" i="19" s="1"/>
  <c r="H19" i="26"/>
  <c r="I19" i="26" s="1"/>
  <c r="H6" i="26"/>
  <c r="I6" i="26" s="1"/>
  <c r="H13" i="24"/>
  <c r="I13" i="24" s="1"/>
  <c r="K13" i="24" s="1"/>
  <c r="H23" i="24"/>
  <c r="I23" i="24" s="1"/>
  <c r="H36" i="24"/>
  <c r="I36" i="24" s="1"/>
  <c r="K36" i="24" s="1"/>
  <c r="H38" i="24"/>
  <c r="I38" i="24" s="1"/>
  <c r="H32" i="24"/>
  <c r="I32" i="24" s="1"/>
  <c r="K32" i="24" s="1"/>
  <c r="H20" i="44"/>
  <c r="I20" i="44" s="1"/>
  <c r="K20" i="44" s="1"/>
  <c r="H10" i="40"/>
  <c r="I10" i="40" s="1"/>
  <c r="H30" i="40"/>
  <c r="I30" i="40" s="1"/>
  <c r="H14" i="40"/>
  <c r="I14" i="40" s="1"/>
  <c r="K14" i="40" s="1"/>
  <c r="H34" i="33"/>
  <c r="I34" i="33" s="1"/>
  <c r="H20" i="33"/>
  <c r="I20" i="33" s="1"/>
  <c r="K20" i="33" s="1"/>
  <c r="H13" i="33"/>
  <c r="I13" i="33" s="1"/>
  <c r="H19" i="33"/>
  <c r="I19" i="33" s="1"/>
  <c r="K19" i="33" s="1"/>
  <c r="H17" i="19"/>
  <c r="I17" i="19" s="1"/>
  <c r="H38" i="19"/>
  <c r="I38" i="19" s="1"/>
  <c r="H37" i="26"/>
  <c r="I37" i="26" s="1"/>
  <c r="H40" i="26"/>
  <c r="I40" i="26" s="1"/>
  <c r="K40" i="26" s="1"/>
  <c r="H15" i="24"/>
  <c r="I15" i="24" s="1"/>
  <c r="H37" i="24"/>
  <c r="I37" i="24" s="1"/>
  <c r="K37" i="24" s="1"/>
  <c r="H22" i="24"/>
  <c r="I22" i="24" s="1"/>
  <c r="H26" i="24"/>
  <c r="I26" i="24" s="1"/>
  <c r="K26" i="24" s="1"/>
  <c r="H24" i="24"/>
  <c r="I24" i="24" s="1"/>
  <c r="H16" i="44"/>
  <c r="I16" i="44" s="1"/>
  <c r="K16" i="44" s="1"/>
  <c r="H12" i="24"/>
  <c r="I12" i="24" s="1"/>
  <c r="H6" i="40"/>
  <c r="I6" i="40" s="1"/>
  <c r="K6" i="40" s="1"/>
  <c r="H23" i="40"/>
  <c r="I23" i="40" s="1"/>
  <c r="H36" i="33"/>
  <c r="I36" i="33" s="1"/>
  <c r="K36" i="33" s="1"/>
  <c r="H38" i="33"/>
  <c r="I38" i="33" s="1"/>
  <c r="H23" i="33"/>
  <c r="I23" i="33" s="1"/>
  <c r="K23" i="33" s="1"/>
  <c r="H35" i="33"/>
  <c r="I35" i="33" s="1"/>
  <c r="H32" i="19"/>
  <c r="I32" i="19" s="1"/>
  <c r="H7" i="19"/>
  <c r="I7" i="19" s="1"/>
  <c r="H12" i="19"/>
  <c r="I12" i="19" s="1"/>
  <c r="K12" i="19" s="1"/>
  <c r="H17" i="26"/>
  <c r="I17" i="26" s="1"/>
  <c r="H24" i="26"/>
  <c r="I24" i="26" s="1"/>
  <c r="K24" i="26" s="1"/>
  <c r="H7" i="24"/>
  <c r="I7" i="24" s="1"/>
  <c r="H11" i="24"/>
  <c r="I11" i="24" s="1"/>
  <c r="K11" i="24" s="1"/>
  <c r="H14" i="24"/>
  <c r="I14" i="24" s="1"/>
  <c r="H42" i="24"/>
  <c r="I42" i="24" s="1"/>
  <c r="H8" i="24"/>
  <c r="I8" i="24" s="1"/>
  <c r="H29" i="24"/>
  <c r="I29" i="24" s="1"/>
  <c r="K29" i="24" s="1"/>
  <c r="H41" i="24"/>
  <c r="I41" i="24" s="1"/>
  <c r="H16" i="24"/>
  <c r="I16" i="24" s="1"/>
  <c r="K16" i="24" s="1"/>
  <c r="H19" i="24"/>
  <c r="I19" i="24" s="1"/>
  <c r="H30" i="24"/>
  <c r="I30" i="24" s="1"/>
  <c r="K30" i="24" s="1"/>
  <c r="H42" i="40"/>
  <c r="I42" i="40" s="1"/>
  <c r="H6" i="33"/>
  <c r="I6" i="33" s="1"/>
  <c r="H41" i="33"/>
  <c r="I41" i="33" s="1"/>
  <c r="H27" i="26"/>
  <c r="I27" i="26" s="1"/>
  <c r="K27" i="26" s="1"/>
  <c r="H17" i="24"/>
  <c r="I17" i="24" s="1"/>
  <c r="H20" i="43"/>
  <c r="I20" i="43" s="1"/>
  <c r="K20" i="43" s="1"/>
  <c r="H8" i="17"/>
  <c r="I8" i="17" s="1"/>
  <c r="H25" i="19"/>
  <c r="I25" i="19" s="1"/>
  <c r="K25" i="19" s="1"/>
  <c r="H42" i="19"/>
  <c r="I42" i="19" s="1"/>
  <c r="H41" i="28"/>
  <c r="I41" i="28" s="1"/>
  <c r="H18" i="22"/>
  <c r="I18" i="22" s="1"/>
  <c r="H39" i="40"/>
  <c r="I39" i="40" s="1"/>
  <c r="K39" i="40" s="1"/>
  <c r="H5" i="39"/>
  <c r="H8" i="39"/>
  <c r="I8" i="39" s="1"/>
  <c r="K8" i="39" s="1"/>
  <c r="H18" i="50"/>
  <c r="I18" i="50" s="1"/>
  <c r="H14" i="50"/>
  <c r="I14" i="50" s="1"/>
  <c r="K14" i="50" s="1"/>
  <c r="H40" i="21"/>
  <c r="I40" i="21" s="1"/>
  <c r="H26" i="19"/>
  <c r="I26" i="19" s="1"/>
  <c r="H13" i="28"/>
  <c r="I13" i="28" s="1"/>
  <c r="H30" i="28"/>
  <c r="I30" i="28" s="1"/>
  <c r="K30" i="28" s="1"/>
  <c r="H17" i="20"/>
  <c r="I17" i="20" s="1"/>
  <c r="H18" i="20"/>
  <c r="I18" i="20" s="1"/>
  <c r="K18" i="20" s="1"/>
  <c r="H7" i="17"/>
  <c r="I7" i="17" s="1"/>
  <c r="H32" i="44"/>
  <c r="I32" i="44" s="1"/>
  <c r="K32" i="44" s="1"/>
  <c r="H33" i="51"/>
  <c r="I33" i="51" s="1"/>
  <c r="H15" i="22"/>
  <c r="I15" i="22" s="1"/>
  <c r="H42" i="22"/>
  <c r="I42" i="22" s="1"/>
  <c r="H31" i="40"/>
  <c r="I31" i="40" s="1"/>
  <c r="H28" i="39"/>
  <c r="I28" i="39" s="1"/>
  <c r="H39" i="39"/>
  <c r="I39" i="39" s="1"/>
  <c r="K39" i="39" s="1"/>
  <c r="H12" i="31"/>
  <c r="I12" i="31" s="1"/>
  <c r="H7" i="35"/>
  <c r="I7" i="35" s="1"/>
  <c r="K7" i="35" s="1"/>
  <c r="H42" i="28"/>
  <c r="I42" i="28" s="1"/>
  <c r="H10" i="20"/>
  <c r="I10" i="20" s="1"/>
  <c r="H18" i="51"/>
  <c r="I18" i="51" s="1"/>
  <c r="H7" i="25"/>
  <c r="I7" i="25" s="1"/>
  <c r="K7" i="25" s="1"/>
  <c r="H33" i="25"/>
  <c r="I33" i="25" s="1"/>
  <c r="K33" i="25" s="1"/>
  <c r="H8" i="25"/>
  <c r="I8" i="25" s="1"/>
  <c r="K8" i="25" s="1"/>
  <c r="H13" i="22"/>
  <c r="I13" i="22" s="1"/>
  <c r="H34" i="40"/>
  <c r="I34" i="40" s="1"/>
  <c r="K34" i="40" s="1"/>
  <c r="H35" i="31"/>
  <c r="I35" i="31" s="1"/>
  <c r="H14" i="21"/>
  <c r="I14" i="21" s="1"/>
  <c r="H8" i="40"/>
  <c r="I8" i="40" s="1"/>
  <c r="H34" i="50"/>
  <c r="I34" i="50" s="1"/>
  <c r="K34" i="50" s="1"/>
  <c r="H34" i="20"/>
  <c r="I34" i="20" s="1"/>
  <c r="H20" i="40"/>
  <c r="I20" i="40" s="1"/>
  <c r="K20" i="40" s="1"/>
  <c r="H5" i="20"/>
  <c r="H31" i="17"/>
  <c r="I31" i="17" s="1"/>
  <c r="K31" i="17" s="1"/>
  <c r="H39" i="35"/>
  <c r="I39" i="35" s="1"/>
  <c r="H5" i="21"/>
  <c r="H43" i="19"/>
  <c r="I43" i="19" s="1"/>
  <c r="H32" i="51"/>
  <c r="I32" i="51" s="1"/>
  <c r="K32" i="51" s="1"/>
  <c r="H35" i="25"/>
  <c r="I35" i="25" s="1"/>
  <c r="H41" i="25"/>
  <c r="I41" i="25" s="1"/>
  <c r="K41" i="25" s="1"/>
  <c r="H36" i="25"/>
  <c r="I36" i="25" s="1"/>
  <c r="H21" i="22"/>
  <c r="I21" i="22" s="1"/>
  <c r="K21" i="22" s="1"/>
  <c r="H10" i="22"/>
  <c r="I10" i="22" s="1"/>
  <c r="H9" i="40"/>
  <c r="I9" i="40" s="1"/>
  <c r="H18" i="39"/>
  <c r="I18" i="39" s="1"/>
  <c r="H16" i="39"/>
  <c r="I16" i="39" s="1"/>
  <c r="K16" i="39" s="1"/>
  <c r="H21" i="31"/>
  <c r="I21" i="31" s="1"/>
  <c r="H43" i="35"/>
  <c r="I43" i="35" s="1"/>
  <c r="K43" i="35" s="1"/>
  <c r="H22" i="50"/>
  <c r="I22" i="50" s="1"/>
  <c r="H29" i="21"/>
  <c r="I29" i="21" s="1"/>
  <c r="K29" i="21" s="1"/>
  <c r="H36" i="21"/>
  <c r="I36" i="21" s="1"/>
  <c r="H10" i="21"/>
  <c r="I10" i="21" s="1"/>
  <c r="H9" i="19"/>
  <c r="I9" i="19" s="1"/>
  <c r="H10" i="19"/>
  <c r="I10" i="19" s="1"/>
  <c r="K10" i="19" s="1"/>
  <c r="H30" i="26"/>
  <c r="I30" i="26" s="1"/>
  <c r="H31" i="28"/>
  <c r="I31" i="28" s="1"/>
  <c r="K31" i="28" s="1"/>
  <c r="H21" i="28"/>
  <c r="I21" i="28" s="1"/>
  <c r="H20" i="28"/>
  <c r="I20" i="28" s="1"/>
  <c r="K20" i="28" s="1"/>
  <c r="H33" i="20"/>
  <c r="I33" i="20" s="1"/>
  <c r="K33" i="20" s="1"/>
  <c r="H38" i="20"/>
  <c r="I38" i="20" s="1"/>
  <c r="H9" i="17"/>
  <c r="I9" i="17" s="1"/>
  <c r="H25" i="44"/>
  <c r="I25" i="44" s="1"/>
  <c r="K25" i="44" s="1"/>
  <c r="H21" i="51"/>
  <c r="I21" i="51" s="1"/>
  <c r="H23" i="25"/>
  <c r="I23" i="25" s="1"/>
  <c r="K23" i="25" s="1"/>
  <c r="H6" i="25"/>
  <c r="I6" i="25" s="1"/>
  <c r="H28" i="25"/>
  <c r="I28" i="25" s="1"/>
  <c r="K28" i="25" s="1"/>
  <c r="H29" i="22"/>
  <c r="I29" i="22" s="1"/>
  <c r="H40" i="12"/>
  <c r="I40" i="12" s="1"/>
  <c r="H25" i="40"/>
  <c r="I25" i="40" s="1"/>
  <c r="H16" i="40"/>
  <c r="I16" i="40" s="1"/>
  <c r="H11" i="42"/>
  <c r="I11" i="42" s="1"/>
  <c r="K11" i="42" s="1"/>
  <c r="H34" i="39"/>
  <c r="I34" i="39" s="1"/>
  <c r="K34" i="39" s="1"/>
  <c r="H24" i="39"/>
  <c r="I24" i="39" s="1"/>
  <c r="H39" i="31"/>
  <c r="I39" i="31" s="1"/>
  <c r="K39" i="31" s="1"/>
  <c r="H20" i="35"/>
  <c r="I20" i="35" s="1"/>
  <c r="H13" i="32"/>
  <c r="I13" i="32" s="1"/>
  <c r="H42" i="32"/>
  <c r="I42" i="32" s="1"/>
  <c r="H17" i="29"/>
  <c r="I17" i="29" s="1"/>
  <c r="K17" i="29" s="1"/>
  <c r="H40" i="29"/>
  <c r="I40" i="29" s="1"/>
  <c r="H9" i="50"/>
  <c r="I9" i="50" s="1"/>
  <c r="K9" i="50" s="1"/>
  <c r="H38" i="50"/>
  <c r="I38" i="50" s="1"/>
  <c r="H13" i="21"/>
  <c r="I13" i="21" s="1"/>
  <c r="K13" i="21" s="1"/>
  <c r="H32" i="21"/>
  <c r="I32" i="21" s="1"/>
  <c r="H6" i="21"/>
  <c r="I6" i="21" s="1"/>
  <c r="H13" i="19"/>
  <c r="I13" i="19" s="1"/>
  <c r="H36" i="19"/>
  <c r="I36" i="19" s="1"/>
  <c r="K36" i="19" s="1"/>
  <c r="H14" i="26"/>
  <c r="I14" i="26" s="1"/>
  <c r="K14" i="26" s="1"/>
  <c r="H17" i="28"/>
  <c r="I17" i="28" s="1"/>
  <c r="K17" i="28" s="1"/>
  <c r="H29" i="28"/>
  <c r="I29" i="28" s="1"/>
  <c r="H10" i="28"/>
  <c r="I10" i="28" s="1"/>
  <c r="K10" i="28" s="1"/>
  <c r="H37" i="20"/>
  <c r="I37" i="20" s="1"/>
  <c r="H22" i="20"/>
  <c r="I22" i="20" s="1"/>
  <c r="H17" i="17"/>
  <c r="I17" i="17" s="1"/>
  <c r="H31" i="8"/>
  <c r="I31" i="8" s="1"/>
  <c r="K31" i="8" s="1"/>
  <c r="H23" i="44"/>
  <c r="I23" i="44" s="1"/>
  <c r="K23" i="44" s="1"/>
  <c r="H19" i="39"/>
  <c r="I19" i="39" s="1"/>
  <c r="K19" i="39" s="1"/>
  <c r="H11" i="39"/>
  <c r="I11" i="39" s="1"/>
  <c r="H35" i="51"/>
  <c r="I35" i="51" s="1"/>
  <c r="K35" i="51" s="1"/>
  <c r="H37" i="22"/>
  <c r="I37" i="22" s="1"/>
  <c r="H35" i="40"/>
  <c r="I35" i="40" s="1"/>
  <c r="H37" i="40"/>
  <c r="I37" i="40" s="1"/>
  <c r="H24" i="40"/>
  <c r="I24" i="40" s="1"/>
  <c r="K24" i="40" s="1"/>
  <c r="H15" i="39"/>
  <c r="I15" i="39" s="1"/>
  <c r="H32" i="39"/>
  <c r="I32" i="39" s="1"/>
  <c r="K32" i="39" s="1"/>
  <c r="H28" i="31"/>
  <c r="I28" i="31" s="1"/>
  <c r="H5" i="19"/>
  <c r="I5" i="19" s="1"/>
  <c r="H27" i="19"/>
  <c r="I27" i="19" s="1"/>
  <c r="H28" i="19"/>
  <c r="I28" i="19" s="1"/>
  <c r="H19" i="28"/>
  <c r="I19" i="28" s="1"/>
  <c r="H37" i="28"/>
  <c r="I37" i="28" s="1"/>
  <c r="K37" i="28" s="1"/>
  <c r="H40" i="28"/>
  <c r="I40" i="28" s="1"/>
  <c r="H11" i="20"/>
  <c r="I11" i="20" s="1"/>
  <c r="K11" i="20" s="1"/>
  <c r="H6" i="20"/>
  <c r="I6" i="20" s="1"/>
  <c r="H25" i="17"/>
  <c r="I25" i="17" s="1"/>
  <c r="K25" i="17" s="1"/>
  <c r="H27" i="51"/>
  <c r="I27" i="51" s="1"/>
  <c r="H39" i="25"/>
  <c r="I39" i="25" s="1"/>
  <c r="H34" i="25"/>
  <c r="I34" i="25" s="1"/>
  <c r="H12" i="25"/>
  <c r="I12" i="25" s="1"/>
  <c r="K12" i="25" s="1"/>
  <c r="H40" i="22"/>
  <c r="I40" i="22" s="1"/>
  <c r="K40" i="22" s="1"/>
  <c r="H22" i="40"/>
  <c r="I22" i="40" s="1"/>
  <c r="K22" i="40" s="1"/>
  <c r="H12" i="40"/>
  <c r="I12" i="40" s="1"/>
  <c r="H32" i="40"/>
  <c r="I32" i="40" s="1"/>
  <c r="K32" i="40" s="1"/>
  <c r="H35" i="39"/>
  <c r="I35" i="39" s="1"/>
  <c r="K35" i="39" s="1"/>
  <c r="H9" i="39"/>
  <c r="I9" i="39" s="1"/>
  <c r="H5" i="35"/>
  <c r="H34" i="35"/>
  <c r="I34" i="35" s="1"/>
  <c r="K34" i="35" s="1"/>
  <c r="H8" i="50"/>
  <c r="I8" i="50" s="1"/>
  <c r="H15" i="50"/>
  <c r="I15" i="50" s="1"/>
  <c r="K15" i="50" s="1"/>
  <c r="H25" i="21"/>
  <c r="I25" i="21" s="1"/>
  <c r="H24" i="21"/>
  <c r="I24" i="21" s="1"/>
  <c r="K24" i="21" s="1"/>
  <c r="H40" i="19"/>
  <c r="I40" i="19" s="1"/>
  <c r="H41" i="19"/>
  <c r="I41" i="19" s="1"/>
  <c r="H20" i="19"/>
  <c r="I20" i="19" s="1"/>
  <c r="H33" i="28"/>
  <c r="I33" i="28" s="1"/>
  <c r="K33" i="28" s="1"/>
  <c r="H38" i="28"/>
  <c r="I38" i="28" s="1"/>
  <c r="H32" i="28"/>
  <c r="I32" i="28" s="1"/>
  <c r="K32" i="28" s="1"/>
  <c r="H25" i="20"/>
  <c r="I25" i="20" s="1"/>
  <c r="H30" i="20"/>
  <c r="I30" i="20" s="1"/>
  <c r="K30" i="20" s="1"/>
  <c r="H38" i="17"/>
  <c r="I38" i="17" s="1"/>
  <c r="H8" i="28"/>
  <c r="I8" i="28" s="1"/>
  <c r="H9" i="20"/>
  <c r="I9" i="20" s="1"/>
  <c r="H32" i="20"/>
  <c r="I32" i="20" s="1"/>
  <c r="H12" i="17"/>
  <c r="I12" i="17" s="1"/>
  <c r="H31" i="25"/>
  <c r="I31" i="25" s="1"/>
  <c r="K31" i="25" s="1"/>
  <c r="H10" i="25"/>
  <c r="I10" i="25" s="1"/>
  <c r="K10" i="25" s="1"/>
  <c r="H17" i="22"/>
  <c r="I17" i="22" s="1"/>
  <c r="K17" i="22" s="1"/>
  <c r="H9" i="28"/>
  <c r="I9" i="28" s="1"/>
  <c r="H23" i="20"/>
  <c r="I23" i="20" s="1"/>
  <c r="H24" i="17"/>
  <c r="I24" i="17" s="1"/>
  <c r="H8" i="51"/>
  <c r="I8" i="51" s="1"/>
  <c r="K8" i="51" s="1"/>
  <c r="H22" i="22"/>
  <c r="I22" i="22" s="1"/>
  <c r="K22" i="22" s="1"/>
  <c r="H18" i="40"/>
  <c r="I18" i="40" s="1"/>
  <c r="K18" i="40" s="1"/>
  <c r="H7" i="40"/>
  <c r="I7" i="40" s="1"/>
  <c r="H31" i="39"/>
  <c r="I31" i="39" s="1"/>
  <c r="K31" i="39" s="1"/>
  <c r="H36" i="39"/>
  <c r="I36" i="39" s="1"/>
  <c r="H11" i="35"/>
  <c r="I11" i="35" s="1"/>
  <c r="H40" i="50"/>
  <c r="I40" i="50" s="1"/>
  <c r="H32" i="50"/>
  <c r="I32" i="50" s="1"/>
  <c r="H19" i="19"/>
  <c r="I19" i="19" s="1"/>
  <c r="H6" i="19"/>
  <c r="I6" i="19" s="1"/>
  <c r="K6" i="19" s="1"/>
  <c r="H26" i="28"/>
  <c r="I26" i="28" s="1"/>
  <c r="H25" i="51"/>
  <c r="I25" i="51" s="1"/>
  <c r="K25" i="51" s="1"/>
  <c r="H9" i="25"/>
  <c r="I9" i="25" s="1"/>
  <c r="H31" i="22"/>
  <c r="I31" i="22" s="1"/>
  <c r="H14" i="22"/>
  <c r="I14" i="22" s="1"/>
  <c r="H17" i="40"/>
  <c r="I17" i="40" s="1"/>
  <c r="K17" i="40" s="1"/>
  <c r="H15" i="40"/>
  <c r="I15" i="40" s="1"/>
  <c r="H12" i="39"/>
  <c r="I12" i="39" s="1"/>
  <c r="H7" i="39"/>
  <c r="I7" i="39" s="1"/>
  <c r="H13" i="35"/>
  <c r="I13" i="35" s="1"/>
  <c r="K13" i="35" s="1"/>
  <c r="H29" i="50"/>
  <c r="I29" i="50" s="1"/>
  <c r="H13" i="50"/>
  <c r="I13" i="50" s="1"/>
  <c r="H33" i="21"/>
  <c r="I33" i="21" s="1"/>
  <c r="H23" i="21"/>
  <c r="I23" i="21" s="1"/>
  <c r="H33" i="19"/>
  <c r="I33" i="19" s="1"/>
  <c r="H30" i="19"/>
  <c r="I30" i="19" s="1"/>
  <c r="K30" i="19" s="1"/>
  <c r="H7" i="26"/>
  <c r="I7" i="26" s="1"/>
  <c r="H23" i="28"/>
  <c r="I23" i="28" s="1"/>
  <c r="K23" i="28" s="1"/>
  <c r="H39" i="20"/>
  <c r="I39" i="20" s="1"/>
  <c r="K39" i="20" s="1"/>
  <c r="H16" i="17"/>
  <c r="I16" i="17" s="1"/>
  <c r="H15" i="17"/>
  <c r="I15" i="17" s="1"/>
  <c r="H33" i="17"/>
  <c r="I33" i="17" s="1"/>
  <c r="K33" i="17" s="1"/>
  <c r="H5" i="51"/>
  <c r="H43" i="51"/>
  <c r="I43" i="51" s="1"/>
  <c r="K43" i="51" s="1"/>
  <c r="H17" i="51"/>
  <c r="I17" i="51" s="1"/>
  <c r="K17" i="51" s="1"/>
  <c r="H10" i="51"/>
  <c r="I10" i="51" s="1"/>
  <c r="K10" i="51" s="1"/>
  <c r="H9" i="51"/>
  <c r="I9" i="51" s="1"/>
  <c r="K9" i="51" s="1"/>
  <c r="H30" i="35"/>
  <c r="I30" i="35" s="1"/>
  <c r="H32" i="35"/>
  <c r="I32" i="35" s="1"/>
  <c r="H43" i="17"/>
  <c r="I43" i="17" s="1"/>
  <c r="K43" i="17" s="1"/>
  <c r="H41" i="17"/>
  <c r="I41" i="17" s="1"/>
  <c r="H29" i="17"/>
  <c r="I29" i="17" s="1"/>
  <c r="K29" i="17" s="1"/>
  <c r="H6" i="17"/>
  <c r="I6" i="17" s="1"/>
  <c r="H37" i="35"/>
  <c r="I37" i="35" s="1"/>
  <c r="K37" i="35" s="1"/>
  <c r="H25" i="35"/>
  <c r="I25" i="35" s="1"/>
  <c r="H24" i="35"/>
  <c r="I24" i="35" s="1"/>
  <c r="H14" i="51"/>
  <c r="I14" i="51" s="1"/>
  <c r="K14" i="51" s="1"/>
  <c r="H20" i="51"/>
  <c r="I20" i="51" s="1"/>
  <c r="K20" i="51" s="1"/>
  <c r="H12" i="51"/>
  <c r="I12" i="51" s="1"/>
  <c r="K12" i="51" s="1"/>
  <c r="H39" i="26"/>
  <c r="I39" i="26" s="1"/>
  <c r="K39" i="26" s="1"/>
  <c r="H11" i="17"/>
  <c r="I11" i="17" s="1"/>
  <c r="H30" i="17"/>
  <c r="I30" i="17" s="1"/>
  <c r="K30" i="17" s="1"/>
  <c r="H13" i="8"/>
  <c r="I13" i="8" s="1"/>
  <c r="H10" i="8"/>
  <c r="I10" i="8" s="1"/>
  <c r="H22" i="51"/>
  <c r="I22" i="51" s="1"/>
  <c r="K22" i="51" s="1"/>
  <c r="H11" i="51"/>
  <c r="I11" i="51" s="1"/>
  <c r="K11" i="51" s="1"/>
  <c r="H24" i="51"/>
  <c r="I24" i="51" s="1"/>
  <c r="H19" i="22"/>
  <c r="I19" i="22" s="1"/>
  <c r="K19" i="22" s="1"/>
  <c r="H38" i="22"/>
  <c r="I38" i="22" s="1"/>
  <c r="H5" i="33"/>
  <c r="I5" i="33" s="1"/>
  <c r="H30" i="33"/>
  <c r="I30" i="33" s="1"/>
  <c r="K30" i="33" s="1"/>
  <c r="H25" i="33"/>
  <c r="I25" i="33" s="1"/>
  <c r="H38" i="31"/>
  <c r="I38" i="31" s="1"/>
  <c r="H7" i="41"/>
  <c r="I7" i="41" s="1"/>
  <c r="K7" i="41" s="1"/>
  <c r="H13" i="41"/>
  <c r="I13" i="41" s="1"/>
  <c r="H17" i="35"/>
  <c r="I17" i="35" s="1"/>
  <c r="K17" i="35" s="1"/>
  <c r="H29" i="35"/>
  <c r="I29" i="35" s="1"/>
  <c r="H21" i="26"/>
  <c r="I21" i="26" s="1"/>
  <c r="K21" i="26" s="1"/>
  <c r="H20" i="26"/>
  <c r="I20" i="26" s="1"/>
  <c r="H27" i="17"/>
  <c r="I27" i="17" s="1"/>
  <c r="H22" i="17"/>
  <c r="I22" i="17" s="1"/>
  <c r="H27" i="8"/>
  <c r="I27" i="8" s="1"/>
  <c r="K27" i="8" s="1"/>
  <c r="H34" i="8"/>
  <c r="I34" i="8" s="1"/>
  <c r="H30" i="51"/>
  <c r="I30" i="51" s="1"/>
  <c r="K30" i="51" s="1"/>
  <c r="H41" i="51"/>
  <c r="I41" i="51" s="1"/>
  <c r="K41" i="51" s="1"/>
  <c r="H34" i="51"/>
  <c r="I34" i="51" s="1"/>
  <c r="K34" i="51" s="1"/>
  <c r="H33" i="22"/>
  <c r="I33" i="22" s="1"/>
  <c r="H30" i="22"/>
  <c r="I30" i="22" s="1"/>
  <c r="H13" i="40"/>
  <c r="I13" i="40" s="1"/>
  <c r="H11" i="40"/>
  <c r="I11" i="40" s="1"/>
  <c r="K11" i="40" s="1"/>
  <c r="H40" i="40"/>
  <c r="I40" i="40" s="1"/>
  <c r="H31" i="42"/>
  <c r="I31" i="42" s="1"/>
  <c r="K31" i="42" s="1"/>
  <c r="H23" i="39"/>
  <c r="I23" i="39" s="1"/>
  <c r="K23" i="39" s="1"/>
  <c r="H29" i="39"/>
  <c r="I29" i="39" s="1"/>
  <c r="K29" i="39" s="1"/>
  <c r="H40" i="33"/>
  <c r="I40" i="33" s="1"/>
  <c r="H22" i="33"/>
  <c r="I22" i="33" s="1"/>
  <c r="H39" i="33"/>
  <c r="I39" i="33" s="1"/>
  <c r="H11" i="31"/>
  <c r="I11" i="31" s="1"/>
  <c r="K11" i="31" s="1"/>
  <c r="H37" i="41"/>
  <c r="I37" i="41" s="1"/>
  <c r="H23" i="41"/>
  <c r="I23" i="41" s="1"/>
  <c r="K23" i="41" s="1"/>
  <c r="H19" i="35"/>
  <c r="I19" i="35" s="1"/>
  <c r="H9" i="35"/>
  <c r="I9" i="35" s="1"/>
  <c r="K9" i="35" s="1"/>
  <c r="H11" i="32"/>
  <c r="I11" i="32" s="1"/>
  <c r="H37" i="32"/>
  <c r="I37" i="32" s="1"/>
  <c r="K37" i="32" s="1"/>
  <c r="H34" i="32"/>
  <c r="I34" i="32" s="1"/>
  <c r="H17" i="50"/>
  <c r="I17" i="50" s="1"/>
  <c r="K17" i="50" s="1"/>
  <c r="H42" i="50"/>
  <c r="I42" i="50" s="1"/>
  <c r="H37" i="19"/>
  <c r="I37" i="19" s="1"/>
  <c r="K37" i="19" s="1"/>
  <c r="H39" i="19"/>
  <c r="I39" i="19" s="1"/>
  <c r="H31" i="26"/>
  <c r="I31" i="26" s="1"/>
  <c r="H42" i="26"/>
  <c r="I42" i="26" s="1"/>
  <c r="K42" i="26" s="1"/>
  <c r="H7" i="20"/>
  <c r="I7" i="20" s="1"/>
  <c r="H16" i="20"/>
  <c r="I16" i="20" s="1"/>
  <c r="H19" i="17"/>
  <c r="I19" i="17" s="1"/>
  <c r="K19" i="17" s="1"/>
  <c r="H42" i="17"/>
  <c r="I42" i="17" s="1"/>
  <c r="H37" i="8"/>
  <c r="I37" i="8" s="1"/>
  <c r="K37" i="8" s="1"/>
  <c r="H18" i="8"/>
  <c r="I18" i="8" s="1"/>
  <c r="H23" i="17"/>
  <c r="I23" i="17" s="1"/>
  <c r="K23" i="17" s="1"/>
  <c r="H26" i="17"/>
  <c r="I26" i="17" s="1"/>
  <c r="H13" i="44"/>
  <c r="I13" i="44" s="1"/>
  <c r="K13" i="44" s="1"/>
  <c r="H38" i="51"/>
  <c r="I38" i="51" s="1"/>
  <c r="H7" i="51"/>
  <c r="I7" i="51" s="1"/>
  <c r="K7" i="51" s="1"/>
  <c r="H36" i="51"/>
  <c r="I36" i="51" s="1"/>
  <c r="K36" i="51" s="1"/>
  <c r="H37" i="17"/>
  <c r="I37" i="17" s="1"/>
  <c r="K37" i="17" s="1"/>
  <c r="H10" i="17"/>
  <c r="I10" i="17" s="1"/>
  <c r="H13" i="26"/>
  <c r="I13" i="26" s="1"/>
  <c r="H36" i="26"/>
  <c r="I36" i="26" s="1"/>
  <c r="H5" i="17"/>
  <c r="H21" i="17"/>
  <c r="I21" i="17" s="1"/>
  <c r="H18" i="17"/>
  <c r="I18" i="17" s="1"/>
  <c r="K18" i="17" s="1"/>
  <c r="H29" i="44"/>
  <c r="I29" i="44" s="1"/>
  <c r="K29" i="44" s="1"/>
  <c r="H23" i="51"/>
  <c r="I23" i="51" s="1"/>
  <c r="K23" i="51" s="1"/>
  <c r="H16" i="51"/>
  <c r="I16" i="51" s="1"/>
  <c r="K16" i="51" s="1"/>
  <c r="H31" i="51"/>
  <c r="I31" i="51" s="1"/>
  <c r="K31" i="51" s="1"/>
  <c r="H28" i="51"/>
  <c r="I28" i="51" s="1"/>
  <c r="K28" i="51" s="1"/>
  <c r="H18" i="33"/>
  <c r="I18" i="33" s="1"/>
  <c r="H17" i="33"/>
  <c r="I17" i="33" s="1"/>
  <c r="H43" i="33"/>
  <c r="I43" i="33" s="1"/>
  <c r="K43" i="33" s="1"/>
  <c r="H10" i="31"/>
  <c r="I10" i="31" s="1"/>
  <c r="H39" i="41"/>
  <c r="I39" i="41" s="1"/>
  <c r="K39" i="41" s="1"/>
  <c r="H22" i="35"/>
  <c r="I22" i="35" s="1"/>
  <c r="H18" i="44"/>
  <c r="I18" i="44" s="1"/>
  <c r="K18" i="44" s="1"/>
  <c r="H18" i="35"/>
  <c r="I18" i="35" s="1"/>
  <c r="H15" i="35"/>
  <c r="I15" i="35" s="1"/>
  <c r="H25" i="22"/>
  <c r="I25" i="22" s="1"/>
  <c r="K25" i="22" s="1"/>
  <c r="H16" i="22"/>
  <c r="I16" i="22" s="1"/>
  <c r="K16" i="22" s="1"/>
  <c r="H34" i="22"/>
  <c r="I34" i="22" s="1"/>
  <c r="K34" i="22" s="1"/>
  <c r="H23" i="35"/>
  <c r="I23" i="35" s="1"/>
  <c r="K23" i="35" s="1"/>
  <c r="H43" i="26"/>
  <c r="I43" i="26" s="1"/>
  <c r="H22" i="26"/>
  <c r="I22" i="26" s="1"/>
  <c r="K22" i="26" s="1"/>
  <c r="H40" i="17"/>
  <c r="I40" i="17" s="1"/>
  <c r="H35" i="17"/>
  <c r="I35" i="17" s="1"/>
  <c r="K35" i="17" s="1"/>
  <c r="H36" i="17"/>
  <c r="I36" i="17" s="1"/>
  <c r="H9" i="8"/>
  <c r="I9" i="8" s="1"/>
  <c r="K9" i="8" s="1"/>
  <c r="H6" i="8"/>
  <c r="I6" i="8" s="1"/>
  <c r="H39" i="51"/>
  <c r="I39" i="51" s="1"/>
  <c r="K39" i="51" s="1"/>
  <c r="H39" i="22"/>
  <c r="I39" i="22" s="1"/>
  <c r="H24" i="22"/>
  <c r="I24" i="22" s="1"/>
  <c r="K24" i="22" s="1"/>
  <c r="H29" i="40"/>
  <c r="I29" i="40" s="1"/>
  <c r="K29" i="40" s="1"/>
  <c r="H39" i="42"/>
  <c r="I39" i="42" s="1"/>
  <c r="K39" i="42" s="1"/>
  <c r="H20" i="39"/>
  <c r="I20" i="39" s="1"/>
  <c r="K20" i="39" s="1"/>
  <c r="H22" i="39"/>
  <c r="I22" i="39" s="1"/>
  <c r="K22" i="39" s="1"/>
  <c r="H26" i="33"/>
  <c r="I26" i="33" s="1"/>
  <c r="H10" i="52"/>
  <c r="I10" i="52" s="1"/>
  <c r="K10" i="52" s="1"/>
  <c r="H15" i="41"/>
  <c r="I15" i="41" s="1"/>
  <c r="H14" i="41"/>
  <c r="I14" i="41" s="1"/>
  <c r="K14" i="41" s="1"/>
  <c r="H6" i="35"/>
  <c r="I6" i="35" s="1"/>
  <c r="H31" i="35"/>
  <c r="I31" i="35" s="1"/>
  <c r="H9" i="32"/>
  <c r="I9" i="32" s="1"/>
  <c r="H28" i="32"/>
  <c r="I28" i="32" s="1"/>
  <c r="K28" i="32" s="1"/>
  <c r="H7" i="29"/>
  <c r="I7" i="29" s="1"/>
  <c r="K7" i="29" s="1"/>
  <c r="H43" i="29"/>
  <c r="I43" i="29" s="1"/>
  <c r="K43" i="29" s="1"/>
  <c r="H28" i="29"/>
  <c r="I28" i="29" s="1"/>
  <c r="H37" i="50"/>
  <c r="I37" i="50" s="1"/>
  <c r="K37" i="50" s="1"/>
  <c r="H29" i="19"/>
  <c r="I29" i="19" s="1"/>
  <c r="H11" i="26"/>
  <c r="I11" i="26" s="1"/>
  <c r="H5" i="26"/>
  <c r="H21" i="20"/>
  <c r="I21" i="20" s="1"/>
  <c r="K21" i="20" s="1"/>
  <c r="H26" i="20"/>
  <c r="I26" i="20" s="1"/>
  <c r="H32" i="17"/>
  <c r="I32" i="17" s="1"/>
  <c r="K32" i="17" s="1"/>
  <c r="H39" i="17"/>
  <c r="I39" i="17" s="1"/>
  <c r="H28" i="17"/>
  <c r="I28" i="17" s="1"/>
  <c r="K28" i="17" s="1"/>
  <c r="H15" i="8"/>
  <c r="I15" i="8" s="1"/>
  <c r="H36" i="8"/>
  <c r="I36" i="8" s="1"/>
  <c r="K36" i="8" s="1"/>
  <c r="H9" i="44"/>
  <c r="I9" i="44" s="1"/>
  <c r="K9" i="44" s="1"/>
  <c r="H34" i="38"/>
  <c r="I34" i="38" s="1"/>
  <c r="K34" i="38" s="1"/>
  <c r="H35" i="36"/>
  <c r="I35" i="36" s="1"/>
  <c r="K35" i="36" s="1"/>
  <c r="H7" i="36"/>
  <c r="I7" i="36" s="1"/>
  <c r="K7" i="36" s="1"/>
  <c r="H5" i="31"/>
  <c r="H41" i="31"/>
  <c r="I41" i="31" s="1"/>
  <c r="K41" i="31" s="1"/>
  <c r="H36" i="31"/>
  <c r="I36" i="31" s="1"/>
  <c r="H12" i="38"/>
  <c r="I12" i="38" s="1"/>
  <c r="H28" i="38"/>
  <c r="I28" i="38" s="1"/>
  <c r="K28" i="38" s="1"/>
  <c r="H6" i="38"/>
  <c r="I6" i="38" s="1"/>
  <c r="K6" i="38" s="1"/>
  <c r="H18" i="36"/>
  <c r="I18" i="36" s="1"/>
  <c r="H15" i="36"/>
  <c r="I15" i="36" s="1"/>
  <c r="K15" i="36" s="1"/>
  <c r="H17" i="52"/>
  <c r="I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H31" i="31"/>
  <c r="I31" i="31" s="1"/>
  <c r="H20" i="31"/>
  <c r="I20" i="31" s="1"/>
  <c r="H10" i="38"/>
  <c r="I10" i="38" s="1"/>
  <c r="H11" i="38"/>
  <c r="I11" i="38" s="1"/>
  <c r="H29" i="26"/>
  <c r="I29" i="26" s="1"/>
  <c r="K29" i="26" s="1"/>
  <c r="H23" i="26"/>
  <c r="I23" i="26" s="1"/>
  <c r="H12" i="26"/>
  <c r="I12" i="26" s="1"/>
  <c r="K12" i="26" s="1"/>
  <c r="H35" i="20"/>
  <c r="I35" i="20" s="1"/>
  <c r="H42" i="20"/>
  <c r="I42" i="20" s="1"/>
  <c r="K42" i="20" s="1"/>
  <c r="H20" i="20"/>
  <c r="I20" i="20" s="1"/>
  <c r="H35" i="8"/>
  <c r="I35" i="8" s="1"/>
  <c r="H33" i="8"/>
  <c r="I33" i="8" s="1"/>
  <c r="H21" i="44"/>
  <c r="I21" i="44" s="1"/>
  <c r="K21" i="44" s="1"/>
  <c r="H38" i="44"/>
  <c r="I38" i="44" s="1"/>
  <c r="K38" i="44" s="1"/>
  <c r="H40" i="44"/>
  <c r="I40" i="44" s="1"/>
  <c r="K40" i="44" s="1"/>
  <c r="H9" i="36"/>
  <c r="I9" i="36" s="1"/>
  <c r="K9" i="36" s="1"/>
  <c r="H31" i="36"/>
  <c r="I31" i="36" s="1"/>
  <c r="K31" i="36" s="1"/>
  <c r="H26" i="38"/>
  <c r="I26" i="38" s="1"/>
  <c r="H21" i="38"/>
  <c r="I21" i="38" s="1"/>
  <c r="H32" i="31"/>
  <c r="I32" i="31" s="1"/>
  <c r="K32" i="31" s="1"/>
  <c r="H27" i="38"/>
  <c r="I27" i="38" s="1"/>
  <c r="K27" i="38" s="1"/>
  <c r="H43" i="38"/>
  <c r="I43" i="38" s="1"/>
  <c r="H11" i="44"/>
  <c r="I11" i="44" s="1"/>
  <c r="K11" i="44" s="1"/>
  <c r="H7" i="44"/>
  <c r="I7" i="44" s="1"/>
  <c r="K7" i="44" s="1"/>
  <c r="H19" i="36"/>
  <c r="I19" i="36" s="1"/>
  <c r="K19" i="36" s="1"/>
  <c r="H25" i="36"/>
  <c r="I25" i="36" s="1"/>
  <c r="H39" i="36"/>
  <c r="I39" i="36" s="1"/>
  <c r="H20" i="36"/>
  <c r="I20" i="36" s="1"/>
  <c r="K20" i="36" s="1"/>
  <c r="H12" i="52"/>
  <c r="I12" i="52" s="1"/>
  <c r="K12" i="52" s="1"/>
  <c r="H22" i="52"/>
  <c r="I22" i="52" s="1"/>
  <c r="H25" i="31"/>
  <c r="I25" i="31" s="1"/>
  <c r="K25" i="31" s="1"/>
  <c r="H42" i="52"/>
  <c r="I42" i="52" s="1"/>
  <c r="H14" i="38"/>
  <c r="I14" i="38" s="1"/>
  <c r="K14" i="38" s="1"/>
  <c r="H8" i="38"/>
  <c r="I8" i="38" s="1"/>
  <c r="H41" i="36"/>
  <c r="I41" i="36" s="1"/>
  <c r="H12" i="36"/>
  <c r="I12" i="36" s="1"/>
  <c r="H16" i="36"/>
  <c r="I16" i="36" s="1"/>
  <c r="K16" i="36" s="1"/>
  <c r="H15" i="52"/>
  <c r="I15" i="52" s="1"/>
  <c r="H22" i="31"/>
  <c r="I22" i="31" s="1"/>
  <c r="K22" i="31" s="1"/>
  <c r="H29" i="31"/>
  <c r="I29" i="31" s="1"/>
  <c r="H18" i="31"/>
  <c r="I18" i="31" s="1"/>
  <c r="K18" i="31" s="1"/>
  <c r="H38" i="36"/>
  <c r="I38" i="36" s="1"/>
  <c r="K38" i="36" s="1"/>
  <c r="H28" i="36"/>
  <c r="I28" i="36" s="1"/>
  <c r="K28" i="36" s="1"/>
  <c r="H24" i="36"/>
  <c r="I24" i="36" s="1"/>
  <c r="H26" i="52"/>
  <c r="I26" i="52" s="1"/>
  <c r="K26" i="52" s="1"/>
  <c r="H31" i="52"/>
  <c r="I31" i="52" s="1"/>
  <c r="H14" i="31"/>
  <c r="I14" i="31" s="1"/>
  <c r="K14" i="31" s="1"/>
  <c r="H7" i="31"/>
  <c r="I7" i="31" s="1"/>
  <c r="K7" i="31" s="1"/>
  <c r="H38" i="35"/>
  <c r="I38" i="35" s="1"/>
  <c r="K38" i="35" s="1"/>
  <c r="H41" i="35"/>
  <c r="I41" i="35" s="1"/>
  <c r="H36" i="38"/>
  <c r="I36" i="38" s="1"/>
  <c r="H16" i="38"/>
  <c r="I16" i="38" s="1"/>
  <c r="H9" i="26"/>
  <c r="I9" i="26" s="1"/>
  <c r="K9" i="26" s="1"/>
  <c r="H10" i="26"/>
  <c r="I10" i="26" s="1"/>
  <c r="H8" i="26"/>
  <c r="I8" i="26" s="1"/>
  <c r="K8" i="26" s="1"/>
  <c r="H11" i="8"/>
  <c r="I11" i="8" s="1"/>
  <c r="H26" i="8"/>
  <c r="I26" i="8" s="1"/>
  <c r="K26" i="8" s="1"/>
  <c r="H28" i="44"/>
  <c r="I28" i="44" s="1"/>
  <c r="K28" i="44" s="1"/>
  <c r="H37" i="36"/>
  <c r="I37" i="36" s="1"/>
  <c r="K37" i="36" s="1"/>
  <c r="H8" i="36"/>
  <c r="I8" i="36" s="1"/>
  <c r="K8" i="36" s="1"/>
  <c r="H30" i="31"/>
  <c r="I30" i="31" s="1"/>
  <c r="K30" i="31" s="1"/>
  <c r="H29" i="36"/>
  <c r="I29" i="36" s="1"/>
  <c r="H42" i="36"/>
  <c r="I42" i="36" s="1"/>
  <c r="K42" i="36" s="1"/>
  <c r="H32" i="36"/>
  <c r="I32" i="36" s="1"/>
  <c r="H9" i="52"/>
  <c r="I9" i="52" s="1"/>
  <c r="K9" i="52" s="1"/>
  <c r="H6" i="52"/>
  <c r="I6" i="52" s="1"/>
  <c r="K6" i="52" s="1"/>
  <c r="H6" i="31"/>
  <c r="I6" i="31" s="1"/>
  <c r="H17" i="31"/>
  <c r="I17" i="31" s="1"/>
  <c r="H15" i="38"/>
  <c r="I15" i="38" s="1"/>
  <c r="K15" i="38" s="1"/>
  <c r="H24" i="38"/>
  <c r="I24" i="38" s="1"/>
  <c r="H26" i="44"/>
  <c r="I26" i="44" s="1"/>
  <c r="K26" i="44" s="1"/>
  <c r="H30" i="36"/>
  <c r="I30" i="36" s="1"/>
  <c r="H11" i="36"/>
  <c r="I11" i="36" s="1"/>
  <c r="K11" i="36" s="1"/>
  <c r="H40" i="36"/>
  <c r="I40" i="36" s="1"/>
  <c r="K40" i="36" s="1"/>
  <c r="H29" i="52"/>
  <c r="I29" i="52" s="1"/>
  <c r="H25" i="52"/>
  <c r="I25" i="52" s="1"/>
  <c r="K25" i="52" s="1"/>
  <c r="H9" i="31"/>
  <c r="I9" i="31" s="1"/>
  <c r="H23" i="31"/>
  <c r="I23" i="31" s="1"/>
  <c r="K23" i="31" s="1"/>
  <c r="H35" i="38"/>
  <c r="I35" i="38" s="1"/>
  <c r="K35" i="38" s="1"/>
  <c r="H32" i="38"/>
  <c r="I32" i="38" s="1"/>
  <c r="H5" i="38"/>
  <c r="I5" i="38" s="1"/>
  <c r="H31" i="38"/>
  <c r="I31" i="38" s="1"/>
  <c r="K31" i="38" s="1"/>
  <c r="H13" i="36"/>
  <c r="I13" i="36" s="1"/>
  <c r="K13" i="36" s="1"/>
  <c r="H21" i="36"/>
  <c r="I21" i="36" s="1"/>
  <c r="K21" i="36" s="1"/>
  <c r="H5" i="36"/>
  <c r="I5" i="36" s="1"/>
  <c r="H30" i="52"/>
  <c r="I30" i="52" s="1"/>
  <c r="K30" i="52" s="1"/>
  <c r="H8" i="52"/>
  <c r="I8" i="52" s="1"/>
  <c r="K8" i="52" s="1"/>
  <c r="H43" i="31"/>
  <c r="I43" i="31" s="1"/>
  <c r="H33" i="31"/>
  <c r="I33" i="31" s="1"/>
  <c r="K33" i="31" s="1"/>
  <c r="H22" i="38"/>
  <c r="I22" i="38" s="1"/>
  <c r="K22" i="38" s="1"/>
  <c r="H20" i="38"/>
  <c r="I20" i="38" s="1"/>
  <c r="H40" i="38"/>
  <c r="I40" i="38" s="1"/>
  <c r="K40" i="38" s="1"/>
  <c r="H27" i="36"/>
  <c r="I27" i="36" s="1"/>
  <c r="K27" i="36" s="1"/>
  <c r="H37" i="52"/>
  <c r="I37" i="52" s="1"/>
  <c r="K37" i="52" s="1"/>
  <c r="H26" i="31"/>
  <c r="I26" i="31" s="1"/>
  <c r="K26" i="31" s="1"/>
  <c r="H42" i="38"/>
  <c r="I42" i="38" s="1"/>
  <c r="K42" i="38" s="1"/>
  <c r="H7" i="38"/>
  <c r="I7" i="38" s="1"/>
  <c r="K7" i="38" s="1"/>
  <c r="H17" i="38"/>
  <c r="I17" i="38" s="1"/>
  <c r="H43" i="36"/>
  <c r="I43" i="36" s="1"/>
  <c r="H23" i="52"/>
  <c r="I23" i="52" s="1"/>
  <c r="H19" i="31"/>
  <c r="I19" i="31" s="1"/>
  <c r="H6" i="36"/>
  <c r="I6" i="36" s="1"/>
  <c r="H14" i="36"/>
  <c r="I14" i="36" s="1"/>
  <c r="K14" i="36" s="1"/>
  <c r="H35" i="52"/>
  <c r="I35" i="52" s="1"/>
  <c r="H32" i="52"/>
  <c r="I32" i="52" s="1"/>
  <c r="K32" i="52" s="1"/>
  <c r="H37" i="31"/>
  <c r="I37" i="31" s="1"/>
  <c r="K37" i="31" s="1"/>
  <c r="H42" i="31"/>
  <c r="I42" i="31" s="1"/>
  <c r="K42" i="31" s="1"/>
  <c r="H39" i="38"/>
  <c r="I39" i="38" s="1"/>
  <c r="H23" i="38"/>
  <c r="I23" i="38" s="1"/>
  <c r="K23" i="38" s="1"/>
  <c r="H25" i="38"/>
  <c r="I25" i="38" s="1"/>
  <c r="H19" i="38"/>
  <c r="I19" i="38" s="1"/>
  <c r="K19" i="38" s="1"/>
  <c r="H22" i="36"/>
  <c r="I22" i="36" s="1"/>
  <c r="H26" i="36"/>
  <c r="I26" i="36" s="1"/>
  <c r="K26" i="36" s="1"/>
  <c r="H24" i="52"/>
  <c r="I24" i="52" s="1"/>
  <c r="H21" i="52"/>
  <c r="I21" i="52" s="1"/>
  <c r="H13" i="31"/>
  <c r="I13" i="31" s="1"/>
  <c r="H8" i="31"/>
  <c r="I8" i="31" s="1"/>
  <c r="H30" i="38"/>
  <c r="I30" i="38" s="1"/>
  <c r="H37" i="38"/>
  <c r="I37" i="38" s="1"/>
  <c r="K37" i="38" s="1"/>
  <c r="H33" i="38"/>
  <c r="I33" i="38" s="1"/>
  <c r="K33" i="38" s="1"/>
  <c r="H9" i="38"/>
  <c r="I9" i="38" s="1"/>
  <c r="K9" i="38" s="1"/>
  <c r="H17" i="36"/>
  <c r="I17" i="36" s="1"/>
  <c r="K17" i="36" s="1"/>
  <c r="H13" i="52"/>
  <c r="I13" i="52" s="1"/>
  <c r="H15" i="31"/>
  <c r="I15" i="31" s="1"/>
  <c r="H21" i="35"/>
  <c r="I21" i="35" s="1"/>
  <c r="K21" i="35" s="1"/>
  <c r="H14" i="35"/>
  <c r="I14" i="35" s="1"/>
  <c r="K14" i="35" s="1"/>
  <c r="H19" i="32"/>
  <c r="I19" i="32" s="1"/>
  <c r="K19" i="32" s="1"/>
  <c r="H21" i="29"/>
  <c r="I21" i="29" s="1"/>
  <c r="H35" i="29"/>
  <c r="I35" i="29" s="1"/>
  <c r="K35" i="29" s="1"/>
  <c r="H29" i="38"/>
  <c r="I29" i="38" s="1"/>
  <c r="H18" i="38"/>
  <c r="I18" i="38" s="1"/>
  <c r="H41" i="38"/>
  <c r="I41" i="38" s="1"/>
  <c r="H34" i="26"/>
  <c r="I34" i="26" s="1"/>
  <c r="H19" i="20"/>
  <c r="I19" i="20" s="1"/>
  <c r="H31" i="20"/>
  <c r="I31" i="20" s="1"/>
  <c r="K31" i="20" s="1"/>
  <c r="H13" i="17"/>
  <c r="I13" i="17" s="1"/>
  <c r="H16" i="8"/>
  <c r="I16" i="8" s="1"/>
  <c r="K16" i="8" s="1"/>
  <c r="H7" i="8"/>
  <c r="I7" i="8" s="1"/>
  <c r="H13" i="38"/>
  <c r="I13" i="38" s="1"/>
  <c r="H27" i="44"/>
  <c r="I27" i="44" s="1"/>
  <c r="K27" i="44" s="1"/>
  <c r="H41" i="30"/>
  <c r="I41" i="30" s="1"/>
  <c r="K41" i="30" s="1"/>
  <c r="H42" i="30"/>
  <c r="I42" i="30" s="1"/>
  <c r="H5" i="42"/>
  <c r="H13" i="42"/>
  <c r="I13" i="42" s="1"/>
  <c r="K13" i="42" s="1"/>
  <c r="H27" i="42"/>
  <c r="I27" i="42" s="1"/>
  <c r="K27" i="42" s="1"/>
  <c r="H15" i="42"/>
  <c r="I15" i="42" s="1"/>
  <c r="K15" i="42" s="1"/>
  <c r="H7" i="42"/>
  <c r="I7" i="42" s="1"/>
  <c r="H18" i="42"/>
  <c r="I18" i="42" s="1"/>
  <c r="H21" i="42"/>
  <c r="I21" i="42" s="1"/>
  <c r="K21" i="42" s="1"/>
  <c r="H16" i="42"/>
  <c r="I16" i="42" s="1"/>
  <c r="H9" i="42"/>
  <c r="I9" i="42" s="1"/>
  <c r="K9" i="42" s="1"/>
  <c r="H41" i="42"/>
  <c r="I41" i="42" s="1"/>
  <c r="H40" i="52"/>
  <c r="I40" i="52" s="1"/>
  <c r="K40" i="52" s="1"/>
  <c r="H33" i="52"/>
  <c r="I33" i="52" s="1"/>
  <c r="H14" i="52"/>
  <c r="I14" i="52" s="1"/>
  <c r="H39" i="52"/>
  <c r="I39" i="52" s="1"/>
  <c r="K39" i="52" s="1"/>
  <c r="H43" i="52"/>
  <c r="I43" i="52" s="1"/>
  <c r="K43" i="52" s="1"/>
  <c r="H36" i="52"/>
  <c r="I36" i="52" s="1"/>
  <c r="H38" i="52"/>
  <c r="I38" i="52" s="1"/>
  <c r="K38" i="52" s="1"/>
  <c r="H34" i="52"/>
  <c r="I34" i="52" s="1"/>
  <c r="K34" i="52" s="1"/>
  <c r="H20" i="52"/>
  <c r="I20" i="52" s="1"/>
  <c r="K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K10" i="42" s="1"/>
  <c r="H26" i="42"/>
  <c r="I26" i="42" s="1"/>
  <c r="K26" i="42" s="1"/>
  <c r="H20" i="42"/>
  <c r="I20" i="42" s="1"/>
  <c r="K20" i="42" s="1"/>
  <c r="H37" i="42"/>
  <c r="I37" i="42" s="1"/>
  <c r="K37" i="42" s="1"/>
  <c r="H38" i="42"/>
  <c r="I38" i="42" s="1"/>
  <c r="K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K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H32" i="30"/>
  <c r="I32" i="30" s="1"/>
  <c r="K32" i="30" s="1"/>
  <c r="H12" i="30"/>
  <c r="I12" i="30" s="1"/>
  <c r="K12" i="30" s="1"/>
  <c r="H22" i="30"/>
  <c r="I22" i="30" s="1"/>
  <c r="K22" i="30" s="1"/>
  <c r="H16" i="30"/>
  <c r="I16" i="30" s="1"/>
  <c r="K16" i="30" s="1"/>
  <c r="H26" i="30"/>
  <c r="I26" i="30" s="1"/>
  <c r="K26" i="30" s="1"/>
  <c r="H22" i="43"/>
  <c r="I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H13" i="30"/>
  <c r="I13" i="30" s="1"/>
  <c r="K13" i="30" s="1"/>
  <c r="H31" i="30"/>
  <c r="I31" i="30" s="1"/>
  <c r="H7" i="30"/>
  <c r="I7" i="30" s="1"/>
  <c r="K7" i="30" s="1"/>
  <c r="H17" i="30"/>
  <c r="I17" i="30" s="1"/>
  <c r="K17" i="30" s="1"/>
  <c r="H43" i="30"/>
  <c r="I43" i="30" s="1"/>
  <c r="K43" i="30" s="1"/>
  <c r="H27" i="30"/>
  <c r="I27" i="30" s="1"/>
  <c r="K27" i="30" s="1"/>
  <c r="H19" i="30"/>
  <c r="I19" i="30" s="1"/>
  <c r="K19" i="30" s="1"/>
  <c r="H21" i="30"/>
  <c r="I21" i="30" s="1"/>
  <c r="K21" i="30" s="1"/>
  <c r="H25" i="30"/>
  <c r="I25" i="30" s="1"/>
  <c r="K25" i="30" s="1"/>
  <c r="H5" i="30"/>
  <c r="I5" i="30" s="1"/>
  <c r="H20" i="30"/>
  <c r="I20" i="30" s="1"/>
  <c r="K20" i="30" s="1"/>
  <c r="H40" i="30"/>
  <c r="I40" i="30" s="1"/>
  <c r="H30" i="30"/>
  <c r="I30" i="30" s="1"/>
  <c r="K30" i="30" s="1"/>
  <c r="H36" i="30"/>
  <c r="I36" i="30" s="1"/>
  <c r="K36" i="30" s="1"/>
  <c r="H8" i="30"/>
  <c r="I8" i="30" s="1"/>
  <c r="K8" i="30" s="1"/>
  <c r="H28" i="30"/>
  <c r="I28" i="30" s="1"/>
  <c r="H6" i="30"/>
  <c r="I6" i="30" s="1"/>
  <c r="K6" i="30" s="1"/>
  <c r="H34" i="30"/>
  <c r="I34" i="30" s="1"/>
  <c r="K34" i="30" s="1"/>
  <c r="H32" i="43"/>
  <c r="I32" i="43" s="1"/>
  <c r="K32" i="43" s="1"/>
  <c r="H8" i="43"/>
  <c r="I8" i="43" s="1"/>
  <c r="K8" i="43" s="1"/>
  <c r="H26" i="43"/>
  <c r="I26" i="43" s="1"/>
  <c r="K26" i="43" s="1"/>
  <c r="H34" i="43"/>
  <c r="I34" i="43" s="1"/>
  <c r="K34" i="43" s="1"/>
  <c r="H24" i="43"/>
  <c r="I24" i="43" s="1"/>
  <c r="K24" i="43" s="1"/>
  <c r="H41" i="43"/>
  <c r="I41" i="43" s="1"/>
  <c r="K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K13" i="12" s="1"/>
  <c r="H31" i="12"/>
  <c r="I31" i="12" s="1"/>
  <c r="K31" i="12" s="1"/>
  <c r="H15" i="12"/>
  <c r="I15" i="12" s="1"/>
  <c r="H43" i="12"/>
  <c r="I43" i="12" s="1"/>
  <c r="K43" i="12" s="1"/>
  <c r="H17" i="12"/>
  <c r="I17" i="12" s="1"/>
  <c r="K17" i="12" s="1"/>
  <c r="H33" i="12"/>
  <c r="I33" i="12" s="1"/>
  <c r="K33" i="12" s="1"/>
  <c r="H22" i="12"/>
  <c r="I22" i="12" s="1"/>
  <c r="H14" i="12"/>
  <c r="I14" i="12" s="1"/>
  <c r="K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K19" i="43" s="1"/>
  <c r="H42" i="43"/>
  <c r="I42" i="43" s="1"/>
  <c r="K42" i="43" s="1"/>
  <c r="H10" i="43"/>
  <c r="I10" i="43" s="1"/>
  <c r="H5" i="43"/>
  <c r="H18" i="43"/>
  <c r="I18" i="43" s="1"/>
  <c r="K18" i="43" s="1"/>
  <c r="H17" i="43"/>
  <c r="I17" i="43" s="1"/>
  <c r="H14" i="43"/>
  <c r="I14" i="43" s="1"/>
  <c r="K14" i="43" s="1"/>
  <c r="H36" i="43"/>
  <c r="I36" i="43" s="1"/>
  <c r="H27" i="43"/>
  <c r="I27" i="43" s="1"/>
  <c r="K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K13" i="23" s="1"/>
  <c r="H35" i="34"/>
  <c r="I35" i="34" s="1"/>
  <c r="H32" i="34"/>
  <c r="I32" i="34" s="1"/>
  <c r="H26" i="34"/>
  <c r="I26" i="34" s="1"/>
  <c r="H33" i="15"/>
  <c r="I33" i="15" s="1"/>
  <c r="K33" i="15" s="1"/>
  <c r="H36" i="15"/>
  <c r="I36" i="15" s="1"/>
  <c r="H25" i="23"/>
  <c r="I25" i="23" s="1"/>
  <c r="K25" i="23" s="1"/>
  <c r="H30" i="23"/>
  <c r="I30" i="23" s="1"/>
  <c r="K30" i="23" s="1"/>
  <c r="H17" i="34"/>
  <c r="I17" i="34" s="1"/>
  <c r="K17" i="34" s="1"/>
  <c r="H29" i="34"/>
  <c r="I29" i="34" s="1"/>
  <c r="H23" i="34"/>
  <c r="I23" i="34" s="1"/>
  <c r="H24" i="34"/>
  <c r="I24" i="34" s="1"/>
  <c r="K24" i="34" s="1"/>
  <c r="H20" i="34"/>
  <c r="I20" i="34" s="1"/>
  <c r="K20" i="34" s="1"/>
  <c r="H17" i="15"/>
  <c r="I17" i="15" s="1"/>
  <c r="K17" i="15" s="1"/>
  <c r="H39" i="15"/>
  <c r="I39" i="15" s="1"/>
  <c r="K39" i="15" s="1"/>
  <c r="H37" i="15"/>
  <c r="I37" i="15" s="1"/>
  <c r="K37" i="15" s="1"/>
  <c r="H18" i="15"/>
  <c r="I18" i="15" s="1"/>
  <c r="K18" i="15" s="1"/>
  <c r="H5" i="15"/>
  <c r="H43" i="23"/>
  <c r="I43" i="23" s="1"/>
  <c r="K43" i="23" s="1"/>
  <c r="H35" i="23"/>
  <c r="I35" i="23" s="1"/>
  <c r="K35" i="23" s="1"/>
  <c r="H8" i="23"/>
  <c r="I8" i="23" s="1"/>
  <c r="H40" i="23"/>
  <c r="I40" i="23" s="1"/>
  <c r="K40" i="23" s="1"/>
  <c r="H28" i="23"/>
  <c r="I28" i="23" s="1"/>
  <c r="K28" i="23" s="1"/>
  <c r="H33" i="34"/>
  <c r="I33" i="34" s="1"/>
  <c r="K33" i="34" s="1"/>
  <c r="H11" i="34"/>
  <c r="I11" i="34" s="1"/>
  <c r="K11" i="34" s="1"/>
  <c r="H9" i="34"/>
  <c r="I9" i="34" s="1"/>
  <c r="K9" i="34" s="1"/>
  <c r="H7" i="34"/>
  <c r="I7" i="34" s="1"/>
  <c r="H39" i="34"/>
  <c r="I39" i="34" s="1"/>
  <c r="K39" i="34" s="1"/>
  <c r="H5" i="34"/>
  <c r="I5" i="34" s="1"/>
  <c r="H36" i="34"/>
  <c r="I36" i="34" s="1"/>
  <c r="H40" i="34"/>
  <c r="I40" i="34" s="1"/>
  <c r="K40" i="34" s="1"/>
  <c r="H42" i="34"/>
  <c r="I42" i="34" s="1"/>
  <c r="H10" i="34"/>
  <c r="I10" i="34" s="1"/>
  <c r="K10" i="34" s="1"/>
  <c r="H13" i="15"/>
  <c r="I13" i="15" s="1"/>
  <c r="H31" i="15"/>
  <c r="I31" i="15" s="1"/>
  <c r="H25" i="15"/>
  <c r="I25" i="15" s="1"/>
  <c r="K25" i="15" s="1"/>
  <c r="H21" i="15"/>
  <c r="I21" i="15" s="1"/>
  <c r="K21" i="15" s="1"/>
  <c r="H30" i="15"/>
  <c r="I30" i="15" s="1"/>
  <c r="H14" i="15"/>
  <c r="I14" i="15" s="1"/>
  <c r="K14" i="15" s="1"/>
  <c r="H26" i="15"/>
  <c r="I26" i="15" s="1"/>
  <c r="H20" i="15"/>
  <c r="I20" i="15" s="1"/>
  <c r="K20" i="15" s="1"/>
  <c r="H32" i="15"/>
  <c r="I32" i="15" s="1"/>
  <c r="K32" i="15" s="1"/>
  <c r="H27" i="23"/>
  <c r="I27" i="23" s="1"/>
  <c r="K27" i="23" s="1"/>
  <c r="H23" i="23"/>
  <c r="I23" i="23" s="1"/>
  <c r="H17" i="23"/>
  <c r="I17" i="23" s="1"/>
  <c r="K17" i="23" s="1"/>
  <c r="H19" i="23"/>
  <c r="I19" i="23" s="1"/>
  <c r="K19" i="23" s="1"/>
  <c r="H29" i="23"/>
  <c r="I29" i="23" s="1"/>
  <c r="K29" i="23" s="1"/>
  <c r="H38" i="23"/>
  <c r="I38" i="23" s="1"/>
  <c r="H18" i="23"/>
  <c r="I18" i="23" s="1"/>
  <c r="K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K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K33" i="23" s="1"/>
  <c r="H21" i="23"/>
  <c r="I21" i="23" s="1"/>
  <c r="K21" i="23" s="1"/>
  <c r="H37" i="23"/>
  <c r="I37" i="23" s="1"/>
  <c r="K37" i="23" s="1"/>
  <c r="H24" i="23"/>
  <c r="I24" i="23" s="1"/>
  <c r="K24" i="23" s="1"/>
  <c r="H16" i="23"/>
  <c r="I16" i="23" s="1"/>
  <c r="K16" i="23" s="1"/>
  <c r="H34" i="23"/>
  <c r="I34" i="23" s="1"/>
  <c r="K34" i="23" s="1"/>
  <c r="H6" i="23"/>
  <c r="I6" i="23" s="1"/>
  <c r="K6" i="23" s="1"/>
  <c r="H26" i="23"/>
  <c r="I26" i="23" s="1"/>
  <c r="K26" i="23" s="1"/>
  <c r="H42" i="23"/>
  <c r="I42" i="23" s="1"/>
  <c r="K42" i="23" s="1"/>
  <c r="H22" i="23"/>
  <c r="I22" i="23" s="1"/>
  <c r="K22" i="23" s="1"/>
  <c r="H36" i="23"/>
  <c r="I36" i="23" s="1"/>
  <c r="K27" i="51"/>
  <c r="K29" i="51"/>
  <c r="K42" i="51"/>
  <c r="K33" i="51"/>
  <c r="K21" i="51"/>
  <c r="K37" i="51"/>
  <c r="K38" i="51"/>
  <c r="K15" i="51"/>
  <c r="K26" i="51"/>
  <c r="K40" i="51"/>
  <c r="K19" i="51"/>
  <c r="K18"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39" i="25"/>
  <c r="K11" i="25"/>
  <c r="K29" i="25"/>
  <c r="K13" i="25"/>
  <c r="K17" i="25"/>
  <c r="K6" i="25"/>
  <c r="K34" i="25"/>
  <c r="K14" i="25"/>
  <c r="K32" i="25"/>
  <c r="K38" i="25"/>
  <c r="K30" i="25"/>
  <c r="K23" i="22"/>
  <c r="K27" i="22"/>
  <c r="K7" i="22"/>
  <c r="K35" i="22"/>
  <c r="K13" i="22"/>
  <c r="K29" i="22"/>
  <c r="K32" i="22"/>
  <c r="K20" i="22"/>
  <c r="K28" i="22"/>
  <c r="K38" i="22"/>
  <c r="K6" i="22"/>
  <c r="K18" i="22"/>
  <c r="K10" i="12"/>
  <c r="K40" i="12"/>
  <c r="K24" i="12"/>
  <c r="K19" i="40"/>
  <c r="I5" i="40"/>
  <c r="K41" i="40"/>
  <c r="K27" i="40"/>
  <c r="K25" i="40"/>
  <c r="K12" i="40"/>
  <c r="K42" i="40"/>
  <c r="K43" i="40"/>
  <c r="K26" i="40"/>
  <c r="K7" i="40"/>
  <c r="K23" i="40"/>
  <c r="K16" i="40"/>
  <c r="K15" i="30"/>
  <c r="K9" i="30"/>
  <c r="K39" i="30"/>
  <c r="K24" i="30"/>
  <c r="K42" i="30"/>
  <c r="K14" i="42"/>
  <c r="K30" i="42"/>
  <c r="K22" i="42"/>
  <c r="K36" i="42"/>
  <c r="K12" i="42"/>
  <c r="K42" i="42"/>
  <c r="K34" i="42"/>
  <c r="K6" i="42"/>
  <c r="K8" i="42"/>
  <c r="K40" i="42"/>
  <c r="K17" i="42"/>
  <c r="K33" i="42"/>
  <c r="K42" i="39"/>
  <c r="K30" i="39"/>
  <c r="K12" i="39"/>
  <c r="K28" i="39"/>
  <c r="K43" i="39"/>
  <c r="K26" i="39"/>
  <c r="K7" i="39"/>
  <c r="K24" i="39"/>
  <c r="K40" i="39"/>
  <c r="K17" i="39"/>
  <c r="K33" i="39"/>
  <c r="K6" i="39"/>
  <c r="K30" i="36"/>
  <c r="K10" i="36"/>
  <c r="K6" i="36"/>
  <c r="K18" i="36"/>
  <c r="K33" i="36"/>
  <c r="K36" i="36"/>
  <c r="K24" i="36"/>
  <c r="K24" i="33"/>
  <c r="K12" i="33"/>
  <c r="K18" i="33"/>
  <c r="K8" i="33"/>
  <c r="K16" i="33"/>
  <c r="K10" i="33"/>
  <c r="K14" i="33"/>
  <c r="K29" i="33"/>
  <c r="K17" i="33"/>
  <c r="K33" i="33"/>
  <c r="K9" i="33"/>
  <c r="K37" i="33"/>
  <c r="K25" i="33"/>
  <c r="K27" i="33"/>
  <c r="K27" i="52"/>
  <c r="K42" i="52"/>
  <c r="K29" i="52"/>
  <c r="K23" i="52"/>
  <c r="K35" i="52"/>
  <c r="K13" i="52"/>
  <c r="K28" i="52"/>
  <c r="K19" i="52"/>
  <c r="K22" i="52"/>
  <c r="K15" i="52"/>
  <c r="K11" i="52"/>
  <c r="K21" i="52"/>
  <c r="K22" i="43"/>
  <c r="K6" i="43"/>
  <c r="K12" i="31"/>
  <c r="K9" i="31"/>
  <c r="K15" i="31"/>
  <c r="K35" i="31"/>
  <c r="K16" i="31"/>
  <c r="K28" i="31"/>
  <c r="K15" i="41"/>
  <c r="K26" i="41"/>
  <c r="K29" i="41"/>
  <c r="K34" i="41"/>
  <c r="K18" i="41"/>
  <c r="K37" i="41"/>
  <c r="K36" i="41"/>
  <c r="K27" i="41"/>
  <c r="I5" i="41"/>
  <c r="K31" i="41"/>
  <c r="K20" i="41"/>
  <c r="K42" i="41"/>
  <c r="K8" i="41"/>
  <c r="K24" i="41"/>
  <c r="K40" i="41"/>
  <c r="K17" i="41"/>
  <c r="K33" i="41"/>
  <c r="K6" i="41"/>
  <c r="I5" i="35"/>
  <c r="K40" i="35"/>
  <c r="K6" i="35"/>
  <c r="K12" i="35"/>
  <c r="K8" i="35"/>
  <c r="K11" i="35"/>
  <c r="K29" i="35"/>
  <c r="K41" i="35"/>
  <c r="K15" i="35"/>
  <c r="K31" i="35"/>
  <c r="K36" i="35"/>
  <c r="K32" i="35"/>
  <c r="K16" i="35"/>
  <c r="K25" i="32"/>
  <c r="K41" i="32"/>
  <c r="K43" i="32"/>
  <c r="K23" i="32"/>
  <c r="K17" i="32"/>
  <c r="K35" i="32"/>
  <c r="K21" i="32"/>
  <c r="K14" i="32"/>
  <c r="K40" i="32"/>
  <c r="K38" i="32"/>
  <c r="I5" i="32"/>
  <c r="K22" i="32"/>
  <c r="K42" i="32"/>
  <c r="K26" i="32"/>
  <c r="K10" i="32"/>
  <c r="K23" i="23"/>
  <c r="K8" i="23"/>
  <c r="K38" i="23"/>
  <c r="K10" i="23"/>
  <c r="K9" i="29"/>
  <c r="K37" i="29"/>
  <c r="K39" i="29"/>
  <c r="K15" i="29"/>
  <c r="K33" i="29"/>
  <c r="K11" i="29"/>
  <c r="K27" i="29"/>
  <c r="K16" i="29"/>
  <c r="K26" i="29"/>
  <c r="K10" i="29"/>
  <c r="K22" i="29"/>
  <c r="K24" i="29"/>
  <c r="K40" i="29"/>
  <c r="K36" i="29"/>
  <c r="K20" i="29"/>
  <c r="I5" i="50"/>
  <c r="K19" i="50"/>
  <c r="K40" i="50"/>
  <c r="K26" i="50"/>
  <c r="K43" i="50"/>
  <c r="K21" i="50"/>
  <c r="K8" i="50"/>
  <c r="K36" i="50"/>
  <c r="K27" i="50"/>
  <c r="K32" i="50"/>
  <c r="K13" i="50"/>
  <c r="K35" i="50"/>
  <c r="K22" i="50"/>
  <c r="K38" i="50"/>
  <c r="K31" i="50"/>
  <c r="K6" i="50"/>
  <c r="K16" i="50"/>
  <c r="K17" i="21"/>
  <c r="K21" i="21"/>
  <c r="I5" i="21"/>
  <c r="K25" i="21"/>
  <c r="K43" i="21"/>
  <c r="K27" i="21"/>
  <c r="K11" i="21"/>
  <c r="K31" i="21"/>
  <c r="K15" i="21"/>
  <c r="K40" i="21"/>
  <c r="K32" i="21"/>
  <c r="K16" i="21"/>
  <c r="K8" i="21"/>
  <c r="K38" i="21"/>
  <c r="K30" i="21"/>
  <c r="K22" i="21"/>
  <c r="K14" i="21"/>
  <c r="K6" i="21"/>
  <c r="K40" i="19"/>
  <c r="K24" i="19"/>
  <c r="K8" i="19"/>
  <c r="K17" i="19"/>
  <c r="K33" i="19"/>
  <c r="K43" i="19"/>
  <c r="K13" i="19"/>
  <c r="K41" i="19"/>
  <c r="K15" i="19"/>
  <c r="K31" i="19"/>
  <c r="K14" i="19"/>
  <c r="K38" i="19"/>
  <c r="K18" i="19"/>
  <c r="K26" i="19"/>
  <c r="K20" i="19"/>
  <c r="K30" i="38"/>
  <c r="K12" i="38"/>
  <c r="K10" i="38"/>
  <c r="K20" i="38"/>
  <c r="K11" i="38"/>
  <c r="K8" i="38"/>
  <c r="K24" i="38"/>
  <c r="K17" i="38"/>
  <c r="K35" i="26"/>
  <c r="K13" i="26"/>
  <c r="K11" i="26"/>
  <c r="K19" i="26"/>
  <c r="K41" i="26"/>
  <c r="K7" i="26"/>
  <c r="K23" i="26"/>
  <c r="K26" i="26"/>
  <c r="K18" i="26"/>
  <c r="K32" i="26"/>
  <c r="K17" i="24"/>
  <c r="K15" i="24"/>
  <c r="K7" i="24"/>
  <c r="K9" i="24"/>
  <c r="K27" i="24"/>
  <c r="K22" i="24"/>
  <c r="K14" i="24"/>
  <c r="K34" i="24"/>
  <c r="I5" i="24"/>
  <c r="K42" i="24"/>
  <c r="K24" i="24"/>
  <c r="K8" i="24"/>
  <c r="K15" i="28"/>
  <c r="K11" i="28"/>
  <c r="K39" i="28"/>
  <c r="K9" i="28"/>
  <c r="K27" i="28"/>
  <c r="K13" i="28"/>
  <c r="K29" i="28"/>
  <c r="K38" i="28"/>
  <c r="K6" i="28"/>
  <c r="K34" i="28"/>
  <c r="K22" i="28"/>
  <c r="K26" i="28"/>
  <c r="I5" i="28"/>
  <c r="K16" i="28"/>
  <c r="K38" i="37"/>
  <c r="K34" i="37"/>
  <c r="K12" i="37"/>
  <c r="K26" i="37"/>
  <c r="K27" i="37"/>
  <c r="K18" i="37"/>
  <c r="K15" i="37"/>
  <c r="I5" i="37"/>
  <c r="K31" i="37"/>
  <c r="K20" i="37"/>
  <c r="K42" i="37"/>
  <c r="K23" i="37"/>
  <c r="K8" i="37"/>
  <c r="K24" i="37"/>
  <c r="K40" i="37"/>
  <c r="K17" i="37"/>
  <c r="K33" i="37"/>
  <c r="K6" i="37"/>
  <c r="K18" i="34"/>
  <c r="K8" i="15"/>
  <c r="K5" i="44"/>
  <c r="K17" i="20"/>
  <c r="K35" i="20"/>
  <c r="K29" i="20"/>
  <c r="K9" i="20"/>
  <c r="K27" i="20"/>
  <c r="K7" i="20"/>
  <c r="K23" i="20"/>
  <c r="K26" i="20"/>
  <c r="K38" i="20"/>
  <c r="K6" i="20"/>
  <c r="K14" i="20"/>
  <c r="K32" i="20"/>
  <c r="K16" i="20"/>
  <c r="K36" i="20"/>
  <c r="K20" i="20"/>
  <c r="I5" i="17"/>
  <c r="K16" i="17"/>
  <c r="K15" i="17"/>
  <c r="K11" i="17"/>
  <c r="K27" i="17"/>
  <c r="K7" i="17"/>
  <c r="K9" i="17"/>
  <c r="K41" i="17"/>
  <c r="K38" i="17"/>
  <c r="K42" i="17"/>
  <c r="K10" i="17"/>
  <c r="K12" i="17"/>
  <c r="K40" i="8"/>
  <c r="K8" i="8"/>
  <c r="K35" i="8"/>
  <c r="K29" i="8"/>
  <c r="K21" i="8"/>
  <c r="K25" i="8"/>
  <c r="K41" i="8"/>
  <c r="K17" i="8"/>
  <c r="K33" i="8"/>
  <c r="K42" i="8"/>
  <c r="K34" i="8"/>
  <c r="K18" i="8"/>
  <c r="K14" i="8"/>
  <c r="K22"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35" i="25"/>
  <c r="K37" i="25"/>
  <c r="K19" i="25"/>
  <c r="K15" i="25"/>
  <c r="K43" i="25"/>
  <c r="K27" i="25"/>
  <c r="K9" i="25"/>
  <c r="K25" i="25"/>
  <c r="K22" i="25"/>
  <c r="K42" i="25"/>
  <c r="K26" i="25"/>
  <c r="K16" i="25"/>
  <c r="K24" i="25"/>
  <c r="K40" i="25"/>
  <c r="K18" i="25"/>
  <c r="K36" i="25"/>
  <c r="K20" i="25"/>
  <c r="K9" i="22"/>
  <c r="K11" i="22"/>
  <c r="K39" i="22"/>
  <c r="K41" i="22"/>
  <c r="K43" i="22"/>
  <c r="K31" i="22"/>
  <c r="K15" i="22"/>
  <c r="K33" i="22"/>
  <c r="K37" i="22"/>
  <c r="K8" i="22"/>
  <c r="I5" i="22"/>
  <c r="K12" i="22"/>
  <c r="K30" i="22"/>
  <c r="K14" i="22"/>
  <c r="K42" i="22"/>
  <c r="K26" i="22"/>
  <c r="K10" i="22"/>
  <c r="K15" i="12"/>
  <c r="K22" i="12"/>
  <c r="K6" i="12"/>
  <c r="K26" i="12"/>
  <c r="K16" i="12"/>
  <c r="K35" i="40"/>
  <c r="K10" i="40"/>
  <c r="K38" i="40"/>
  <c r="K13" i="40"/>
  <c r="K30" i="40"/>
  <c r="K9" i="40"/>
  <c r="K37" i="40"/>
  <c r="K36" i="40"/>
  <c r="K15" i="40"/>
  <c r="K31" i="40"/>
  <c r="K8" i="40"/>
  <c r="K40" i="40"/>
  <c r="K31" i="30"/>
  <c r="K40" i="30"/>
  <c r="K28" i="30"/>
  <c r="K18" i="30"/>
  <c r="K35" i="42"/>
  <c r="K19" i="42"/>
  <c r="K7" i="42"/>
  <c r="K18" i="42"/>
  <c r="K43" i="42"/>
  <c r="K16" i="42"/>
  <c r="K32" i="42"/>
  <c r="K25" i="42"/>
  <c r="K41" i="42"/>
  <c r="K21" i="39"/>
  <c r="K37" i="39"/>
  <c r="K11" i="39"/>
  <c r="I5" i="39"/>
  <c r="K18" i="39"/>
  <c r="K15" i="39"/>
  <c r="K10" i="39"/>
  <c r="K38" i="39"/>
  <c r="K27" i="39"/>
  <c r="K14" i="39"/>
  <c r="K36" i="39"/>
  <c r="K9" i="39"/>
  <c r="K25" i="39"/>
  <c r="K41" i="39"/>
  <c r="K41" i="36"/>
  <c r="K29" i="36"/>
  <c r="K22" i="36"/>
  <c r="K34" i="36"/>
  <c r="K25" i="36"/>
  <c r="K12" i="36"/>
  <c r="K43" i="36"/>
  <c r="K39" i="36"/>
  <c r="K32" i="36"/>
  <c r="K40" i="33"/>
  <c r="K34" i="33"/>
  <c r="K26" i="33"/>
  <c r="K42" i="33"/>
  <c r="K38" i="33"/>
  <c r="K22" i="33"/>
  <c r="K6" i="33"/>
  <c r="K31" i="33"/>
  <c r="K13" i="33"/>
  <c r="K41" i="33"/>
  <c r="K21" i="33"/>
  <c r="K39" i="33"/>
  <c r="K35" i="33"/>
  <c r="K33" i="52"/>
  <c r="K14" i="52"/>
  <c r="K24" i="52"/>
  <c r="K17" i="52"/>
  <c r="K36" i="52"/>
  <c r="K41" i="52"/>
  <c r="K31" i="52"/>
  <c r="K18" i="52"/>
  <c r="K29" i="43"/>
  <c r="K10" i="43"/>
  <c r="I5" i="43"/>
  <c r="K17" i="43"/>
  <c r="K36" i="43"/>
  <c r="K12" i="43"/>
  <c r="K28" i="43"/>
  <c r="K39" i="43"/>
  <c r="I5" i="31"/>
  <c r="K24" i="31"/>
  <c r="K38" i="31"/>
  <c r="K6" i="31"/>
  <c r="K43" i="31"/>
  <c r="K19" i="31"/>
  <c r="K13" i="31"/>
  <c r="K31" i="31"/>
  <c r="K21" i="31"/>
  <c r="K29" i="31"/>
  <c r="K17" i="31"/>
  <c r="K8" i="31"/>
  <c r="K36" i="31"/>
  <c r="K20" i="31"/>
  <c r="K10" i="31"/>
  <c r="K43" i="41"/>
  <c r="K12" i="41"/>
  <c r="K21" i="41"/>
  <c r="K22" i="41"/>
  <c r="K11" i="41"/>
  <c r="K28" i="41"/>
  <c r="K19" i="41"/>
  <c r="K10" i="41"/>
  <c r="K30" i="41"/>
  <c r="K13" i="41"/>
  <c r="K35" i="41"/>
  <c r="K16" i="41"/>
  <c r="K32" i="41"/>
  <c r="K9" i="41"/>
  <c r="K25" i="41"/>
  <c r="K41" i="41"/>
  <c r="K35" i="35"/>
  <c r="K19" i="35"/>
  <c r="K26" i="35"/>
  <c r="K18" i="35"/>
  <c r="K22" i="35"/>
  <c r="K42" i="35"/>
  <c r="K30" i="35"/>
  <c r="K33" i="35"/>
  <c r="K25" i="35"/>
  <c r="K27" i="35"/>
  <c r="K39" i="35"/>
  <c r="K20" i="35"/>
  <c r="K24" i="35"/>
  <c r="K11" i="32"/>
  <c r="K27" i="32"/>
  <c r="K7" i="32"/>
  <c r="K9" i="32"/>
  <c r="K33" i="32"/>
  <c r="K13" i="32"/>
  <c r="K29" i="32"/>
  <c r="K36" i="32"/>
  <c r="K24" i="32"/>
  <c r="K6" i="32"/>
  <c r="K8" i="32"/>
  <c r="K16" i="32"/>
  <c r="K3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6" i="23"/>
  <c r="K20" i="23"/>
  <c r="I5" i="29"/>
  <c r="K21" i="29"/>
  <c r="K23" i="29"/>
  <c r="K25" i="29"/>
  <c r="K41" i="29"/>
  <c r="K29" i="29"/>
  <c r="K13" i="29"/>
  <c r="K31" i="29"/>
  <c r="K19" i="29"/>
  <c r="K38" i="29"/>
  <c r="K6" i="29"/>
  <c r="K32" i="29"/>
  <c r="K42" i="29"/>
  <c r="K34" i="29"/>
  <c r="K14" i="29"/>
  <c r="K30" i="29"/>
  <c r="K8" i="29"/>
  <c r="K28" i="29"/>
  <c r="K12" i="29"/>
  <c r="K28" i="50"/>
  <c r="K12" i="50"/>
  <c r="K29" i="50"/>
  <c r="K18" i="50"/>
  <c r="K24" i="50"/>
  <c r="K11" i="50"/>
  <c r="K41" i="50"/>
  <c r="K20" i="50"/>
  <c r="K42" i="50"/>
  <c r="K25"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41" i="21"/>
  <c r="K35" i="21"/>
  <c r="K19" i="21"/>
  <c r="K39" i="21"/>
  <c r="K23" i="21"/>
  <c r="K7" i="21"/>
  <c r="K36" i="21"/>
  <c r="K28" i="21"/>
  <c r="K20" i="21"/>
  <c r="K12" i="21"/>
  <c r="K42" i="21"/>
  <c r="K34" i="21"/>
  <c r="K26" i="21"/>
  <c r="K18" i="21"/>
  <c r="K10" i="21"/>
  <c r="K32" i="19"/>
  <c r="K16" i="19"/>
  <c r="K19" i="19"/>
  <c r="K11" i="19"/>
  <c r="K29" i="19"/>
  <c r="K9" i="19"/>
  <c r="K27" i="19"/>
  <c r="K7" i="19"/>
  <c r="K23" i="19"/>
  <c r="K39" i="19"/>
  <c r="K22" i="19"/>
  <c r="K34" i="19"/>
  <c r="K42" i="19"/>
  <c r="K28" i="19"/>
  <c r="K39" i="38"/>
  <c r="K29" i="38"/>
  <c r="K13" i="38"/>
  <c r="K26" i="38"/>
  <c r="K36" i="38"/>
  <c r="K18" i="38"/>
  <c r="K38" i="38"/>
  <c r="K21" i="38"/>
  <c r="K43" i="38"/>
  <c r="K16" i="38"/>
  <c r="K32" i="38"/>
  <c r="K25" i="38"/>
  <c r="K41" i="38"/>
  <c r="K31" i="26"/>
  <c r="K43" i="26"/>
  <c r="K15" i="26"/>
  <c r="K37" i="26"/>
  <c r="K34" i="26"/>
  <c r="K17" i="26"/>
  <c r="K33" i="26"/>
  <c r="K20" i="26"/>
  <c r="K10" i="26"/>
  <c r="K30" i="26"/>
  <c r="K36" i="26"/>
  <c r="I5" i="26"/>
  <c r="K28" i="26"/>
  <c r="K6" i="26"/>
  <c r="K31" i="24"/>
  <c r="K21" i="24"/>
  <c r="K39" i="24"/>
  <c r="K23" i="24"/>
  <c r="K41" i="24"/>
  <c r="K19" i="24"/>
  <c r="K35" i="24"/>
  <c r="K6" i="24"/>
  <c r="K28" i="24"/>
  <c r="K18" i="24"/>
  <c r="K38" i="24"/>
  <c r="K12" i="24"/>
  <c r="K10" i="24"/>
  <c r="K19" i="28"/>
  <c r="K35" i="28"/>
  <c r="K7" i="28"/>
  <c r="K25" i="28"/>
  <c r="K43" i="28"/>
  <c r="K41" i="28"/>
  <c r="K21" i="28"/>
  <c r="K18" i="28"/>
  <c r="K28" i="28"/>
  <c r="K12" i="28"/>
  <c r="K36" i="28"/>
  <c r="K14" i="28"/>
  <c r="K42" i="28"/>
  <c r="K40" i="28"/>
  <c r="K24" i="28"/>
  <c r="K8" i="28"/>
  <c r="K21" i="37"/>
  <c r="K39" i="37"/>
  <c r="K29" i="37"/>
  <c r="K11" i="37"/>
  <c r="K7" i="37"/>
  <c r="K43" i="37"/>
  <c r="K36" i="37"/>
  <c r="K37" i="37"/>
  <c r="K28" i="37"/>
  <c r="K19" i="37"/>
  <c r="K10" i="37"/>
  <c r="K30" i="37"/>
  <c r="K13" i="37"/>
  <c r="K35" i="37"/>
  <c r="K16" i="37"/>
  <c r="K32" i="37"/>
  <c r="K9" i="37"/>
  <c r="K25" i="37"/>
  <c r="K41" i="37"/>
  <c r="K35" i="34"/>
  <c r="K29" i="34"/>
  <c r="K27" i="34"/>
  <c r="K7" i="34"/>
  <c r="K23" i="34"/>
  <c r="K32" i="34"/>
  <c r="K36" i="34"/>
  <c r="K28" i="34"/>
  <c r="K42" i="34"/>
  <c r="K26" i="34"/>
  <c r="K13" i="15"/>
  <c r="K23" i="15"/>
  <c r="K31" i="15"/>
  <c r="K30" i="15"/>
  <c r="K38" i="15"/>
  <c r="K26" i="15"/>
  <c r="K36" i="15"/>
  <c r="I5" i="15"/>
  <c r="K16" i="15"/>
  <c r="I5" i="20"/>
  <c r="K19" i="20"/>
  <c r="K37" i="20"/>
  <c r="K25" i="20"/>
  <c r="K43" i="20"/>
  <c r="K13" i="20"/>
  <c r="K41" i="20"/>
  <c r="K15" i="20"/>
  <c r="K34" i="20"/>
  <c r="K10" i="20"/>
  <c r="K22" i="20"/>
  <c r="K40" i="20"/>
  <c r="K24" i="20"/>
  <c r="K8" i="20"/>
  <c r="K28" i="20"/>
  <c r="K12" i="20"/>
  <c r="K40" i="17"/>
  <c r="K24" i="17"/>
  <c r="K8" i="17"/>
  <c r="K13" i="17"/>
  <c r="K21" i="17"/>
  <c r="K39" i="17"/>
  <c r="K17" i="17"/>
  <c r="K6" i="17"/>
  <c r="K14" i="17"/>
  <c r="K22" i="17"/>
  <c r="K26" i="17"/>
  <c r="K34" i="17"/>
  <c r="K36" i="17"/>
  <c r="K20" i="17"/>
  <c r="I5" i="8"/>
  <c r="K32" i="8"/>
  <c r="K13" i="8"/>
  <c r="K19" i="8"/>
  <c r="K11" i="8"/>
  <c r="K43" i="8"/>
  <c r="K15" i="8"/>
  <c r="K7" i="8"/>
  <c r="K23" i="8"/>
  <c r="K39" i="8"/>
  <c r="K10" i="8"/>
  <c r="K30" i="8"/>
  <c r="K38" i="8"/>
  <c r="K6" i="8"/>
  <c r="K28" i="8"/>
  <c r="K12" i="8"/>
  <c r="H44" i="24" l="1"/>
  <c r="H44" i="21"/>
  <c r="H44" i="42"/>
  <c r="I44" i="26"/>
  <c r="H44" i="17"/>
  <c r="H44" i="51"/>
  <c r="H44" i="31"/>
  <c r="H44" i="19"/>
  <c r="H44" i="39"/>
  <c r="H44" i="37"/>
  <c r="H44" i="28"/>
  <c r="H44" i="32"/>
  <c r="H44" i="25"/>
  <c r="H44" i="20"/>
  <c r="H44" i="26"/>
  <c r="H44" i="8"/>
  <c r="H44" i="29"/>
  <c r="H44" i="36"/>
  <c r="I5" i="42"/>
  <c r="I44" i="42" s="1"/>
  <c r="H44" i="22"/>
  <c r="H44" i="41"/>
  <c r="H44" i="33"/>
  <c r="H44" i="40"/>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K5" i="42"/>
  <c r="K44" i="42" s="1"/>
  <c r="M44" i="42" s="1"/>
  <c r="K5" i="51"/>
  <c r="K44" i="51" s="1"/>
  <c r="M44" i="51" s="1"/>
  <c r="O9" i="51" s="1"/>
  <c r="Q9" i="51"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7" i="51"/>
  <c r="Q27" i="51" s="1"/>
  <c r="O20" i="51"/>
  <c r="Q20" i="51" s="1"/>
  <c r="O28" i="51"/>
  <c r="Q28" i="51" s="1"/>
  <c r="O42" i="51"/>
  <c r="Q42" i="51" s="1"/>
  <c r="O32" i="51"/>
  <c r="Q32" i="51" s="1"/>
  <c r="O25" i="51"/>
  <c r="Q25" i="51" s="1"/>
  <c r="O37" i="51"/>
  <c r="Q37" i="51" s="1"/>
  <c r="O15" i="51"/>
  <c r="Q15" i="51" s="1"/>
  <c r="O29" i="51"/>
  <c r="Q29" i="51" s="1"/>
  <c r="O6" i="51"/>
  <c r="Q6" i="51" s="1"/>
  <c r="O19" i="51"/>
  <c r="Q19" i="51" s="1"/>
  <c r="O35" i="51"/>
  <c r="Q35" i="51" s="1"/>
  <c r="O16" i="51"/>
  <c r="Q16" i="51" s="1"/>
  <c r="O31" i="51"/>
  <c r="Q3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39" i="51" l="1"/>
  <c r="Q39" i="51" s="1"/>
  <c r="O24" i="51"/>
  <c r="Q24" i="51" s="1"/>
  <c r="O40" i="51"/>
  <c r="Q40" i="51" s="1"/>
  <c r="O34" i="51"/>
  <c r="Q34" i="51" s="1"/>
  <c r="O17" i="51"/>
  <c r="Q17" i="51" s="1"/>
  <c r="O33" i="51"/>
  <c r="Q33" i="51" s="1"/>
  <c r="O30" i="51"/>
  <c r="Q30" i="51" s="1"/>
  <c r="O18" i="51"/>
  <c r="Q18" i="51" s="1"/>
  <c r="O14" i="51"/>
  <c r="Q14" i="51" s="1"/>
  <c r="O13" i="51"/>
  <c r="Q13" i="51" s="1"/>
  <c r="O10" i="51"/>
  <c r="Q10" i="51" s="1"/>
  <c r="O38" i="51"/>
  <c r="Q38" i="51" s="1"/>
  <c r="O11" i="51"/>
  <c r="Q11" i="51" s="1"/>
  <c r="O12" i="51"/>
  <c r="Q12" i="51" s="1"/>
  <c r="O23" i="51"/>
  <c r="Q23" i="51" s="1"/>
  <c r="O21" i="51"/>
  <c r="Q21" i="51" s="1"/>
  <c r="O7" i="51"/>
  <c r="Q7" i="51" s="1"/>
  <c r="O41" i="51"/>
  <c r="Q41" i="51" s="1"/>
  <c r="O26" i="51"/>
  <c r="Q26" i="51" s="1"/>
  <c r="O36" i="51"/>
  <c r="Q36" i="51" s="1"/>
  <c r="O5" i="51"/>
  <c r="O22" i="51"/>
  <c r="Q22" i="51" s="1"/>
  <c r="O8" i="51"/>
  <c r="Q8" i="51" s="1"/>
  <c r="O43" i="51"/>
  <c r="Q43" i="51"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51"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<sst xmlns="http://schemas.openxmlformats.org/spreadsheetml/2006/main" count="7817" uniqueCount="613">
  <si>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</si>
  <si>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</si>
  <si>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</si>
  <si>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</si>
  <si>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</si>
  <si>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</si>
  <si>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</si>
  <si>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</si>
  <si>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</si>
  <si>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</si>
  <si>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</si>
  <si>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</si>
  <si>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</si>
  <si>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</si>
  <si>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</si>
  <si>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</si>
  <si>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</si>
  <si>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</si>
  <si>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</si>
  <si>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</si>
  <si>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</si>
  <si>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</si>
  <si>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</si>
  <si>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</si>
  <si>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</si>
  <si>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</si>
  <si>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</si>
  <si>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</si>
  <si>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</si>
  <si>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</si>
  <si>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</si>
  <si>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</si>
  <si>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</si>
  <si>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</si>
  <si>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</si>
  <si>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</si>
  <si>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</si>
  <si>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</si>
  <si>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</si>
  <si>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</si>
  <si>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</si>
  <si>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</si>
  <si>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</si>
  <si>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</si>
  <si>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</si>
  <si>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</si>
  <si>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</si>
  <si>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</si>
  <si>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</si>
  <si>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</si>
  <si>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</si>
  <si>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</si>
  <si>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</si>
  <si>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</si>
  <si>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</si>
  <si>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</si>
  <si>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</si>
  <si>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</si>
  <si>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</si>
  <si>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</si>
  <si>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</si>
  <si>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</si>
  <si>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</si>
  <si>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</si>
  <si>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</si>
  <si>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</si>
  <si>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</si>
  <si>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</si>
  <si>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</si>
  <si>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</si>
  <si>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</si>
  <si>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</si>
  <si>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</si>
  <si>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</si>
  <si>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</si>
  <si>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</si>
  <si>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</si>
  <si>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</si>
  <si>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</si>
  <si>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</si>
  <si>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</si>
  <si>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</si>
  <si>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</si>
  <si>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</si>
  <si>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</si>
  <si>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</si>
  <si>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</si>
  <si>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</si>
  <si>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</si>
  <si>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</si>
  <si>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</si>
  <si>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</si>
  <si>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</si>
  <si>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</si>
  <si>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</si>
  <si>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</si>
  <si>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</si>
  <si>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</si>
  <si>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</si>
  <si>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</si>
  <si>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</si>
  <si>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</si>
  <si>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</si>
  <si>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</si>
  <si>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</si>
  <si>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</si>
  <si>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</si>
  <si>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</si>
  <si>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</si>
  <si>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</si>
  <si>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</si>
  <si>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</si>
  <si>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</si>
  <si>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</si>
  <si>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</si>
  <si>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</si>
  <si>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</si>
  <si>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</si>
  <si>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</si>
  <si>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</si>
  <si>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</si>
  <si>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</si>
  <si>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</si>
  <si>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</si>
  <si>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</si>
  <si>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</si>
  <si>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</si>
  <si>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</si>
  <si>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</si>
  <si>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</si>
  <si>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</si>
  <si>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</si>
  <si>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</si>
  <si>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</si>
  <si>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</si>
  <si>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</si>
  <si>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</si>
  <si>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</si>
  <si>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</si>
  <si>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</si>
  <si>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</si>
  <si>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</si>
  <si>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</si>
  <si>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</si>
  <si>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</si>
  <si>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</si>
  <si>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</si>
  <si>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</si>
  <si>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</si>
  <si>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</si>
  <si>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</si>
  <si>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</si>
  <si>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</si>
  <si>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</si>
  <si>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</si>
  <si>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</si>
  <si>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</si>
  <si>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</si>
  <si>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</si>
  <si>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</si>
  <si>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</si>
  <si>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</si>
  <si>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</si>
  <si>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</si>
  <si>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</si>
  <si>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</si>
  <si>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</si>
  <si>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</si>
  <si>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</si>
  <si>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</si>
  <si>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</si>
  <si>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</si>
  <si>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</si>
  <si>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</si>
  <si>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</si>
  <si>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</si>
  <si>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</si>
  <si>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</si>
  <si>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</si>
  <si>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</si>
  <si>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</si>
  <si>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</si>
  <si>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</si>
  <si>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</si>
  <si>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</si>
  <si>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</si>
  <si>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</si>
  <si>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</si>
  <si>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</si>
  <si>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</si>
  <si>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</si>
  <si>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</si>
  <si>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</si>
  <si>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</si>
  <si>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</si>
  <si>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</si>
  <si>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</si>
  <si>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</si>
  <si>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</si>
  <si>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</si>
  <si>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</si>
  <si>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</si>
  <si>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</si>
  <si>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</si>
  <si>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</si>
  <si>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</si>
  <si>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</si>
  <si>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</si>
  <si>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</si>
  <si>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</si>
  <si>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</si>
  <si>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</si>
  <si>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</si>
  <si>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</si>
  <si>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</si>
  <si>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</si>
  <si>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</si>
  <si>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</si>
  <si>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</si>
  <si>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</si>
  <si>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</si>
  <si>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</si>
  <si>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</si>
  <si>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</si>
  <si>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</si>
  <si>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</si>
  <si>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</si>
  <si>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</si>
  <si>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</si>
  <si>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</si>
  <si>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</si>
  <si>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</si>
  <si>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</si>
  <si>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</si>
  <si>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</si>
  <si>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</si>
  <si>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</si>
  <si>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</si>
  <si>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</si>
  <si>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</si>
  <si>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</si>
  <si>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</si>
  <si>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</si>
  <si>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</si>
  <si>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</si>
  <si>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</si>
  <si>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</si>
  <si>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</si>
  <si>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</si>
  <si>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</si>
  <si>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</si>
  <si>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</si>
  <si>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</si>
  <si>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</si>
  <si>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</si>
  <si>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</si>
  <si>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</si>
  <si>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</si>
  <si>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</si>
  <si>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</si>
  <si>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</si>
  <si>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</si>
  <si>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</si>
  <si>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</si>
  <si>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</si>
  <si>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</si>
  <si>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</si>
  <si>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</si>
  <si>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</si>
  <si>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</si>
  <si>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</si>
  <si>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</si>
  <si>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</si>
  <si>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</si>
  <si>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</si>
  <si>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</si>
  <si>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</si>
  <si>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</si>
  <si>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</si>
  <si>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</si>
  <si>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</si>
  <si>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</si>
  <si>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</si>
  <si>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</si>
  <si>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</si>
  <si>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</si>
  <si>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</si>
  <si>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</si>
  <si>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</si>
  <si>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</si>
  <si>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</si>
  <si>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</si>
  <si>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</si>
  <si>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</si>
  <si>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</si>
  <si>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</si>
  <si>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</si>
  <si>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</si>
  <si>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</si>
  <si>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</si>
  <si>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</si>
  <si>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</si>
  <si>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</si>
  <si>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</si>
  <si>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</si>
  <si>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</si>
  <si>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</si>
  <si>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</si>
  <si>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</si>
  <si>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</si>
  <si>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</si>
  <si>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</si>
  <si>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</si>
  <si>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</si>
  <si>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</si>
  <si>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</si>
  <si>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</si>
  <si>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</si>
  <si>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</si>
  <si>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</si>
  <si>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</si>
  <si>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</si>
  <si>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</si>
  <si>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</si>
  <si>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</si>
  <si>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</si>
  <si>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</si>
  <si>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</si>
  <si>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</si>
  <si>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</si>
  <si>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</si>
  <si>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</si>
  <si>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</si>
  <si>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</si>
  <si>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</si>
  <si>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</si>
  <si>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</si>
  <si>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</si>
  <si>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</si>
  <si>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</si>
  <si>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</si>
  <si>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</si>
  <si>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</si>
  <si>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</si>
  <si>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</si>
  <si>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</si>
  <si>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</si>
  <si>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</si>
  <si>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</si>
  <si>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</si>
  <si>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</si>
  <si>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</si>
  <si>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</si>
  <si>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</si>
  <si>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</si>
  <si>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</si>
  <si>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</si>
  <si>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</si>
  <si>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</si>
  <si>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</si>
  <si>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</si>
  <si>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</si>
  <si>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</si>
  <si>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</si>
  <si>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</si>
  <si>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</si>
  <si>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</si>
  <si>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</si>
  <si>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</si>
  <si>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</si>
  <si>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</si>
  <si>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</si>
  <si>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</si>
  <si>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</si>
  <si>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</si>
  <si>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</si>
  <si>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</si>
  <si>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</si>
  <si>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</si>
  <si>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</si>
  <si>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</si>
  <si>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</si>
  <si>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</si>
  <si>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</si>
  <si>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</si>
  <si>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</si>
  <si>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</si>
  <si>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</si>
  <si>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</si>
  <si>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</si>
  <si>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</si>
  <si>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</si>
  <si>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</si>
  <si>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</si>
  <si>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</si>
  <si>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</si>
  <si>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</si>
  <si>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</si>
  <si>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</si>
  <si>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</si>
  <si>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</si>
  <si>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</si>
  <si>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</si>
  <si>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</si>
  <si>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</si>
  <si>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</si>
  <si>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</si>
  <si>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</si>
  <si>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</si>
  <si>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</si>
  <si>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</si>
  <si>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</si>
  <si>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</si>
  <si>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</si>
  <si>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</si>
  <si>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</si>
  <si>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</si>
  <si>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</si>
  <si>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</si>
  <si>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</si>
  <si>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</si>
  <si>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</si>
  <si>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</si>
  <si>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</si>
  <si>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</si>
  <si>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</si>
  <si>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</si>
  <si>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</si>
  <si>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</si>
  <si>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</si>
  <si>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</si>
  <si>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</si>
  <si>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</si>
  <si>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</si>
  <si>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</si>
  <si>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</si>
  <si>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</si>
  <si>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</si>
  <si>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</si>
  <si>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</si>
  <si>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</si>
  <si>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</si>
  <si>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</si>
  <si>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</si>
  <si>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</si>
  <si>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</si>
  <si>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</si>
  <si>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</si>
  <si>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</si>
  <si>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</si>
  <si>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</si>
  <si>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</si>
  <si>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</si>
  <si>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</si>
  <si>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</si>
  <si>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</si>
  <si>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</si>
  <si>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</si>
  <si>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</si>
  <si>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</si>
  <si>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</si>
  <si>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</si>
  <si>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</si>
  <si>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</si>
  <si>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</si>
  <si>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</si>
  <si>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</si>
  <si>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</si>
  <si>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</si>
  <si>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</si>
  <si>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</si>
  <si>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</si>
  <si>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</si>
  <si>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</si>
  <si>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</si>
  <si>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</si>
  <si>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</si>
  <si>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</si>
  <si>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</si>
  <si>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</si>
  <si>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</si>
  <si>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</si>
  <si>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</si>
  <si>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</si>
  <si>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</si>
  <si>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</si>
  <si>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</si>
  <si>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</si>
  <si>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</si>
  <si>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</si>
  <si>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</si>
  <si>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</si>
  <si>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</si>
  <si>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</si>
  <si>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</si>
  <si>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</si>
  <si>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</si>
  <si>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</si>
  <si>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</si>
  <si>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</si>
  <si>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</si>
  <si>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</si>
  <si>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</si>
  <si>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</si>
  <si>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</si>
  <si>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</si>
  <si>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</si>
  <si>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</si>
  <si>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</si>
  <si>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</si>
  <si>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</si>
  <si>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</si>
  <si>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</si>
  <si>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</si>
  <si>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</si>
  <si>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</si>
  <si>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</si>
  <si>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</si>
  <si>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</si>
  <si>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</si>
  <si>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</si>
  <si>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</si>
  <si>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</si>
  <si>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</si>
  <si>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</si>
  <si>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</si>
  <si>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</si>
  <si>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</si>
  <si>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</si>
  <si>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</si>
  <si>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</si>
  <si>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</si>
  <si>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</si>
  <si>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</si>
  <si>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</si>
  <si>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</si>
  <si>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</si>
  <si>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</si>
  <si>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</si>
  <si>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</si>
  <si>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</si>
  <si>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</si>
  <si>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</si>
  <si>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</si>
  <si>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</si>
  <si>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</si>
  <si>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</si>
  <si>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</si>
  <si>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</si>
  <si>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</si>
  <si>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</si>
  <si>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</si>
  <si>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</si>
  <si>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</si>
  <si>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</si>
  <si>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</si>
  <si>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</si>
  <si>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</si>
  <si>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</si>
  <si>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</si>
  <si>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</si>
  <si>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</si>
  <si>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</si>
  <si>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</si>
  <si>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</si>
  <si>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</si>
  <si>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</si>
  <si>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</si>
  <si>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</si>
  <si>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</si>
  <si>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</si>
  <si>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</si>
  <si>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</si>
  <si>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</si>
  <si>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</si>
  <si>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</si>
  <si>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</si>
  <si>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</si>
  <si>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</si>
  <si>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</si>
  <si>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</si>
  <si>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</si>
  <si>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</si>
  <si>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</si>
  <si>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</si>
  <si>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</si>
  <si>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</si>
  <si>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</si>
  <si>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</si>
  <si>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</si>
  <si>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</si>
  <si>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</si>
  <si>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</si>
  <si>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</si>
  <si>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</si>
  <si>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</si>
  <si>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</si>
  <si>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</si>
  <si>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</si>
  <si>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</si>
  <si>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</si>
  <si>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</si>
  <si>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</si>
  <si>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</si>
  <si>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</si>
  <si>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</si>
  <si>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</si>
  <si>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</si>
  <si>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</si>
  <si>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</si>
  <si>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</si>
  <si>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2015年新温泉町産業連関表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</si>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</sst>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9">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182" fontId="6" fillId="6" borderId="0" xfId="0" quotePrefix="1" applyNumberFormat="1" applyFont="1" applyFill="1"/>
    <xf numFmtId="182" fontId="0" fillId="0" borderId="0" xfId="0" applyNumberFormat="1" applyAlignment="1">
      <alignment horizontal="right"/>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0" xfId="0" applyNumberFormat="1" applyFont="1" applyFill="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0" xfId="0" applyNumberFormat="1" applyFont="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0" fontId="6" fillId="0" borderId="0" xfId="0" applyFont="1" applyAlignment="1">
      <alignment vertical="center"/>
    </xf>
    <xf numFmtId="0" fontId="0" fillId="0" borderId="0" xfId="0" applyAlignment="1">
      <alignment vertical="center"/>
    </xf>
    <xf numFmtId="49" fontId="6" fillId="0" borderId="0" xfId="0" applyNumberFormat="1" applyFont="1" applyAlignment="1">
      <alignment vertical="center"/>
    </xf>
    <xf numFmtId="0" fontId="6" fillId="0" borderId="5" xfId="0" applyFont="1" applyBorder="1" applyAlignment="1">
      <alignment vertical="top"/>
    </xf>
    <xf numFmtId="0" fontId="6" fillId="0" borderId="6" xfId="0" applyFont="1" applyBorder="1" applyAlignment="1">
      <alignment vertical="top"/>
    </xf>
    <xf numFmtId="0" fontId="6" fillId="0" borderId="10" xfId="0" applyFont="1" applyBorder="1" applyAlignment="1">
      <alignment horizontal="center" vertical="top" wrapText="1"/>
    </xf>
    <xf numFmtId="49" fontId="6" fillId="0" borderId="2" xfId="0" applyNumberFormat="1" applyFont="1" applyBorder="1"/>
    <xf numFmtId="57" fontId="0" fillId="0" borderId="0" xfId="0" applyNumberFormat="1"/>
    <xf numFmtId="1" fontId="0" fillId="0" borderId="0" xfId="0" applyNumberFormat="1" applyAlignment="1">
      <alignment vertical="center"/>
    </xf>
    <xf numFmtId="182" fontId="9" fillId="0" borderId="0" xfId="0" applyNumberFormat="1" applyFont="1"/>
    <xf numFmtId="182" fontId="0" fillId="3" borderId="0" xfId="1" applyNumberFormat="1" applyFont="1" applyFill="1" applyBorder="1" applyAlignment="1"/>
    <xf numFmtId="182" fontId="0" fillId="0" borderId="10" xfId="1" applyNumberFormat="1" applyFont="1" applyBorder="1" applyAlignment="1"/>
    <xf numFmtId="182" fontId="0" fillId="0" borderId="0" xfId="1" applyNumberFormat="1" applyFont="1" applyBorder="1" applyAlignment="1"/>
    <xf numFmtId="182" fontId="0" fillId="0" borderId="0" xfId="1"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91" fontId="0" fillId="0" borderId="11" xfId="1" applyNumberFormat="1" applyFont="1" applyFill="1" applyBorder="1" applyAlignment="1"/>
    <xf numFmtId="191" fontId="0" fillId="0" borderId="11" xfId="1" applyNumberFormat="1" applyFont="1" applyBorder="1"/>
    <xf numFmtId="194" fontId="6" fillId="0" borderId="0" xfId="0" applyNumberFormat="1" applyFont="1"/>
    <xf numFmtId="191" fontId="6" fillId="3" borderId="0" xfId="1" applyNumberFormat="1" applyFont="1" applyFill="1" applyBorder="1" applyAlignment="1"/>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0" borderId="5" xfId="0" applyNumberFormat="1" applyFont="1" applyBorder="1" applyAlignment="1">
      <alignment vertical="top"/>
    </xf>
    <xf numFmtId="182" fontId="19" fillId="0" borderId="6" xfId="0" applyNumberFormat="1" applyFont="1" applyBorder="1" applyAlignment="1">
      <alignment vertical="top"/>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93" fontId="19" fillId="3" borderId="10"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93" fontId="19" fillId="0" borderId="10" xfId="0" applyNumberFormat="1" applyFont="1" applyBorder="1"/>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3"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3" borderId="9" xfId="0" applyNumberFormat="1" applyFont="1" applyFill="1" applyBorder="1"/>
    <xf numFmtId="193" fontId="19" fillId="0" borderId="9" xfId="0" applyNumberFormat="1" applyFont="1" applyBorder="1"/>
    <xf numFmtId="193" fontId="19" fillId="6" borderId="9" xfId="0" applyNumberFormat="1" applyFont="1" applyFill="1" applyBorder="1" applyAlignment="1">
      <alignment vertical="center"/>
    </xf>
    <xf numFmtId="193" fontId="19" fillId="0" borderId="12" xfId="0" applyNumberFormat="1" applyFont="1" applyBorder="1"/>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7" xfId="1" applyNumberFormat="1" applyFont="1" applyFill="1" applyBorder="1" applyAlignment="1"/>
    <xf numFmtId="193" fontId="19" fillId="3" borderId="4" xfId="1" applyNumberFormat="1" applyFont="1" applyFill="1" applyBorder="1" applyAlignment="1"/>
    <xf numFmtId="193" fontId="19" fillId="3" borderId="8"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82" fontId="19" fillId="4" borderId="4" xfId="0" applyNumberFormat="1" applyFont="1" applyFill="1" applyBorder="1" applyAlignment="1">
      <alignment horizontal="center"/>
    </xf>
    <xf numFmtId="182" fontId="19" fillId="4" borderId="8" xfId="0" applyNumberFormat="1" applyFont="1" applyFill="1" applyBorder="1" applyAlignment="1">
      <alignment horizontal="center" vertical="top" wrapText="1"/>
    </xf>
    <xf numFmtId="193" fontId="19" fillId="9" borderId="11" xfId="0" applyNumberFormat="1" applyFont="1" applyFill="1" applyBorder="1" applyAlignment="1">
      <alignment horizontal="left"/>
    </xf>
    <xf numFmtId="193" fontId="19" fillId="9" borderId="13" xfId="0" applyNumberFormat="1" applyFont="1" applyFill="1" applyBorder="1"/>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3" borderId="10" xfId="1" applyNumberFormat="1" applyFont="1" applyFill="1" applyBorder="1" applyAlignment="1"/>
    <xf numFmtId="191" fontId="6" fillId="3" borderId="13" xfId="1" applyNumberFormat="1" applyFont="1" applyFill="1" applyBorder="1" applyAlignment="1"/>
    <xf numFmtId="191" fontId="6" fillId="3" borderId="11" xfId="1" applyNumberFormat="1" applyFont="1" applyFill="1" applyBorder="1" applyAlignment="1"/>
    <xf numFmtId="191" fontId="6" fillId="9" borderId="4" xfId="1" applyNumberFormat="1" applyFont="1" applyFill="1" applyBorder="1"/>
    <xf numFmtId="191" fontId="6" fillId="9" borderId="10" xfId="1"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82" fontId="6" fillId="6" borderId="0" xfId="0" applyNumberFormat="1" applyFont="1" applyFill="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9" xfId="1" applyNumberFormat="1" applyFont="1" applyFill="1" applyBorder="1"/>
    <xf numFmtId="191" fontId="6" fillId="13" borderId="10"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F36" sqref="F36"/>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349" t="str">
        <f>最終需要_まとめ!A46</f>
        <v>2015年新温泉町産業連関表</v>
      </c>
      <c r="C45" s="468">
        <v>45158</v>
      </c>
    </row>
    <row r="46" spans="1:3" x14ac:dyDescent="0.2">
      <c r="A46" s="27" t="s">
        <v>189</v>
      </c>
      <c r="B46" s="233" t="str">
        <f>B45</f>
        <v>2015年新温泉町産業連関表</v>
      </c>
      <c r="C46" s="24"/>
    </row>
    <row r="47" spans="1:3" x14ac:dyDescent="0.2">
      <c r="A47" s="28" t="s">
        <v>110</v>
      </c>
      <c r="B47" s="350" t="str">
        <f>B45</f>
        <v>2015年新温泉町産業連関表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P26" sqref="P26"/>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9" t="s">
        <v>126</v>
      </c>
      <c r="L4" s="460"/>
    </row>
    <row r="5" spans="1:12" x14ac:dyDescent="0.2">
      <c r="A5" s="103"/>
      <c r="B5" s="48"/>
      <c r="C5" s="131" t="s">
        <v>127</v>
      </c>
      <c r="D5" s="125" t="s">
        <v>128</v>
      </c>
      <c r="E5" s="124" t="s">
        <v>129</v>
      </c>
      <c r="F5" s="125" t="s">
        <v>130</v>
      </c>
      <c r="G5" s="124" t="s">
        <v>131</v>
      </c>
      <c r="H5" s="158" t="s">
        <v>132</v>
      </c>
      <c r="J5" s="162"/>
      <c r="K5" s="351" t="s">
        <v>133</v>
      </c>
      <c r="L5" s="352" t="s">
        <v>134</v>
      </c>
    </row>
    <row r="6" spans="1:12" x14ac:dyDescent="0.2">
      <c r="A6" s="2" t="s">
        <v>263</v>
      </c>
      <c r="B6" s="10" t="s">
        <v>264</v>
      </c>
      <c r="C6" s="132">
        <v>100</v>
      </c>
      <c r="D6" s="127">
        <f>'1'!S44</f>
        <v>115.4069994770946</v>
      </c>
      <c r="E6" s="168">
        <f>'1'!U44</f>
        <v>52.98799552338857</v>
      </c>
      <c r="F6" s="119">
        <f>'1'!W44</f>
        <v>63</v>
      </c>
      <c r="G6" s="171">
        <f>'1'!Y44</f>
        <v>37</v>
      </c>
      <c r="H6" s="53">
        <v>1</v>
      </c>
      <c r="I6" s="56"/>
      <c r="J6" s="104" t="s">
        <v>102</v>
      </c>
      <c r="K6" s="185">
        <v>0.75600000000000001</v>
      </c>
      <c r="L6" s="186">
        <v>0.73199999999999998</v>
      </c>
    </row>
    <row r="7" spans="1:12" x14ac:dyDescent="0.2">
      <c r="A7" s="159" t="s">
        <v>219</v>
      </c>
      <c r="B7" s="3" t="s">
        <v>265</v>
      </c>
      <c r="C7" s="133">
        <v>100</v>
      </c>
      <c r="D7" s="128">
        <f>'2'!S44</f>
        <v>126.35320988877781</v>
      </c>
      <c r="E7" s="169">
        <f>'2'!U44</f>
        <v>84.036921370683856</v>
      </c>
      <c r="F7" s="120">
        <f>'2'!W44</f>
        <v>8</v>
      </c>
      <c r="G7" s="172">
        <f>'2'!Y44</f>
        <v>4</v>
      </c>
      <c r="H7" s="156">
        <v>2</v>
      </c>
      <c r="I7" s="56"/>
      <c r="J7" s="103" t="s">
        <v>135</v>
      </c>
      <c r="K7" s="187">
        <v>0.74099999999999999</v>
      </c>
      <c r="L7" s="188">
        <v>0.71099999999999997</v>
      </c>
    </row>
    <row r="8" spans="1:12" x14ac:dyDescent="0.2">
      <c r="A8" s="159" t="s">
        <v>220</v>
      </c>
      <c r="B8" s="3" t="s">
        <v>266</v>
      </c>
      <c r="C8" s="133">
        <v>100</v>
      </c>
      <c r="D8" s="128">
        <f>'3'!S44</f>
        <v>117.82566180571776</v>
      </c>
      <c r="E8" s="169">
        <f>'3'!U44</f>
        <v>61.065130310777867</v>
      </c>
      <c r="F8" s="120">
        <f>'3'!W44</f>
        <v>12</v>
      </c>
      <c r="G8" s="172">
        <f>'3'!Y44</f>
        <v>7</v>
      </c>
      <c r="H8" s="156">
        <v>3</v>
      </c>
      <c r="I8" s="56"/>
      <c r="J8" s="103" t="s">
        <v>136</v>
      </c>
      <c r="K8" s="187">
        <v>0.90500000000000003</v>
      </c>
      <c r="L8" s="188">
        <v>0.73599999999999999</v>
      </c>
    </row>
    <row r="9" spans="1:12" x14ac:dyDescent="0.2">
      <c r="A9" s="159" t="s">
        <v>221</v>
      </c>
      <c r="B9" s="3" t="s">
        <v>27</v>
      </c>
      <c r="C9" s="133">
        <v>100</v>
      </c>
      <c r="D9" s="128">
        <f>'4'!S44</f>
        <v>121.72443528395216</v>
      </c>
      <c r="E9" s="169">
        <f>'4'!U44</f>
        <v>114.01663597964507</v>
      </c>
      <c r="F9" s="120">
        <f>'4'!W44</f>
        <v>101</v>
      </c>
      <c r="G9" s="172">
        <f>'4'!Y44</f>
        <v>1</v>
      </c>
      <c r="H9" s="156">
        <v>4</v>
      </c>
      <c r="I9" s="56"/>
      <c r="J9" s="103" t="s">
        <v>137</v>
      </c>
      <c r="K9" s="187">
        <v>0.871</v>
      </c>
      <c r="L9" s="188">
        <v>0.74299999999999999</v>
      </c>
    </row>
    <row r="10" spans="1:12" x14ac:dyDescent="0.2">
      <c r="A10" s="2" t="s">
        <v>222</v>
      </c>
      <c r="B10" s="10" t="s">
        <v>190</v>
      </c>
      <c r="C10" s="132">
        <v>100</v>
      </c>
      <c r="D10" s="127">
        <f>'5'!S44</f>
        <v>125.79357848374408</v>
      </c>
      <c r="E10" s="168">
        <f>'5'!U44</f>
        <v>41.24925044272976</v>
      </c>
      <c r="F10" s="119">
        <f>'5'!W44</f>
        <v>7</v>
      </c>
      <c r="G10" s="171">
        <f>'5'!Y44</f>
        <v>6</v>
      </c>
      <c r="H10" s="53">
        <v>5</v>
      </c>
      <c r="I10" s="56"/>
      <c r="J10" s="103" t="s">
        <v>138</v>
      </c>
      <c r="K10" s="187">
        <v>0.82499999999999996</v>
      </c>
      <c r="L10" s="188">
        <v>0.73499999999999999</v>
      </c>
    </row>
    <row r="11" spans="1:12" x14ac:dyDescent="0.2">
      <c r="A11" s="159" t="s">
        <v>223</v>
      </c>
      <c r="B11" s="3" t="s">
        <v>28</v>
      </c>
      <c r="C11" s="133">
        <v>100</v>
      </c>
      <c r="D11" s="128">
        <f>'6'!S44</f>
        <v>109.78963878977149</v>
      </c>
      <c r="E11" s="169">
        <f>'6'!U44</f>
        <v>44.304925971685151</v>
      </c>
      <c r="F11" s="120">
        <f>'6'!W44</f>
        <v>69</v>
      </c>
      <c r="G11" s="172">
        <f>'6'!Y44</f>
        <v>62</v>
      </c>
      <c r="H11" s="156">
        <v>6</v>
      </c>
      <c r="I11" s="56"/>
      <c r="J11" s="103" t="s">
        <v>139</v>
      </c>
      <c r="K11" s="187">
        <v>0.86899999999999999</v>
      </c>
      <c r="L11" s="188">
        <v>0.76500000000000001</v>
      </c>
    </row>
    <row r="12" spans="1:12" x14ac:dyDescent="0.2">
      <c r="A12" s="159" t="s">
        <v>224</v>
      </c>
      <c r="B12" s="3" t="s">
        <v>267</v>
      </c>
      <c r="C12" s="133">
        <v>100</v>
      </c>
      <c r="D12" s="128">
        <f>'7'!S44</f>
        <v>108.75398167490884</v>
      </c>
      <c r="E12" s="169">
        <f>'7'!U44</f>
        <v>47.578194176369294</v>
      </c>
      <c r="F12" s="120">
        <f>'7'!W44</f>
        <v>48</v>
      </c>
      <c r="G12" s="172">
        <f>'7'!Y44</f>
        <v>12</v>
      </c>
      <c r="H12" s="156">
        <v>7</v>
      </c>
      <c r="I12" s="56"/>
      <c r="J12" s="103" t="s">
        <v>140</v>
      </c>
      <c r="K12" s="187">
        <v>0.80400000000000005</v>
      </c>
      <c r="L12" s="188">
        <v>0.749</v>
      </c>
    </row>
    <row r="13" spans="1:12" x14ac:dyDescent="0.2">
      <c r="A13" s="159" t="s">
        <v>225</v>
      </c>
      <c r="B13" s="3" t="s">
        <v>29</v>
      </c>
      <c r="C13" s="133">
        <v>100</v>
      </c>
      <c r="D13" s="128">
        <f>'8'!S44</f>
        <v>107.18288072783535</v>
      </c>
      <c r="E13" s="169">
        <f>'8'!U44</f>
        <v>35.405137908128594</v>
      </c>
      <c r="F13" s="120">
        <f>'8'!W44</f>
        <v>1</v>
      </c>
      <c r="G13" s="172">
        <f>'8'!Y44</f>
        <v>0</v>
      </c>
      <c r="H13" s="156">
        <v>8</v>
      </c>
      <c r="I13" s="56"/>
      <c r="J13" s="103" t="s">
        <v>195</v>
      </c>
      <c r="K13" s="161">
        <v>0.78600000000000003</v>
      </c>
      <c r="L13" s="189">
        <v>0.73599999999999999</v>
      </c>
    </row>
    <row r="14" spans="1:12" x14ac:dyDescent="0.2">
      <c r="A14" s="159" t="s">
        <v>226</v>
      </c>
      <c r="B14" s="3" t="s">
        <v>30</v>
      </c>
      <c r="C14" s="133">
        <v>100</v>
      </c>
      <c r="D14" s="128">
        <f>'9'!S44</f>
        <v>102.71032675869246</v>
      </c>
      <c r="E14" s="169">
        <f>'9'!U44</f>
        <v>29.926051884026194</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109.1233399974974</v>
      </c>
      <c r="E15" s="169">
        <f>'10'!U44</f>
        <v>45.20015532640916</v>
      </c>
      <c r="F15" s="120">
        <f>'10'!W44</f>
        <v>5</v>
      </c>
      <c r="G15" s="172">
        <f>'10'!Y44</f>
        <v>1</v>
      </c>
      <c r="H15" s="156">
        <v>10</v>
      </c>
      <c r="I15" s="56"/>
      <c r="J15" s="103" t="s">
        <v>197</v>
      </c>
      <c r="K15" s="161">
        <v>0.66300000000000003</v>
      </c>
      <c r="L15" s="189">
        <v>0.73499999999999999</v>
      </c>
    </row>
    <row r="16" spans="1:12" x14ac:dyDescent="0.2">
      <c r="A16" s="159" t="s">
        <v>3</v>
      </c>
      <c r="B16" s="3" t="s">
        <v>31</v>
      </c>
      <c r="C16" s="133">
        <v>100</v>
      </c>
      <c r="D16" s="128">
        <f>'11'!S44</f>
        <v>113.13904790036682</v>
      </c>
      <c r="E16" s="169">
        <f>'11'!U44</f>
        <v>53.778309315982071</v>
      </c>
      <c r="F16" s="120">
        <f>'11'!W44</f>
        <v>7</v>
      </c>
      <c r="G16" s="172">
        <f>'11'!Y44</f>
        <v>6</v>
      </c>
      <c r="H16" s="156">
        <v>11</v>
      </c>
      <c r="I16" s="56"/>
      <c r="J16" s="103" t="s">
        <v>198</v>
      </c>
      <c r="K16" s="161">
        <v>0.66</v>
      </c>
      <c r="L16" s="189">
        <v>0.72199999999999998</v>
      </c>
    </row>
    <row r="17" spans="1:12" x14ac:dyDescent="0.2">
      <c r="A17" s="159" t="s">
        <v>4</v>
      </c>
      <c r="B17" s="3" t="s">
        <v>32</v>
      </c>
      <c r="C17" s="133">
        <v>100</v>
      </c>
      <c r="D17" s="128">
        <f>'12'!S44</f>
        <v>110.58516751951613</v>
      </c>
      <c r="E17" s="169">
        <f>'12'!U44</f>
        <v>27.206568237180544</v>
      </c>
      <c r="F17" s="120">
        <f>'12'!W44</f>
        <v>0</v>
      </c>
      <c r="G17" s="172">
        <f>'12'!Y44</f>
        <v>0</v>
      </c>
      <c r="H17" s="156">
        <v>12</v>
      </c>
      <c r="I17" s="56"/>
      <c r="J17" s="103" t="s">
        <v>199</v>
      </c>
      <c r="K17" s="161">
        <v>0.69299999999999995</v>
      </c>
      <c r="L17" s="189">
        <v>0.73899999999999999</v>
      </c>
    </row>
    <row r="18" spans="1:12" x14ac:dyDescent="0.2">
      <c r="A18" s="159" t="s">
        <v>5</v>
      </c>
      <c r="B18" s="3" t="s">
        <v>33</v>
      </c>
      <c r="C18" s="133">
        <v>100</v>
      </c>
      <c r="D18" s="128">
        <f>'13'!S44</f>
        <v>100</v>
      </c>
      <c r="E18" s="169">
        <f>'13'!U44</f>
        <v>0</v>
      </c>
      <c r="F18" s="120">
        <f>'13'!W44</f>
        <v>0</v>
      </c>
      <c r="G18" s="172">
        <f>'13'!Y44</f>
        <v>0</v>
      </c>
      <c r="H18" s="156">
        <v>13</v>
      </c>
      <c r="I18" s="56"/>
      <c r="J18" s="103" t="s">
        <v>215</v>
      </c>
      <c r="K18" s="161">
        <v>0.75800000000000001</v>
      </c>
      <c r="L18" s="189">
        <v>0.74199999999999999</v>
      </c>
    </row>
    <row r="19" spans="1:12" x14ac:dyDescent="0.2">
      <c r="A19" s="159" t="s">
        <v>6</v>
      </c>
      <c r="B19" s="3" t="s">
        <v>34</v>
      </c>
      <c r="C19" s="133">
        <v>100</v>
      </c>
      <c r="D19" s="128">
        <f>'14'!S44</f>
        <v>113.59583522310253</v>
      </c>
      <c r="E19" s="169">
        <f>'14'!U44</f>
        <v>50.046699787163917</v>
      </c>
      <c r="F19" s="120">
        <f>'14'!W44</f>
        <v>15</v>
      </c>
      <c r="G19" s="172">
        <f>'14'!Y44</f>
        <v>11</v>
      </c>
      <c r="H19" s="156">
        <v>14</v>
      </c>
      <c r="I19" s="56"/>
      <c r="J19" s="103" t="s">
        <v>216</v>
      </c>
      <c r="K19" s="161">
        <v>0.752</v>
      </c>
      <c r="L19" s="189">
        <v>0.72199999999999998</v>
      </c>
    </row>
    <row r="20" spans="1:12" x14ac:dyDescent="0.2">
      <c r="A20" s="159" t="s">
        <v>7</v>
      </c>
      <c r="B20" s="3" t="s">
        <v>268</v>
      </c>
      <c r="C20" s="133">
        <v>100</v>
      </c>
      <c r="D20" s="128">
        <f>'15'!S44</f>
        <v>107.8963502950937</v>
      </c>
      <c r="E20" s="169">
        <f>'15'!U44</f>
        <v>61.563234980466568</v>
      </c>
      <c r="F20" s="120">
        <f>'15'!W44</f>
        <v>71</v>
      </c>
      <c r="G20" s="172">
        <f>'15'!Y44</f>
        <v>43</v>
      </c>
      <c r="H20" s="156">
        <v>15</v>
      </c>
      <c r="I20" s="56"/>
      <c r="J20" s="103" t="s">
        <v>217</v>
      </c>
      <c r="K20" s="161">
        <v>0.71899999999999997</v>
      </c>
      <c r="L20" s="189">
        <v>0.74399999999999999</v>
      </c>
    </row>
    <row r="21" spans="1:12" x14ac:dyDescent="0.2">
      <c r="A21" s="159" t="s">
        <v>8</v>
      </c>
      <c r="B21" s="3" t="s">
        <v>269</v>
      </c>
      <c r="C21" s="133">
        <v>100</v>
      </c>
      <c r="D21" s="128">
        <f>'16'!S44</f>
        <v>109.06090611185516</v>
      </c>
      <c r="E21" s="169">
        <f>'16'!U44</f>
        <v>49.48490199484354</v>
      </c>
      <c r="F21" s="120">
        <f>'16'!W44</f>
        <v>27</v>
      </c>
      <c r="G21" s="172">
        <f>'16'!Y44</f>
        <v>27</v>
      </c>
      <c r="H21" s="156">
        <v>16</v>
      </c>
      <c r="I21" s="56"/>
      <c r="J21" s="103" t="s">
        <v>218</v>
      </c>
      <c r="K21" s="161">
        <v>0.82599999999999996</v>
      </c>
      <c r="L21" s="189">
        <v>0.75</v>
      </c>
    </row>
    <row r="22" spans="1:12" x14ac:dyDescent="0.2">
      <c r="A22" s="159" t="s">
        <v>9</v>
      </c>
      <c r="B22" s="3" t="s">
        <v>270</v>
      </c>
      <c r="C22" s="133">
        <v>100</v>
      </c>
      <c r="D22" s="128">
        <f>'17'!S44</f>
        <v>107.67390374422594</v>
      </c>
      <c r="E22" s="169">
        <f>'17'!U44</f>
        <v>71.626535428671545</v>
      </c>
      <c r="F22" s="120">
        <f>'17'!W44</f>
        <v>0</v>
      </c>
      <c r="G22" s="172">
        <f>'17'!Y44</f>
        <v>0</v>
      </c>
      <c r="H22" s="156">
        <v>17</v>
      </c>
      <c r="I22" s="56"/>
      <c r="J22" s="103" t="s">
        <v>252</v>
      </c>
      <c r="K22" s="161">
        <v>0.84399999999999997</v>
      </c>
      <c r="L22" s="189">
        <v>0.76200000000000001</v>
      </c>
    </row>
    <row r="23" spans="1:12" x14ac:dyDescent="0.2">
      <c r="A23" s="159" t="s">
        <v>10</v>
      </c>
      <c r="B23" s="3" t="s">
        <v>271</v>
      </c>
      <c r="C23" s="133">
        <v>100</v>
      </c>
      <c r="D23" s="128">
        <f>'18'!S44</f>
        <v>107.67390374422592</v>
      </c>
      <c r="E23" s="169">
        <f>'18'!U44</f>
        <v>71.626535428671545</v>
      </c>
      <c r="F23" s="120">
        <f>'18'!W44</f>
        <v>0</v>
      </c>
      <c r="G23" s="172">
        <f>'18'!Y44</f>
        <v>0</v>
      </c>
      <c r="H23" s="156">
        <v>18</v>
      </c>
      <c r="I23" s="56"/>
      <c r="J23" s="190" t="s">
        <v>262</v>
      </c>
      <c r="K23" s="325">
        <v>0.94499999999999995</v>
      </c>
      <c r="L23" s="326">
        <v>0.77200000000000002</v>
      </c>
    </row>
    <row r="24" spans="1:12" x14ac:dyDescent="0.2">
      <c r="A24" s="159" t="s">
        <v>11</v>
      </c>
      <c r="B24" s="3" t="s">
        <v>35</v>
      </c>
      <c r="C24" s="133">
        <v>100</v>
      </c>
      <c r="D24" s="128">
        <f>'19'!S44</f>
        <v>109.01412123982824</v>
      </c>
      <c r="E24" s="169">
        <f>'19'!U44</f>
        <v>40.524637583411057</v>
      </c>
      <c r="F24" s="120">
        <f>'19'!W44</f>
        <v>20</v>
      </c>
      <c r="G24" s="172">
        <f>'19'!Y44</f>
        <v>20</v>
      </c>
      <c r="H24" s="156">
        <v>19</v>
      </c>
      <c r="I24" s="56"/>
      <c r="J24" s="103" t="s">
        <v>339</v>
      </c>
      <c r="K24" s="161">
        <v>0.80800000000000005</v>
      </c>
      <c r="L24" s="189">
        <v>0.74199999999999999</v>
      </c>
    </row>
    <row r="25" spans="1:12" x14ac:dyDescent="0.2">
      <c r="A25" s="159" t="s">
        <v>12</v>
      </c>
      <c r="B25" s="3" t="s">
        <v>366</v>
      </c>
      <c r="C25" s="133">
        <v>100</v>
      </c>
      <c r="D25" s="128">
        <f>'20'!S44</f>
        <v>100</v>
      </c>
      <c r="E25" s="169">
        <f>'20'!U44</f>
        <v>0</v>
      </c>
      <c r="F25" s="120">
        <f>'20'!W44</f>
        <v>0</v>
      </c>
      <c r="G25" s="172">
        <f>'20'!Y44</f>
        <v>0</v>
      </c>
      <c r="H25" s="156">
        <v>20</v>
      </c>
      <c r="I25" s="56"/>
      <c r="J25" s="103" t="s">
        <v>368</v>
      </c>
      <c r="K25" s="161">
        <v>0.82699999999999996</v>
      </c>
      <c r="L25" s="189">
        <v>0.69599999999999995</v>
      </c>
    </row>
    <row r="26" spans="1:12" x14ac:dyDescent="0.2">
      <c r="A26" s="159" t="s">
        <v>13</v>
      </c>
      <c r="B26" s="3" t="s">
        <v>191</v>
      </c>
      <c r="C26" s="133">
        <v>100</v>
      </c>
      <c r="D26" s="128">
        <f>'21'!S44</f>
        <v>105.95379035700348</v>
      </c>
      <c r="E26" s="169">
        <f>'21'!U44</f>
        <v>25.686491474606385</v>
      </c>
      <c r="F26" s="120">
        <f>'21'!W44</f>
        <v>62</v>
      </c>
      <c r="G26" s="172">
        <f>'21'!Y44</f>
        <v>62</v>
      </c>
      <c r="H26" s="156">
        <v>21</v>
      </c>
      <c r="I26" s="56"/>
      <c r="J26" s="200" t="s">
        <v>369</v>
      </c>
      <c r="K26" s="161">
        <v>0.78</v>
      </c>
      <c r="L26" s="189">
        <v>0.71399999999999997</v>
      </c>
    </row>
    <row r="27" spans="1:12" x14ac:dyDescent="0.2">
      <c r="A27" s="11" t="s">
        <v>14</v>
      </c>
      <c r="B27" s="12" t="s">
        <v>50</v>
      </c>
      <c r="C27" s="134">
        <v>100</v>
      </c>
      <c r="D27" s="129">
        <f>'22'!S44</f>
        <v>111.9249327698295</v>
      </c>
      <c r="E27" s="170">
        <f>'22'!U44</f>
        <v>59.026771798125615</v>
      </c>
      <c r="F27" s="121">
        <f>'22'!W44</f>
        <v>17</v>
      </c>
      <c r="G27" s="173">
        <f>'22'!Y44</f>
        <v>11</v>
      </c>
      <c r="H27" s="157">
        <v>22</v>
      </c>
      <c r="I27" s="56"/>
      <c r="J27" s="199" t="s">
        <v>370</v>
      </c>
      <c r="K27" s="327">
        <v>0.82799999999999996</v>
      </c>
      <c r="L27" s="328">
        <v>0.68200000000000005</v>
      </c>
    </row>
    <row r="28" spans="1:12" x14ac:dyDescent="0.2">
      <c r="A28" s="159" t="s">
        <v>15</v>
      </c>
      <c r="B28" s="3" t="s">
        <v>36</v>
      </c>
      <c r="C28" s="133">
        <v>100</v>
      </c>
      <c r="D28" s="128">
        <f>'23'!S44</f>
        <v>116.96558639559264</v>
      </c>
      <c r="E28" s="169">
        <f>'23'!U44</f>
        <v>54.718055905625789</v>
      </c>
      <c r="F28" s="120">
        <f>'23'!W44</f>
        <v>15</v>
      </c>
      <c r="G28" s="172">
        <f>'23'!Y44</f>
        <v>10</v>
      </c>
      <c r="H28" s="156">
        <v>23</v>
      </c>
      <c r="I28" s="56"/>
      <c r="J28" s="114" t="s">
        <v>549</v>
      </c>
      <c r="K28" s="353">
        <v>0.67200000000000004</v>
      </c>
      <c r="L28" s="354">
        <v>0.67900000000000005</v>
      </c>
    </row>
    <row r="29" spans="1:12" x14ac:dyDescent="0.2">
      <c r="A29" s="159" t="s">
        <v>16</v>
      </c>
      <c r="B29" s="3" t="s">
        <v>192</v>
      </c>
      <c r="C29" s="133">
        <v>100</v>
      </c>
      <c r="D29" s="128">
        <f>'24'!S44</f>
        <v>108.08463260747224</v>
      </c>
      <c r="E29" s="169">
        <f>'24'!U44</f>
        <v>42.021905792294142</v>
      </c>
      <c r="F29" s="120">
        <f>'24'!W44</f>
        <v>1</v>
      </c>
      <c r="G29" s="172">
        <f>'24'!Y44</f>
        <v>1</v>
      </c>
      <c r="H29" s="156">
        <v>24</v>
      </c>
      <c r="I29" s="56"/>
      <c r="J29" s="200" t="s">
        <v>550</v>
      </c>
      <c r="K29" s="347">
        <v>0.59799999999999998</v>
      </c>
      <c r="L29" s="348">
        <v>0.61099999999999999</v>
      </c>
    </row>
    <row r="30" spans="1:12" x14ac:dyDescent="0.2">
      <c r="A30" s="159" t="s">
        <v>17</v>
      </c>
      <c r="B30" s="3" t="s">
        <v>272</v>
      </c>
      <c r="C30" s="133">
        <v>100</v>
      </c>
      <c r="D30" s="128">
        <f>'25'!S44</f>
        <v>100</v>
      </c>
      <c r="E30" s="169">
        <f>'25'!U44</f>
        <v>0</v>
      </c>
      <c r="F30" s="120">
        <f>'25'!W44</f>
        <v>0</v>
      </c>
      <c r="G30" s="172">
        <f>'25'!Y44</f>
        <v>0</v>
      </c>
      <c r="H30" s="156">
        <v>25</v>
      </c>
      <c r="I30" s="56"/>
      <c r="J30" s="200" t="s">
        <v>551</v>
      </c>
      <c r="K30" s="347">
        <v>0.71299999999999997</v>
      </c>
      <c r="L30" s="348">
        <v>0.622</v>
      </c>
    </row>
    <row r="31" spans="1:12" x14ac:dyDescent="0.2">
      <c r="A31" s="159" t="s">
        <v>18</v>
      </c>
      <c r="B31" s="3" t="s">
        <v>273</v>
      </c>
      <c r="C31" s="133">
        <v>100</v>
      </c>
      <c r="D31" s="128">
        <f>'26'!S44</f>
        <v>117.5874501976343</v>
      </c>
      <c r="E31" s="169">
        <f>'26'!U44</f>
        <v>75.931496148102852</v>
      </c>
      <c r="F31" s="120">
        <f>'26'!W44</f>
        <v>10</v>
      </c>
      <c r="G31" s="172">
        <f>'26'!Y44</f>
        <v>9</v>
      </c>
      <c r="H31" s="156">
        <v>26</v>
      </c>
      <c r="I31" s="56"/>
      <c r="J31" s="115" t="s">
        <v>552</v>
      </c>
      <c r="K31" s="355">
        <v>0.64</v>
      </c>
      <c r="L31" s="356">
        <v>0.64900000000000002</v>
      </c>
    </row>
    <row r="32" spans="1:12" x14ac:dyDescent="0.2">
      <c r="A32" s="159" t="s">
        <v>19</v>
      </c>
      <c r="B32" s="3" t="s">
        <v>274</v>
      </c>
      <c r="C32" s="133">
        <v>100</v>
      </c>
      <c r="D32" s="128">
        <f>'27'!S44</f>
        <v>117.63754295317162</v>
      </c>
      <c r="E32" s="169">
        <f>'27'!U44</f>
        <v>81.833756179358787</v>
      </c>
      <c r="F32" s="120">
        <f>'27'!W44</f>
        <v>45</v>
      </c>
      <c r="G32" s="172">
        <f>'27'!Y44</f>
        <v>27</v>
      </c>
      <c r="H32" s="156">
        <v>27</v>
      </c>
      <c r="I32" s="56"/>
      <c r="J32" s="191" t="s">
        <v>141</v>
      </c>
      <c r="K32" s="191"/>
      <c r="L32" s="47" t="s">
        <v>120</v>
      </c>
    </row>
    <row r="33" spans="1:12" x14ac:dyDescent="0.2">
      <c r="A33" s="159" t="s">
        <v>20</v>
      </c>
      <c r="B33" s="3" t="s">
        <v>37</v>
      </c>
      <c r="C33" s="133">
        <v>100</v>
      </c>
      <c r="D33" s="128">
        <f>'28'!S44</f>
        <v>117.75876557904961</v>
      </c>
      <c r="E33" s="169">
        <f>'28'!U44</f>
        <v>76.439016469120844</v>
      </c>
      <c r="F33" s="120">
        <f>'28'!W44</f>
        <v>11</v>
      </c>
      <c r="G33" s="172">
        <f>'28'!Y44</f>
        <v>10</v>
      </c>
      <c r="H33" s="156">
        <v>28</v>
      </c>
      <c r="I33" s="56"/>
      <c r="J33" s="57" t="s">
        <v>612</v>
      </c>
      <c r="K33" s="58">
        <v>0.65</v>
      </c>
      <c r="L33" s="58">
        <v>0.627</v>
      </c>
    </row>
    <row r="34" spans="1:12" x14ac:dyDescent="0.2">
      <c r="A34" s="159" t="s">
        <v>21</v>
      </c>
      <c r="B34" s="3" t="s">
        <v>38</v>
      </c>
      <c r="C34" s="133">
        <v>100</v>
      </c>
      <c r="D34" s="128">
        <f>'29'!S44</f>
        <v>105.49957043488908</v>
      </c>
      <c r="E34" s="169">
        <f>'29'!U44</f>
        <v>93.256612259371281</v>
      </c>
      <c r="F34" s="120">
        <f>'29'!W44</f>
        <v>1</v>
      </c>
      <c r="G34" s="172">
        <f>'29'!Y44</f>
        <v>0</v>
      </c>
      <c r="H34" s="156">
        <v>29</v>
      </c>
      <c r="I34" s="56"/>
    </row>
    <row r="35" spans="1:12" x14ac:dyDescent="0.2">
      <c r="A35" s="159" t="s">
        <v>22</v>
      </c>
      <c r="B35" s="3" t="s">
        <v>377</v>
      </c>
      <c r="C35" s="133">
        <v>100</v>
      </c>
      <c r="D35" s="128">
        <f>'30'!S44</f>
        <v>119.22860160141641</v>
      </c>
      <c r="E35" s="169">
        <f>'30'!U44</f>
        <v>75.854660873683656</v>
      </c>
      <c r="F35" s="120">
        <f>'30'!W44</f>
        <v>12</v>
      </c>
      <c r="G35" s="172">
        <f>'30'!Y44</f>
        <v>10</v>
      </c>
      <c r="H35" s="156">
        <v>30</v>
      </c>
      <c r="I35" s="56"/>
    </row>
    <row r="36" spans="1:12" x14ac:dyDescent="0.2">
      <c r="A36" s="159" t="s">
        <v>23</v>
      </c>
      <c r="B36" s="3" t="s">
        <v>193</v>
      </c>
      <c r="C36" s="133">
        <v>100</v>
      </c>
      <c r="D36" s="128">
        <f>'31'!S44</f>
        <v>122.06965473360265</v>
      </c>
      <c r="E36" s="169">
        <f>'31'!U44</f>
        <v>52.548602015498645</v>
      </c>
      <c r="F36" s="120">
        <f>'31'!W44</f>
        <v>10</v>
      </c>
      <c r="G36" s="172">
        <f>'31'!Y44</f>
        <v>10</v>
      </c>
      <c r="H36" s="156">
        <v>31</v>
      </c>
      <c r="I36" s="56"/>
    </row>
    <row r="37" spans="1:12" x14ac:dyDescent="0.2">
      <c r="A37" s="159" t="s">
        <v>24</v>
      </c>
      <c r="B37" s="3" t="s">
        <v>39</v>
      </c>
      <c r="C37" s="133">
        <v>100</v>
      </c>
      <c r="D37" s="128">
        <f>'32'!S44</f>
        <v>118.43433862046929</v>
      </c>
      <c r="E37" s="169">
        <f>'32'!U44</f>
        <v>82.171021584144583</v>
      </c>
      <c r="F37" s="120">
        <f>'32'!W44</f>
        <v>6</v>
      </c>
      <c r="G37" s="172">
        <f>'32'!Y44</f>
        <v>7</v>
      </c>
      <c r="H37" s="156">
        <v>32</v>
      </c>
      <c r="I37" s="56"/>
    </row>
    <row r="38" spans="1:12" x14ac:dyDescent="0.2">
      <c r="A38" s="159" t="s">
        <v>25</v>
      </c>
      <c r="B38" s="3" t="s">
        <v>40</v>
      </c>
      <c r="C38" s="133">
        <v>100</v>
      </c>
      <c r="D38" s="128">
        <f>'33'!S44</f>
        <v>118.65978809116832</v>
      </c>
      <c r="E38" s="169">
        <f>'33'!U44</f>
        <v>87.079857047822202</v>
      </c>
      <c r="F38" s="120">
        <f>'33'!W44</f>
        <v>14</v>
      </c>
      <c r="G38" s="172">
        <f>'33'!Y44</f>
        <v>9</v>
      </c>
      <c r="H38" s="156">
        <v>33</v>
      </c>
      <c r="I38" s="56"/>
    </row>
    <row r="39" spans="1:12" x14ac:dyDescent="0.2">
      <c r="A39" s="159" t="s">
        <v>26</v>
      </c>
      <c r="B39" s="3" t="s">
        <v>276</v>
      </c>
      <c r="C39" s="133">
        <v>100</v>
      </c>
      <c r="D39" s="128">
        <f>'34'!S44</f>
        <v>118.39155290991346</v>
      </c>
      <c r="E39" s="169">
        <f>'34'!U44</f>
        <v>68.243201602932942</v>
      </c>
      <c r="F39" s="120">
        <f>'34'!W44</f>
        <v>22</v>
      </c>
      <c r="G39" s="172">
        <f>'34'!Y44</f>
        <v>20</v>
      </c>
      <c r="H39" s="156">
        <v>34</v>
      </c>
      <c r="I39" s="56"/>
    </row>
    <row r="40" spans="1:12" x14ac:dyDescent="0.2">
      <c r="A40" s="159" t="s">
        <v>51</v>
      </c>
      <c r="B40" s="3" t="s">
        <v>367</v>
      </c>
      <c r="C40" s="133">
        <v>100</v>
      </c>
      <c r="D40" s="128">
        <f>'35'!S44</f>
        <v>119.43348468482259</v>
      </c>
      <c r="E40" s="169">
        <f>'35'!U44</f>
        <v>68.815117553876476</v>
      </c>
      <c r="F40" s="120">
        <f>'35'!W44</f>
        <v>23</v>
      </c>
      <c r="G40" s="172">
        <f>'35'!Y44</f>
        <v>18</v>
      </c>
      <c r="H40" s="156">
        <v>35</v>
      </c>
      <c r="I40" s="56"/>
    </row>
    <row r="41" spans="1:12" x14ac:dyDescent="0.2">
      <c r="A41" s="159" t="s">
        <v>194</v>
      </c>
      <c r="B41" s="3" t="s">
        <v>41</v>
      </c>
      <c r="C41" s="133">
        <v>100</v>
      </c>
      <c r="D41" s="128">
        <f>'36'!S44</f>
        <v>116.71394729512181</v>
      </c>
      <c r="E41" s="169">
        <f>'36'!U44</f>
        <v>75.732344045452322</v>
      </c>
      <c r="F41" s="120">
        <f>'36'!W44</f>
        <v>34</v>
      </c>
      <c r="G41" s="172">
        <f>'36'!Y44</f>
        <v>26</v>
      </c>
      <c r="H41" s="156">
        <v>36</v>
      </c>
      <c r="I41" s="56"/>
    </row>
    <row r="42" spans="1:12" x14ac:dyDescent="0.2">
      <c r="A42" s="159" t="s">
        <v>200</v>
      </c>
      <c r="B42" s="3" t="s">
        <v>345</v>
      </c>
      <c r="C42" s="133">
        <v>100</v>
      </c>
      <c r="D42" s="128">
        <f>'37'!S44</f>
        <v>123.52925159725277</v>
      </c>
      <c r="E42" s="169">
        <f>'37'!U44</f>
        <v>58.957277279345796</v>
      </c>
      <c r="F42" s="120">
        <f>'37'!W44</f>
        <v>21</v>
      </c>
      <c r="G42" s="172">
        <f>'37'!Y44</f>
        <v>14</v>
      </c>
      <c r="H42" s="156">
        <v>37</v>
      </c>
      <c r="I42" s="56"/>
    </row>
    <row r="43" spans="1:12" x14ac:dyDescent="0.2">
      <c r="A43" s="159" t="s">
        <v>201</v>
      </c>
      <c r="B43" s="3" t="s">
        <v>278</v>
      </c>
      <c r="C43" s="133">
        <v>100</v>
      </c>
      <c r="D43" s="128">
        <f>'38'!S44</f>
        <v>120.4412826422633</v>
      </c>
      <c r="E43" s="169">
        <f>'38'!U44</f>
        <v>13.512901517968436</v>
      </c>
      <c r="F43" s="120">
        <f>'38'!W44</f>
        <v>5</v>
      </c>
      <c r="G43" s="172">
        <f>'38'!Y44</f>
        <v>4</v>
      </c>
      <c r="H43" s="156">
        <v>38</v>
      </c>
      <c r="I43" s="56"/>
    </row>
    <row r="44" spans="1:12" x14ac:dyDescent="0.2">
      <c r="A44" s="159" t="s">
        <v>202</v>
      </c>
      <c r="B44" s="3" t="s">
        <v>279</v>
      </c>
      <c r="C44" s="133">
        <v>100</v>
      </c>
      <c r="D44" s="128">
        <f>'39'!S44</f>
        <v>132.50076069916696</v>
      </c>
      <c r="E44" s="169">
        <f>'39'!U44</f>
        <v>55.599922585013914</v>
      </c>
      <c r="F44" s="120">
        <f>'39'!W44</f>
        <v>5</v>
      </c>
      <c r="G44" s="172">
        <f>'39'!Y44</f>
        <v>7</v>
      </c>
      <c r="H44" s="156">
        <v>39</v>
      </c>
      <c r="I44" s="56"/>
    </row>
    <row r="45" spans="1:12" x14ac:dyDescent="0.2">
      <c r="A45" s="106"/>
      <c r="B45" s="94" t="s">
        <v>83</v>
      </c>
      <c r="C45" s="135">
        <f>SUM(C6:C44)</f>
        <v>3900</v>
      </c>
      <c r="D45" s="202">
        <f>SUM(D6:D44)</f>
        <v>4434.1182228360449</v>
      </c>
      <c r="E45" s="203">
        <f>SUM(E6:E44)</f>
        <v>2129.0568337825785</v>
      </c>
      <c r="F45" s="204">
        <f>SUM(F6:F44)</f>
        <v>768</v>
      </c>
      <c r="G45" s="205">
        <f>SUM(G6:G44)</f>
        <v>492</v>
      </c>
      <c r="H45" s="160"/>
      <c r="I45" s="56"/>
    </row>
    <row r="46" spans="1:12" x14ac:dyDescent="0.2">
      <c r="A46" s="329" t="str">
        <f>取引基本表!$E$1</f>
        <v>2015年新温泉町産業連関表</v>
      </c>
      <c r="B46" s="330"/>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6" activePane="bottomRight" state="frozen"/>
      <selection pane="topRight" activeCell="C1" sqref="C1"/>
      <selection pane="bottomLeft" activeCell="A6" sqref="A6"/>
      <selection pane="bottomRight" activeCell="L15" sqref="L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357"/>
      <c r="P2" s="365" t="s">
        <v>605</v>
      </c>
      <c r="Q2" s="358"/>
      <c r="R2" s="359" t="s">
        <v>557</v>
      </c>
    </row>
    <row r="3" spans="1:18" x14ac:dyDescent="0.2">
      <c r="A3" s="15" t="s">
        <v>396</v>
      </c>
      <c r="I3" s="15" t="s">
        <v>253</v>
      </c>
      <c r="O3" s="357"/>
      <c r="P3" s="358"/>
      <c r="Q3" s="358"/>
    </row>
    <row r="4" spans="1:18" x14ac:dyDescent="0.2">
      <c r="A4" s="50"/>
      <c r="B4" s="51"/>
      <c r="C4" s="52" t="s">
        <v>123</v>
      </c>
      <c r="D4" s="113"/>
      <c r="E4" s="122" t="s">
        <v>124</v>
      </c>
      <c r="F4" s="122"/>
      <c r="G4" s="114" t="s">
        <v>125</v>
      </c>
      <c r="I4" s="136"/>
      <c r="J4" s="137" t="s">
        <v>128</v>
      </c>
      <c r="K4" s="138" t="s">
        <v>209</v>
      </c>
      <c r="L4" s="139" t="s">
        <v>130</v>
      </c>
      <c r="M4" s="138" t="s">
        <v>254</v>
      </c>
      <c r="O4" s="49"/>
      <c r="P4" s="362" t="s">
        <v>558</v>
      </c>
      <c r="Q4" s="368" t="s">
        <v>606</v>
      </c>
      <c r="R4" s="364"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363" t="s">
        <v>559</v>
      </c>
      <c r="Q5" s="369">
        <v>2019</v>
      </c>
      <c r="R5" s="367">
        <v>2020</v>
      </c>
    </row>
    <row r="6" spans="1:18" x14ac:dyDescent="0.2">
      <c r="A6" s="2" t="s">
        <v>263</v>
      </c>
      <c r="B6" s="10" t="s">
        <v>264</v>
      </c>
      <c r="C6" s="175">
        <f>'1'!S5+'2'!S5+'3'!S5+'4'!S5+'5'!S5+'6'!S5+'7'!S5+'8'!S5+'9'!S5+'10'!S5+'11'!S5+'12'!S5+'13'!S5+'14'!S5+'15'!S5+'16'!S5+'17'!S5+'18'!S5+'19'!S5+'20'!S5+'21'!S5+'22'!S5+'23'!S5+'24'!S5+'25'!S5+'26'!S5+'27'!S5+'28'!S5+'29'!S5+'30'!S5+'31'!S5+'32'!S5+'33'!S5+'34'!S5+'35'!S5+'36'!S5+'37'!S5+'38'!S5+'39'!S5</f>
        <v>112.93726177147546</v>
      </c>
      <c r="D6" s="193">
        <f>'1'!U5+'2'!U5+'3'!U5+'4'!U5+'5'!U5+'6'!U5+'7'!U5+'8'!U5+'9'!U5+'10'!U5+'11'!U5+'12'!U5+'13'!U5+'14'!U5+'15'!U5+'16'!U5+'17'!U5+'18'!U5+'19'!U5+'20'!U5+'21'!U5+'22'!U5+'23'!U5+'24'!U5+'25'!U5+'26'!U5+'27'!U5+'28'!U5+'29'!U5+'30'!U5+'31'!U5+'32'!U5+'33'!U5+'34'!U5+'35'!U5+'36'!U5+'37'!U5+'38'!U5+'39'!U5</f>
        <v>51.207198322169539</v>
      </c>
      <c r="E6" s="120">
        <f>'1'!W5+'2'!W5+'3'!W5+'4'!W5+'5'!W5+'6'!W5+'7'!W5+'8'!W5+'9'!W5+'10'!W5+'11'!W5+'12'!W5+'13'!W5+'14'!W5+'15'!W5+'16'!W5+'17'!W5+'18'!W5+'19'!W5+'20'!W5+'21'!W5+'22'!W5+'23'!W5+'24'!W5+'25'!W5+'26'!W5+'27'!W5+'28'!W5+'29'!W5+'30'!W5+'31'!W5+'32'!W5+'33'!W5+'34'!W5+'35'!W5+'36'!W5+'37'!W5+'38'!W5+'39'!W5</f>
        <v>65</v>
      </c>
      <c r="F6" s="172">
        <f>'1'!Y5+'2'!Y5+'3'!Y5+'4'!Y5+'5'!Y5+'6'!Y5+'7'!Y5+'8'!Y5+'9'!Y5+'10'!Y5+'11'!Y5+'12'!Y5+'13'!Y5+'14'!Y5+'15'!Y5+'16'!Y5+'17'!Y5+'18'!Y5+'19'!Y5+'20'!Y5+'21'!Y5+'22'!Y5+'23'!Y5+'24'!Y5+'25'!Y5+'26'!Y5+'27'!Y5+'28'!Y5+'29'!Y5+'30'!Y5+'31'!Y5+'32'!Y5+'33'!Y5+'34'!Y5+'35'!Y5+'36'!Y5+'37'!Y5+'38'!Y5+'39'!Y5</f>
        <v>39</v>
      </c>
      <c r="G6" s="116">
        <v>1</v>
      </c>
      <c r="I6" s="144" t="s">
        <v>256</v>
      </c>
      <c r="J6" s="145">
        <f>C45</f>
        <v>4434.1182228360476</v>
      </c>
      <c r="K6" s="145">
        <f>D45</f>
        <v>2129.0568337825794</v>
      </c>
      <c r="L6" s="146">
        <f>E45</f>
        <v>768</v>
      </c>
      <c r="M6" s="147">
        <f>F45</f>
        <v>492</v>
      </c>
      <c r="O6" s="49"/>
      <c r="P6" s="360" t="s">
        <v>560</v>
      </c>
      <c r="Q6" s="360">
        <v>22311703</v>
      </c>
      <c r="R6" s="360">
        <v>21735871</v>
      </c>
    </row>
    <row r="7" spans="1:18" x14ac:dyDescent="0.2">
      <c r="A7" s="159" t="s">
        <v>219</v>
      </c>
      <c r="B7" s="3" t="s">
        <v>265</v>
      </c>
      <c r="C7" s="174">
        <f>'1'!S6+'2'!S6+'3'!S6+'4'!S6+'5'!S6+'6'!S6+'7'!S6+'8'!S6+'9'!S6+'10'!S6+'11'!S6+'12'!S6+'13'!S6+'14'!S6+'15'!S6+'16'!S6+'17'!S6+'18'!S6+'19'!S6+'20'!S6+'21'!S6+'22'!S6+'23'!S6+'24'!S6+'25'!S6+'26'!S6+'27'!S6+'28'!S6+'29'!S6+'30'!S6+'31'!S6+'32'!S6+'33'!S6+'34'!S6+'35'!S6+'36'!S6+'37'!S6+'38'!S6+'39'!S6</f>
        <v>116.07251176935668</v>
      </c>
      <c r="D7" s="193">
        <f>'1'!U6+'2'!U6+'3'!U6+'4'!U6+'5'!U6+'6'!U6+'7'!U6+'8'!U6+'9'!U6+'10'!U6+'11'!U6+'12'!U6+'13'!U6+'14'!U6+'15'!U6+'16'!U6+'17'!U6+'18'!U6+'19'!U6+'20'!U6+'21'!U6+'22'!U6+'23'!U6+'24'!U6+'25'!U6+'26'!U6+'27'!U6+'28'!U6+'29'!U6+'30'!U6+'31'!U6+'32'!U6+'33'!U6+'34'!U6+'35'!U6+'36'!U6+'37'!U6+'38'!U6+'39'!U6</f>
        <v>77.986218845036504</v>
      </c>
      <c r="E7" s="120">
        <f>'1'!W6+'2'!W6+'3'!W6+'4'!W6+'5'!W6+'6'!W6+'7'!W6+'8'!W6+'9'!W6+'10'!W6+'11'!W6+'12'!W6+'13'!W6+'14'!W6+'15'!W6+'16'!W6+'17'!W6+'18'!W6+'19'!W6+'20'!W6+'21'!W6+'22'!W6+'23'!W6+'24'!W6+'25'!W6+'26'!W6+'27'!W6+'28'!W6+'29'!W6+'30'!W6+'31'!W6+'32'!W6+'33'!W6+'34'!W6+'35'!W6+'36'!W6+'37'!W6+'38'!W6+'39'!W6</f>
        <v>8</v>
      </c>
      <c r="F7" s="172">
        <f>'1'!Y6+'2'!Y6+'3'!Y6+'4'!Y6+'5'!Y6+'6'!Y6+'7'!Y6+'8'!Y6+'9'!Y6+'10'!Y6+'11'!Y6+'12'!Y6+'13'!Y6+'14'!Y6+'15'!Y6+'16'!Y6+'17'!Y6+'18'!Y6+'19'!Y6+'20'!Y6+'21'!Y6+'22'!Y6+'23'!Y6+'24'!Y6+'25'!Y6+'26'!Y6+'27'!Y6+'28'!Y6+'29'!Y6+'30'!Y6+'31'!Y6+'32'!Y6+'33'!Y6+'34'!Y6+'35'!Y6+'36'!Y6+'37'!Y6+'38'!Y6+'39'!Y6</f>
        <v>4</v>
      </c>
      <c r="G7" s="117">
        <v>2</v>
      </c>
      <c r="I7" s="144" t="s">
        <v>257</v>
      </c>
      <c r="J7" s="145">
        <f>最終需要_まとめ!C45</f>
        <v>3900</v>
      </c>
      <c r="K7" s="314">
        <f>Q60</f>
        <v>45634</v>
      </c>
      <c r="L7" s="148" t="s">
        <v>258</v>
      </c>
      <c r="M7" s="149" t="s">
        <v>258</v>
      </c>
      <c r="O7" s="49"/>
      <c r="P7" s="360" t="s">
        <v>561</v>
      </c>
      <c r="Q7" s="360">
        <v>7098009</v>
      </c>
      <c r="R7" s="360">
        <v>6903478</v>
      </c>
    </row>
    <row r="8" spans="1:18" x14ac:dyDescent="0.2">
      <c r="A8" s="159" t="s">
        <v>220</v>
      </c>
      <c r="B8" s="3" t="s">
        <v>266</v>
      </c>
      <c r="C8" s="174">
        <f>'1'!S7+'2'!S7+'3'!S7+'4'!S7+'5'!S7+'6'!S7+'7'!S7+'8'!S7+'9'!S7+'10'!S7+'11'!S7+'12'!S7+'13'!S7+'14'!S7+'15'!S7+'16'!S7+'17'!S7+'18'!S7+'19'!S7+'20'!S7+'21'!S7+'22'!S7+'23'!S7+'24'!S7+'25'!S7+'26'!S7+'27'!S7+'28'!S7+'29'!S7+'30'!S7+'31'!S7+'32'!S7+'33'!S7+'34'!S7+'35'!S7+'36'!S7+'37'!S7+'38'!S7+'39'!S7</f>
        <v>112.37011512312941</v>
      </c>
      <c r="D8" s="193">
        <f>'1'!U7+'2'!U7+'3'!U7+'4'!U7+'5'!U7+'6'!U7+'7'!U7+'8'!U7+'9'!U7+'10'!U7+'11'!U7+'12'!U7+'13'!U7+'14'!U7+'15'!U7+'16'!U7+'17'!U7+'18'!U7+'19'!U7+'20'!U7+'21'!U7+'22'!U7+'23'!U7+'24'!U7+'25'!U7+'26'!U7+'27'!U7+'28'!U7+'29'!U7+'30'!U7+'31'!U7+'32'!U7+'33'!U7+'34'!U7+'35'!U7+'36'!U7+'37'!U7+'38'!U7+'39'!U7</f>
        <v>58.215207459378178</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7</v>
      </c>
      <c r="G8" s="117">
        <v>3</v>
      </c>
      <c r="I8" s="144" t="s">
        <v>259</v>
      </c>
      <c r="J8" s="372">
        <f>J6/J7</f>
        <v>1.1369533904707814</v>
      </c>
      <c r="K8" s="150">
        <f>K6/K7*100</f>
        <v>4.6655056181412533</v>
      </c>
      <c r="L8" s="148" t="s">
        <v>261</v>
      </c>
      <c r="M8" s="151" t="s">
        <v>261</v>
      </c>
      <c r="O8" s="49"/>
      <c r="P8" s="360" t="s">
        <v>562</v>
      </c>
      <c r="Q8" s="360">
        <v>3587529</v>
      </c>
      <c r="R8" s="360">
        <v>3385318</v>
      </c>
    </row>
    <row r="9" spans="1:18" x14ac:dyDescent="0.2">
      <c r="A9" s="159" t="s">
        <v>221</v>
      </c>
      <c r="B9" s="3" t="s">
        <v>27</v>
      </c>
      <c r="C9" s="174">
        <f>'1'!S8+'2'!S8+'3'!S8+'4'!S8+'5'!S8+'6'!S8+'7'!S8+'8'!S8+'9'!S8+'10'!S8+'11'!S8+'12'!S8+'13'!S8+'14'!S8+'15'!S8+'16'!S8+'17'!S8+'18'!S8+'19'!S8+'20'!S8+'21'!S8+'22'!S8+'23'!S8+'24'!S8+'25'!S8+'26'!S8+'27'!S8+'28'!S8+'29'!S8+'30'!S8+'31'!S8+'32'!S8+'33'!S8+'34'!S8+'35'!S8+'36'!S8+'37'!S8+'38'!S8+'39'!S8</f>
        <v>100</v>
      </c>
      <c r="D9" s="193">
        <f>'1'!U8+'2'!U8+'3'!U8+'4'!U8+'5'!U8+'6'!U8+'7'!U8+'8'!U8+'9'!U8+'10'!U8+'11'!U8+'12'!U8+'13'!U8+'14'!U8+'15'!U8+'16'!U8+'17'!U8+'18'!U8+'19'!U8+'20'!U8+'21'!U8+'22'!U8+'23'!U8+'24'!U8+'25'!U8+'26'!U8+'27'!U8+'28'!U8+'29'!U8+'30'!U8+'31'!U8+'32'!U8+'33'!U8+'34'!U8+'35'!U8+'36'!U8+'37'!U8+'38'!U8+'39'!U8</f>
        <v>100</v>
      </c>
      <c r="E9" s="120">
        <f>'1'!W8+'2'!W8+'3'!W8+'4'!W8+'5'!W8+'6'!W8+'7'!W8+'8'!W8+'9'!W8+'10'!W8+'11'!W8+'12'!W8+'13'!W8+'14'!W8+'15'!W8+'16'!W8+'17'!W8+'18'!W8+'19'!W8+'20'!W8+'21'!W8+'22'!W8+'23'!W8+'24'!W8+'25'!W8+'26'!W8+'27'!W8+'28'!W8+'29'!W8+'30'!W8+'31'!W8+'32'!W8+'33'!W8+'34'!W8+'35'!W8+'36'!W8+'37'!W8+'38'!W8+'39'!W8</f>
        <v>100</v>
      </c>
      <c r="F9" s="172">
        <f>'1'!Y8+'2'!Y8+'3'!Y8+'4'!Y8+'5'!Y8+'6'!Y8+'7'!Y8+'8'!Y8+'9'!Y8+'10'!Y8+'11'!Y8+'12'!Y8+'13'!Y8+'14'!Y8+'15'!Y8+'16'!Y8+'17'!Y8+'18'!Y8+'19'!Y8+'20'!Y8+'21'!Y8+'22'!Y8+'23'!Y8+'24'!Y8+'25'!Y8+'26'!Y8+'27'!Y8+'28'!Y8+'29'!Y8+'30'!Y8+'31'!Y8+'32'!Y8+'33'!Y8+'34'!Y8+'35'!Y8+'36'!Y8+'37'!Y8+'38'!Y8+'39'!Y8</f>
        <v>0</v>
      </c>
      <c r="G9" s="117">
        <v>4</v>
      </c>
      <c r="I9" s="152" t="s">
        <v>125</v>
      </c>
      <c r="J9" s="461" t="s">
        <v>608</v>
      </c>
      <c r="K9" s="462"/>
      <c r="L9" s="153"/>
      <c r="M9" s="154"/>
      <c r="O9" s="49"/>
      <c r="P9" s="360" t="s">
        <v>563</v>
      </c>
      <c r="Q9" s="360">
        <v>1982260</v>
      </c>
      <c r="R9" s="360">
        <v>1908128</v>
      </c>
    </row>
    <row r="10" spans="1:18" x14ac:dyDescent="0.2">
      <c r="A10" s="2" t="s">
        <v>222</v>
      </c>
      <c r="B10" s="10" t="s">
        <v>190</v>
      </c>
      <c r="C10" s="175">
        <f>'1'!S9+'2'!S9+'3'!S9+'4'!S9+'5'!S9+'6'!S9+'7'!S9+'8'!S9+'9'!S9+'10'!S9+'11'!S9+'12'!S9+'13'!S9+'14'!S9+'15'!S9+'16'!S9+'17'!S9+'18'!S9+'19'!S9+'20'!S9+'21'!S9+'22'!S9+'23'!S9+'24'!S9+'25'!S9+'26'!S9+'27'!S9+'28'!S9+'29'!S9+'30'!S9+'31'!S9+'32'!S9+'33'!S9+'34'!S9+'35'!S9+'36'!S9+'37'!S9+'38'!S9+'39'!S9</f>
        <v>147.10966080334151</v>
      </c>
      <c r="D10" s="194">
        <f>'1'!U9+'2'!U9+'3'!U9+'4'!U9+'5'!U9+'6'!U9+'7'!U9+'8'!U9+'9'!U9+'10'!U9+'11'!U9+'12'!U9+'13'!U9+'14'!U9+'15'!U9+'16'!U9+'17'!U9+'18'!U9+'19'!U9+'20'!U9+'21'!U9+'22'!U9+'23'!U9+'24'!U9+'25'!U9+'26'!U9+'27'!U9+'28'!U9+'29'!U9+'30'!U9+'31'!U9+'32'!U9+'33'!U9+'34'!U9+'35'!U9+'36'!U9+'37'!U9+'38'!U9+'39'!U9</f>
        <v>42.368993435206967</v>
      </c>
      <c r="E10" s="119">
        <f>'1'!W9+'2'!W9+'3'!W9+'4'!W9+'5'!W9+'6'!W9+'7'!W9+'8'!W9+'9'!W9+'10'!W9+'11'!W9+'12'!W9+'13'!W9+'14'!W9+'15'!W9+'16'!W9+'17'!W9+'18'!W9+'19'!W9+'20'!W9+'21'!W9+'22'!W9+'23'!W9+'24'!W9+'25'!W9+'26'!W9+'27'!W9+'28'!W9+'29'!W9+'30'!W9+'31'!W9+'32'!W9+'33'!W9+'34'!W9+'35'!W9+'36'!W9+'37'!W9+'38'!W9+'39'!W9</f>
        <v>3</v>
      </c>
      <c r="F10" s="171">
        <f>'1'!Y9+'2'!Y9+'3'!Y9+'4'!Y9+'5'!Y9+'6'!Y9+'7'!Y9+'8'!Y9+'9'!Y9+'10'!Y9+'11'!Y9+'12'!Y9+'13'!Y9+'14'!Y9+'15'!Y9+'16'!Y9+'17'!Y9+'18'!Y9+'19'!Y9+'20'!Y9+'21'!Y9+'22'!Y9+'23'!Y9+'24'!Y9+'25'!Y9+'26'!Y9+'27'!Y9+'28'!Y9+'29'!Y9+'30'!Y9+'31'!Y9+'32'!Y9+'33'!Y9+'34'!Y9+'35'!Y9+'36'!Y9+'37'!Y9+'38'!Y9+'39'!Y9</f>
        <v>3</v>
      </c>
      <c r="G10" s="116">
        <v>5</v>
      </c>
      <c r="I10" s="26" t="s">
        <v>260</v>
      </c>
      <c r="O10" s="49"/>
      <c r="P10" s="360" t="s">
        <v>564</v>
      </c>
      <c r="Q10" s="360">
        <v>2933055</v>
      </c>
      <c r="R10" s="360">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38.028169014084504</v>
      </c>
      <c r="E11" s="120">
        <f>'1'!W10+'2'!W10+'3'!W10+'4'!W10+'5'!W10+'6'!W10+'7'!W10+'8'!W10+'9'!W10+'10'!W10+'11'!W10+'12'!W10+'13'!W10+'14'!W10+'15'!W10+'16'!W10+'17'!W10+'18'!W10+'19'!W10+'20'!W10+'21'!W10+'22'!W10+'23'!W10+'24'!W10+'25'!W10+'26'!W10+'27'!W10+'28'!W10+'29'!W10+'30'!W10+'31'!W10+'32'!W10+'33'!W10+'34'!W10+'35'!W10+'36'!W10+'37'!W10+'38'!W10+'39'!W10</f>
        <v>68</v>
      </c>
      <c r="F11" s="172">
        <f>'1'!Y10+'2'!Y10+'3'!Y10+'4'!Y10+'5'!Y10+'6'!Y10+'7'!Y10+'8'!Y10+'9'!Y10+'10'!Y10+'11'!Y10+'12'!Y10+'13'!Y10+'14'!Y10+'15'!Y10+'16'!Y10+'17'!Y10+'18'!Y10+'19'!Y10+'20'!Y10+'21'!Y10+'22'!Y10+'23'!Y10+'24'!Y10+'25'!Y10+'26'!Y10+'27'!Y10+'28'!Y10+'29'!Y10+'30'!Y10+'31'!Y10+'32'!Y10+'33'!Y10+'34'!Y10+'35'!Y10+'36'!Y10+'37'!Y10+'38'!Y10+'39'!Y10</f>
        <v>61</v>
      </c>
      <c r="G11" s="117">
        <v>6</v>
      </c>
      <c r="O11" s="49"/>
      <c r="P11" s="360" t="s">
        <v>565</v>
      </c>
      <c r="Q11" s="360">
        <v>1278601</v>
      </c>
      <c r="R11" s="360">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100</v>
      </c>
      <c r="D12" s="193">
        <f>'1'!U11+'2'!U11+'3'!U11+'4'!U11+'5'!U11+'6'!U11+'7'!U11+'8'!U11+'9'!U11+'10'!U11+'11'!U11+'12'!U11+'13'!U11+'14'!U11+'15'!U11+'16'!U11+'17'!U11+'18'!U11+'19'!U11+'20'!U11+'21'!U11+'22'!U11+'23'!U11+'24'!U11+'25'!U11+'26'!U11+'27'!U11+'28'!U11+'29'!U11+'30'!U11+'31'!U11+'32'!U11+'33'!U11+'34'!U11+'35'!U11+'36'!U11+'37'!U11+'38'!U11+'39'!U11</f>
        <v>42.105263157894733</v>
      </c>
      <c r="E12" s="120">
        <f>'1'!W11+'2'!W11+'3'!W11+'4'!W11+'5'!W11+'6'!W11+'7'!W11+'8'!W11+'9'!W11+'10'!W11+'11'!W11+'12'!W11+'13'!W11+'14'!W11+'15'!W11+'16'!W11+'17'!W11+'18'!W11+'19'!W11+'20'!W11+'21'!W11+'22'!W11+'23'!W11+'24'!W11+'25'!W11+'26'!W11+'27'!W11+'28'!W11+'29'!W11+'30'!W11+'31'!W11+'32'!W11+'33'!W11+'34'!W11+'35'!W11+'36'!W11+'37'!W11+'38'!W11+'39'!W11</f>
        <v>47</v>
      </c>
      <c r="F12" s="172">
        <f>'1'!Y11+'2'!Y11+'3'!Y11+'4'!Y11+'5'!Y11+'6'!Y11+'7'!Y11+'8'!Y11+'9'!Y11+'10'!Y11+'11'!Y11+'12'!Y11+'13'!Y11+'14'!Y11+'15'!Y11+'16'!Y11+'17'!Y11+'18'!Y11+'19'!Y11+'20'!Y11+'21'!Y11+'22'!Y11+'23'!Y11+'24'!Y11+'25'!Y11+'26'!Y11+'27'!Y11+'28'!Y11+'29'!Y11+'30'!Y11+'31'!Y11+'32'!Y11+'33'!Y11+'34'!Y11+'35'!Y11+'36'!Y11+'37'!Y11+'38'!Y11+'39'!Y11</f>
        <v>11</v>
      </c>
      <c r="G12" s="117">
        <v>7</v>
      </c>
      <c r="I12" s="26" t="s">
        <v>319</v>
      </c>
      <c r="J12" s="180">
        <f>最終需要_まとめ!C45</f>
        <v>3900</v>
      </c>
      <c r="O12" s="49"/>
      <c r="P12" s="360" t="s">
        <v>566</v>
      </c>
      <c r="Q12" s="360">
        <v>2700326</v>
      </c>
      <c r="R12" s="360">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31.182795698924732</v>
      </c>
      <c r="E13" s="120">
        <f>'1'!W12+'2'!W12+'3'!W12+'4'!W12+'5'!W12+'6'!W12+'7'!W12+'8'!W12+'9'!W12+'10'!W12+'11'!W12+'12'!W12+'13'!W12+'14'!W12+'15'!W12+'16'!W12+'17'!W12+'18'!W12+'19'!W12+'20'!W12+'21'!W12+'22'!W12+'23'!W12+'24'!W12+'25'!W12+'26'!W12+'27'!W12+'28'!W12+'29'!W12+'30'!W12+'31'!W12+'32'!W12+'33'!W12+'34'!W12+'35'!W12+'36'!W12+'37'!W12+'38'!W12+'39'!W12</f>
        <v>0</v>
      </c>
      <c r="F13" s="172">
        <f>'1'!Y12+'2'!Y12+'3'!Y12+'4'!Y12+'5'!Y12+'6'!Y12+'7'!Y12+'8'!Y12+'9'!Y12+'10'!Y12+'11'!Y12+'12'!Y12+'13'!Y12+'14'!Y12+'15'!Y12+'16'!Y12+'17'!Y12+'18'!Y12+'19'!Y12+'20'!Y12+'21'!Y12+'22'!Y12+'23'!Y12+'24'!Y12+'25'!Y12+'26'!Y12+'27'!Y12+'28'!Y12+'29'!Y12+'30'!Y12+'31'!Y12+'32'!Y12+'33'!Y12+'34'!Y12+'35'!Y12+'36'!Y12+'37'!Y12+'38'!Y12+'39'!Y12</f>
        <v>0</v>
      </c>
      <c r="G13" s="117">
        <v>8</v>
      </c>
      <c r="I13" s="177" t="s">
        <v>320</v>
      </c>
      <c r="J13" s="183">
        <f>'1'!H44+'2'!H44+'3'!H44+'4'!H44+'5'!H44+'6'!H44+'7'!H44+'8'!H44+'9'!H44+'10'!H44+'11'!H44+'12'!H44+'13'!H44+'14'!H44+'15'!H44+'16'!H44+'17'!H44+'18'!H44+'19'!H44+'20'!H44+'21'!H44+'22'!H44+'23'!H44+'24'!H44+'25'!H44+'26'!H44+'27'!H44+'28'!H44+'29'!H44+'30'!H44+'31'!H44+'32'!H44+'33'!H44+'34'!H44+'35'!H44+'36'!H44+'37'!H44+'38'!H44+'39'!H44</f>
        <v>303.14442131755175</v>
      </c>
      <c r="O13" s="49"/>
      <c r="P13" s="360" t="s">
        <v>567</v>
      </c>
      <c r="Q13" s="360">
        <v>1115874</v>
      </c>
      <c r="R13" s="360">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105.849199677624</v>
      </c>
      <c r="D14" s="193">
        <f>'1'!U13+'2'!U13+'3'!U13+'4'!U13+'5'!U13+'6'!U13+'7'!U13+'8'!U13+'9'!U13+'10'!U13+'11'!U13+'12'!U13+'13'!U13+'14'!U13+'15'!U13+'16'!U13+'17'!U13+'18'!U13+'19'!U13+'20'!U13+'21'!U13+'22'!U13+'23'!U13+'24'!U13+'25'!U13+'26'!U13+'27'!U13+'28'!U13+'29'!U13+'30'!U13+'31'!U13+'32'!U13+'33'!U13+'34'!U13+'35'!U13+'36'!U13+'37'!U13+'38'!U13+'39'!U13</f>
        <v>30.031633396907292</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230.94218306946999</v>
      </c>
      <c r="L14" t="s">
        <v>177</v>
      </c>
      <c r="O14" s="49"/>
      <c r="P14" s="360" t="s">
        <v>568</v>
      </c>
      <c r="Q14" s="360">
        <v>672561</v>
      </c>
      <c r="R14" s="360">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100.46413896715626</v>
      </c>
      <c r="D15" s="193">
        <f>'1'!U14+'2'!U14+'3'!U14+'4'!U14+'5'!U14+'6'!U14+'7'!U14+'8'!U14+'9'!U14+'10'!U14+'11'!U14+'12'!U14+'13'!U14+'14'!U14+'15'!U14+'16'!U14+'17'!U14+'18'!U14+'19'!U14+'20'!U14+'21'!U14+'22'!U14+'23'!U14+'24'!U14+'25'!U14+'26'!U14+'27'!U14+'28'!U14+'29'!U14+'30'!U14+'31'!U14+'32'!U14+'33'!U14+'34'!U14+'35'!U14+'36'!U14+'37'!U14+'38'!U14+'39'!U14</f>
        <v>39.576782017364572</v>
      </c>
      <c r="E15" s="120">
        <f>'1'!W14+'2'!W14+'3'!W14+'4'!W14+'5'!W14+'6'!W14+'7'!W14+'8'!W14+'9'!W14+'10'!W14+'11'!W14+'12'!W14+'13'!W14+'14'!W14+'15'!W14+'16'!W14+'17'!W14+'18'!W14+'19'!W14+'20'!W14+'21'!W14+'22'!W14+'23'!W14+'24'!W14+'25'!W14+'26'!W14+'27'!W14+'28'!W14+'29'!W14+'30'!W14+'31'!W14+'32'!W14+'33'!W14+'34'!W14+'35'!W14+'36'!W14+'37'!W14+'38'!W14+'39'!W14</f>
        <v>3</v>
      </c>
      <c r="F15" s="172">
        <f>'1'!Y14+'2'!Y14+'3'!Y14+'4'!Y14+'5'!Y14+'6'!Y14+'7'!Y14+'8'!Y14+'9'!Y14+'10'!Y14+'11'!Y14+'12'!Y14+'13'!Y14+'14'!Y14+'15'!Y14+'16'!Y14+'17'!Y14+'18'!Y14+'19'!Y14+'20'!Y14+'21'!Y14+'22'!Y14+'23'!Y14+'24'!Y14+'25'!Y14+'26'!Y14+'27'!Y14+'28'!Y14+'29'!Y14+'30'!Y14+'31'!Y14+'32'!Y14+'33'!Y14+'34'!Y14+'35'!Y14+'36'!Y14+'37'!Y14+'38'!Y14+'39'!Y14</f>
        <v>1</v>
      </c>
      <c r="G15" s="117">
        <v>10</v>
      </c>
      <c r="I15" s="179" t="s">
        <v>322</v>
      </c>
      <c r="J15" s="182">
        <f>J12+J13+J14</f>
        <v>4434.0866043870219</v>
      </c>
      <c r="O15" s="49"/>
      <c r="P15" s="360" t="s">
        <v>569</v>
      </c>
      <c r="Q15" s="360">
        <v>474157</v>
      </c>
      <c r="R15" s="360">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104.93607222363077</v>
      </c>
      <c r="D16" s="193">
        <f>'1'!U15+'2'!U15+'3'!U15+'4'!U15+'5'!U15+'6'!U15+'7'!U15+'8'!U15+'9'!U15+'10'!U15+'11'!U15+'12'!U15+'13'!U15+'14'!U15+'15'!U15+'16'!U15+'17'!U15+'18'!U15+'19'!U15+'20'!U15+'21'!U15+'22'!U15+'23'!U15+'24'!U15+'25'!U15+'26'!U15+'27'!U15+'28'!U15+'29'!U15+'30'!U15+'31'!U15+'32'!U15+'33'!U15+'34'!U15+'35'!U15+'36'!U15+'37'!U15+'38'!U15+'39'!U15</f>
        <v>48.088814200120567</v>
      </c>
      <c r="E16" s="120">
        <f>'1'!W15+'2'!W15+'3'!W15+'4'!W15+'5'!W15+'6'!W15+'7'!W15+'8'!W15+'9'!W15+'10'!W15+'11'!W15+'12'!W15+'13'!W15+'14'!W15+'15'!W15+'16'!W15+'17'!W15+'18'!W15+'19'!W15+'20'!W15+'21'!W15+'22'!W15+'23'!W15+'24'!W15+'25'!W15+'26'!W15+'27'!W15+'28'!W15+'29'!W15+'30'!W15+'31'!W15+'32'!W15+'33'!W15+'34'!W15+'35'!W15+'36'!W15+'37'!W15+'38'!W15+'39'!W15</f>
        <v>5</v>
      </c>
      <c r="F16" s="172">
        <f>'1'!Y15+'2'!Y15+'3'!Y15+'4'!Y15+'5'!Y15+'6'!Y15+'7'!Y15+'8'!Y15+'9'!Y15+'10'!Y15+'11'!Y15+'12'!Y15+'13'!Y15+'14'!Y15+'15'!Y15+'16'!Y15+'17'!Y15+'18'!Y15+'19'!Y15+'20'!Y15+'21'!Y15+'22'!Y15+'23'!Y15+'24'!Y15+'25'!Y15+'26'!Y15+'27'!Y15+'28'!Y15+'29'!Y15+'30'!Y15+'31'!Y15+'32'!Y15+'33'!Y15+'34'!Y15+'35'!Y15+'36'!Y15+'37'!Y15+'38'!Y15+'39'!Y15</f>
        <v>5</v>
      </c>
      <c r="G16" s="117">
        <v>11</v>
      </c>
      <c r="J16" s="181" t="s">
        <v>354</v>
      </c>
      <c r="O16" s="49"/>
      <c r="P16" s="360" t="s">
        <v>570</v>
      </c>
      <c r="Q16" s="360">
        <v>469330</v>
      </c>
      <c r="R16" s="360">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113.63516493994494</v>
      </c>
      <c r="D17" s="193">
        <f>'1'!U16+'2'!U16+'3'!U16+'4'!U16+'5'!U16+'6'!U16+'7'!U16+'8'!U16+'9'!U16+'10'!U16+'11'!U16+'12'!U16+'13'!U16+'14'!U16+'15'!U16+'16'!U16+'17'!U16+'18'!U16+'19'!U16+'20'!U16+'21'!U16+'22'!U16+'23'!U16+'24'!U16+'25'!U16+'26'!U16+'27'!U16+'28'!U16+'29'!U16+'30'!U16+'31'!U16+'32'!U16+'33'!U16+'34'!U16+'35'!U16+'36'!U16+'37'!U16+'38'!U16+'39'!U16</f>
        <v>26.278131892362268</v>
      </c>
      <c r="E17" s="120">
        <f>'1'!W16+'2'!W16+'3'!W16+'4'!W16+'5'!W16+'6'!W16+'7'!W16+'8'!W16+'9'!W16+'10'!W16+'11'!W16+'12'!W16+'13'!W16+'14'!W16+'15'!W16+'16'!W16+'17'!W16+'18'!W16+'19'!W16+'20'!W16+'21'!W16+'22'!W16+'23'!W16+'24'!W16+'25'!W16+'26'!W16+'27'!W16+'28'!W16+'29'!W16+'30'!W16+'31'!W16+'32'!W16+'33'!W16+'34'!W16+'35'!W16+'36'!W16+'37'!W16+'38'!W16+'39'!W16</f>
        <v>0</v>
      </c>
      <c r="F17" s="172">
        <f>'1'!Y16+'2'!Y16+'3'!Y16+'4'!Y16+'5'!Y16+'6'!Y16+'7'!Y16+'8'!Y16+'9'!Y16+'10'!Y16+'11'!Y16+'12'!Y16+'13'!Y16+'14'!Y16+'15'!Y16+'16'!Y16+'17'!Y16+'18'!Y16+'19'!Y16+'20'!Y16+'21'!Y16+'22'!Y16+'23'!Y16+'24'!Y16+'25'!Y16+'26'!Y16+'27'!Y16+'28'!Y16+'29'!Y16+'30'!Y16+'31'!Y16+'32'!Y16+'33'!Y16+'34'!Y16+'35'!Y16+'36'!Y16+'37'!Y16+'38'!Y16+'39'!Y16</f>
        <v>0</v>
      </c>
      <c r="G17" s="117">
        <v>12</v>
      </c>
      <c r="O17" s="49"/>
      <c r="P17" s="360"/>
      <c r="Q17" s="360"/>
      <c r="R17" s="360"/>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100</v>
      </c>
      <c r="D18" s="193">
        <f>'1'!U17+'2'!U17+'3'!U17+'4'!U17+'5'!U17+'6'!U17+'7'!U17+'8'!U17+'9'!U17+'10'!U17+'11'!U17+'12'!U17+'13'!U17+'14'!U17+'15'!U17+'16'!U17+'17'!U17+'18'!U17+'19'!U17+'20'!U17+'21'!U17+'22'!U17+'23'!U17+'24'!U17+'25'!U17+'26'!U17+'27'!U17+'28'!U17+'29'!U17+'30'!U17+'31'!U17+'32'!U17+'33'!U17+'34'!U17+'35'!U17+'36'!U17+'37'!U17+'38'!U17+'39'!U17</f>
        <v>0</v>
      </c>
      <c r="E18" s="120">
        <f>'1'!W17+'2'!W17+'3'!W17+'4'!W17+'5'!W17+'6'!W17+'7'!W17+'8'!W17+'9'!W17+'10'!W17+'11'!W17+'12'!W17+'13'!W17+'14'!W17+'15'!W17+'16'!W17+'17'!W17+'18'!W17+'19'!W17+'20'!W17+'21'!W17+'22'!W17+'23'!W17+'24'!W17+'25'!W17+'26'!W17+'27'!W17+'28'!W17+'29'!W17+'30'!W17+'31'!W17+'32'!W17+'33'!W17+'34'!W17+'35'!W17+'36'!W17+'37'!W17+'38'!W17+'39'!W17</f>
        <v>0</v>
      </c>
      <c r="F18" s="172">
        <f>'1'!Y17+'2'!Y17+'3'!Y17+'4'!Y17+'5'!Y17+'6'!Y17+'7'!Y17+'8'!Y17+'9'!Y17+'10'!Y17+'11'!Y17+'12'!Y17+'13'!Y17+'14'!Y17+'15'!Y17+'16'!Y17+'17'!Y17+'18'!Y17+'19'!Y17+'20'!Y17+'21'!Y17+'22'!Y17+'23'!Y17+'24'!Y17+'25'!Y17+'26'!Y17+'27'!Y17+'28'!Y17+'29'!Y17+'30'!Y17+'31'!Y17+'32'!Y17+'33'!Y17+'34'!Y17+'35'!Y17+'36'!Y17+'37'!Y17+'38'!Y17+'39'!Y17</f>
        <v>0</v>
      </c>
      <c r="G18" s="117">
        <v>13</v>
      </c>
      <c r="O18" s="49">
        <v>100</v>
      </c>
      <c r="P18" s="361" t="s">
        <v>561</v>
      </c>
      <c r="Q18" s="360">
        <v>7098009</v>
      </c>
      <c r="R18" s="360">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100.91334887724193</v>
      </c>
      <c r="D19" s="193">
        <f>'1'!U18+'2'!U18+'3'!U18+'4'!U18+'5'!U18+'6'!U18+'7'!U18+'8'!U18+'9'!U18+'10'!U18+'11'!U18+'12'!U18+'13'!U18+'14'!U18+'15'!U18+'16'!U18+'17'!U18+'18'!U18+'19'!U18+'20'!U18+'21'!U18+'22'!U18+'23'!U18+'24'!U18+'25'!U18+'26'!U18+'27'!U18+'28'!U18+'29'!U18+'30'!U18+'31'!U18+'32'!U18+'33'!U18+'34'!U18+'35'!U18+'36'!U18+'37'!U18+'38'!U18+'39'!U18</f>
        <v>42.845891143409965</v>
      </c>
      <c r="E19" s="120">
        <f>'1'!W18+'2'!W18+'3'!W18+'4'!W18+'5'!W18+'6'!W18+'7'!W18+'8'!W18+'9'!W18+'10'!W18+'11'!W18+'12'!W18+'13'!W18+'14'!W18+'15'!W18+'16'!W18+'17'!W18+'18'!W18+'19'!W18+'20'!W18+'21'!W18+'22'!W18+'23'!W18+'24'!W18+'25'!W18+'26'!W18+'27'!W18+'28'!W18+'29'!W18+'30'!W18+'31'!W18+'32'!W18+'33'!W18+'34'!W18+'35'!W18+'36'!W18+'37'!W18+'38'!W18+'39'!W18</f>
        <v>13</v>
      </c>
      <c r="F19" s="172">
        <f>'1'!Y18+'2'!Y18+'3'!Y18+'4'!Y18+'5'!Y18+'6'!Y18+'7'!Y18+'8'!Y18+'9'!Y18+'10'!Y18+'11'!Y18+'12'!Y18+'13'!Y18+'14'!Y18+'15'!Y18+'16'!Y18+'17'!Y18+'18'!Y18+'19'!Y18+'20'!Y18+'21'!Y18+'22'!Y18+'23'!Y18+'24'!Y18+'25'!Y18+'26'!Y18+'27'!Y18+'28'!Y18+'29'!Y18+'30'!Y18+'31'!Y18+'32'!Y18+'33'!Y18+'34'!Y18+'35'!Y18+'36'!Y18+'37'!Y18+'38'!Y18+'39'!Y18</f>
        <v>11</v>
      </c>
      <c r="G19" s="117">
        <v>14</v>
      </c>
      <c r="L19" t="s">
        <v>610</v>
      </c>
      <c r="O19" s="49"/>
      <c r="P19" s="361" t="s">
        <v>571</v>
      </c>
      <c r="Q19" s="366">
        <v>3587529</v>
      </c>
      <c r="R19" s="360">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100</v>
      </c>
      <c r="D20" s="193">
        <f>'1'!U19+'2'!U19+'3'!U19+'4'!U19+'5'!U19+'6'!U19+'7'!U19+'8'!U19+'9'!U19+'10'!U19+'11'!U19+'12'!U19+'13'!U19+'14'!U19+'15'!U19+'16'!U19+'17'!U19+'18'!U19+'19'!U19+'20'!U19+'21'!U19+'22'!U19+'23'!U19+'24'!U19+'25'!U19+'26'!U19+'27'!U19+'28'!U19+'29'!U19+'30'!U19+'31'!U19+'32'!U19+'33'!U19+'34'!U19+'35'!U19+'36'!U19+'37'!U19+'38'!U19+'39'!U19</f>
        <v>57.142857142857139</v>
      </c>
      <c r="E20" s="120">
        <f>'1'!W19+'2'!W19+'3'!W19+'4'!W19+'5'!W19+'6'!W19+'7'!W19+'8'!W19+'9'!W19+'10'!W19+'11'!W19+'12'!W19+'13'!W19+'14'!W19+'15'!W19+'16'!W19+'17'!W19+'18'!W19+'19'!W19+'20'!W19+'21'!W19+'22'!W19+'23'!W19+'24'!W19+'25'!W19+'26'!W19+'27'!W19+'28'!W19+'29'!W19+'30'!W19+'31'!W19+'32'!W19+'33'!W19+'34'!W19+'35'!W19+'36'!W19+'37'!W19+'38'!W19+'39'!W19</f>
        <v>71</v>
      </c>
      <c r="F20" s="172">
        <f>'1'!Y19+'2'!Y19+'3'!Y19+'4'!Y19+'5'!Y19+'6'!Y19+'7'!Y19+'8'!Y19+'9'!Y19+'10'!Y19+'11'!Y19+'12'!Y19+'13'!Y19+'14'!Y19+'15'!Y19+'16'!Y19+'17'!Y19+'18'!Y19+'19'!Y19+'20'!Y19+'21'!Y19+'22'!Y19+'23'!Y19+'24'!Y19+'25'!Y19+'26'!Y19+'27'!Y19+'28'!Y19+'29'!Y19+'30'!Y19+'31'!Y19+'32'!Y19+'33'!Y19+'34'!Y19+'35'!Y19+'36'!Y19+'37'!Y19+'38'!Y19+'39'!Y19</f>
        <v>43</v>
      </c>
      <c r="G20" s="117">
        <v>15</v>
      </c>
      <c r="O20" s="49">
        <v>202</v>
      </c>
      <c r="P20" s="361" t="s">
        <v>572</v>
      </c>
      <c r="Q20" s="360">
        <v>1983439</v>
      </c>
      <c r="R20" s="360">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44.131455399061032</v>
      </c>
      <c r="E21" s="120">
        <f>'1'!W20+'2'!W20+'3'!W20+'4'!W20+'5'!W20+'6'!W20+'7'!W20+'8'!W20+'9'!W20+'10'!W20+'11'!W20+'12'!W20+'13'!W20+'14'!W20+'15'!W20+'16'!W20+'17'!W20+'18'!W20+'19'!W20+'20'!W20+'21'!W20+'22'!W20+'23'!W20+'24'!W20+'25'!W20+'26'!W20+'27'!W20+'28'!W20+'29'!W20+'30'!W20+'31'!W20+'32'!W20+'33'!W20+'34'!W20+'35'!W20+'36'!W20+'37'!W20+'38'!W20+'39'!W20</f>
        <v>26</v>
      </c>
      <c r="F21" s="172">
        <f>'1'!Y20+'2'!Y20+'3'!Y20+'4'!Y20+'5'!Y20+'6'!Y20+'7'!Y20+'8'!Y20+'9'!Y20+'10'!Y20+'11'!Y20+'12'!Y20+'13'!Y20+'14'!Y20+'15'!Y20+'16'!Y20+'17'!Y20+'18'!Y20+'19'!Y20+'20'!Y20+'21'!Y20+'22'!Y20+'23'!Y20+'24'!Y20+'25'!Y20+'26'!Y20+'27'!Y20+'28'!Y20+'29'!Y20+'30'!Y20+'31'!Y20+'32'!Y20+'33'!Y20+'34'!Y20+'35'!Y20+'36'!Y20+'37'!Y20+'38'!Y20+'39'!Y20</f>
        <v>27</v>
      </c>
      <c r="G21" s="117">
        <v>16</v>
      </c>
      <c r="O21" s="49">
        <v>204</v>
      </c>
      <c r="P21" s="361" t="s">
        <v>573</v>
      </c>
      <c r="Q21" s="360">
        <v>1396599</v>
      </c>
      <c r="R21" s="360">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100.02137591794693</v>
      </c>
      <c r="D22" s="193">
        <f>'1'!U21+'2'!U21+'3'!U21+'4'!U21+'5'!U21+'6'!U21+'7'!U21+'8'!U21+'9'!U21+'10'!U21+'11'!U21+'12'!U21+'13'!U21+'14'!U21+'15'!U21+'16'!U21+'17'!U21+'18'!U21+'19'!U21+'20'!U21+'21'!U21+'22'!U21+'23'!U21+'24'!U21+'25'!U21+'26'!U21+'27'!U21+'28'!U21+'29'!U21+'30'!U21+'31'!U21+'32'!U21+'33'!U21+'34'!U21+'35'!U21+'36'!U21+'37'!U21+'38'!U21+'39'!U21</f>
        <v>66.680917278631242</v>
      </c>
      <c r="E22" s="120">
        <f>'1'!W21+'2'!W21+'3'!W21+'4'!W21+'5'!W21+'6'!W21+'7'!W21+'8'!W21+'9'!W21+'10'!W21+'11'!W21+'12'!W21+'13'!W21+'14'!W21+'15'!W21+'16'!W21+'17'!W21+'18'!W21+'19'!W21+'20'!W21+'21'!W21+'22'!W21+'23'!W21+'24'!W21+'25'!W21+'26'!W21+'27'!W21+'28'!W21+'29'!W21+'30'!W21+'31'!W21+'32'!W21+'33'!W21+'34'!W21+'35'!W21+'36'!W21+'37'!W21+'38'!W21+'39'!W21</f>
        <v>0</v>
      </c>
      <c r="F22" s="172">
        <f>'1'!Y21+'2'!Y21+'3'!Y21+'4'!Y21+'5'!Y21+'6'!Y21+'7'!Y21+'8'!Y21+'9'!Y21+'10'!Y21+'11'!Y21+'12'!Y21+'13'!Y21+'14'!Y21+'15'!Y21+'16'!Y21+'17'!Y21+'18'!Y21+'19'!Y21+'20'!Y21+'21'!Y21+'22'!Y21+'23'!Y21+'24'!Y21+'25'!Y21+'26'!Y21+'27'!Y21+'28'!Y21+'29'!Y21+'30'!Y21+'31'!Y21+'32'!Y21+'33'!Y21+'34'!Y21+'35'!Y21+'36'!Y21+'37'!Y21+'38'!Y21+'39'!Y21</f>
        <v>0</v>
      </c>
      <c r="G22" s="117">
        <v>17</v>
      </c>
      <c r="O22" s="49">
        <v>206</v>
      </c>
      <c r="P22" s="361" t="s">
        <v>574</v>
      </c>
      <c r="Q22" s="360">
        <v>207491</v>
      </c>
      <c r="R22" s="360">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101.09978964073991</v>
      </c>
      <c r="D23" s="193">
        <f>'1'!U22+'2'!U22+'3'!U22+'4'!U22+'5'!U22+'6'!U22+'7'!U22+'8'!U22+'9'!U22+'10'!U22+'11'!U22+'12'!U22+'13'!U22+'14'!U22+'15'!U22+'16'!U22+'17'!U22+'18'!U22+'19'!U22+'20'!U22+'21'!U22+'22'!U22+'23'!U22+'24'!U22+'25'!U22+'26'!U22+'27'!U22+'28'!U22+'29'!U22+'30'!U22+'31'!U22+'32'!U22+'33'!U22+'34'!U22+'35'!U22+'36'!U22+'37'!U22+'38'!U22+'39'!U22</f>
        <v>67.3998597604933</v>
      </c>
      <c r="E23" s="120">
        <f>'1'!W22+'2'!W22+'3'!W22+'4'!W22+'5'!W22+'6'!W22+'7'!W22+'8'!W22+'9'!W22+'10'!W22+'11'!W22+'12'!W22+'13'!W22+'14'!W22+'15'!W22+'16'!W22+'17'!W22+'18'!W22+'19'!W22+'20'!W22+'21'!W22+'22'!W22+'23'!W22+'24'!W22+'25'!W22+'26'!W22+'27'!W22+'28'!W22+'29'!W22+'30'!W22+'31'!W22+'32'!W22+'33'!W22+'34'!W22+'35'!W22+'36'!W22+'37'!W22+'38'!W22+'39'!W22</f>
        <v>0</v>
      </c>
      <c r="F23" s="172">
        <f>'1'!Y22+'2'!Y22+'3'!Y22+'4'!Y22+'5'!Y22+'6'!Y22+'7'!Y22+'8'!Y22+'9'!Y22+'10'!Y22+'11'!Y22+'12'!Y22+'13'!Y22+'14'!Y22+'15'!Y22+'16'!Y22+'17'!Y22+'18'!Y22+'19'!Y22+'20'!Y22+'21'!Y22+'22'!Y22+'23'!Y22+'24'!Y22+'25'!Y22+'26'!Y22+'27'!Y22+'28'!Y22+'29'!Y22+'30'!Y22+'31'!Y22+'32'!Y22+'33'!Y22+'34'!Y22+'35'!Y22+'36'!Y22+'37'!Y22+'38'!Y22+'39'!Y22</f>
        <v>0</v>
      </c>
      <c r="G23" s="117">
        <v>18</v>
      </c>
      <c r="O23" s="49"/>
      <c r="P23" s="361" t="s">
        <v>563</v>
      </c>
      <c r="Q23" s="360">
        <v>1982260</v>
      </c>
      <c r="R23" s="360">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100.7389855382967</v>
      </c>
      <c r="D24" s="193">
        <f>'1'!U23+'2'!U23+'3'!U23+'4'!U23+'5'!U23+'6'!U23+'7'!U23+'8'!U23+'9'!U23+'10'!U23+'11'!U23+'12'!U23+'13'!U23+'14'!U23+'15'!U23+'16'!U23+'17'!U23+'18'!U23+'19'!U23+'20'!U23+'21'!U23+'22'!U23+'23'!U23+'24'!U23+'25'!U23+'26'!U23+'27'!U23+'28'!U23+'29'!U23+'30'!U23+'31'!U23+'32'!U23+'33'!U23+'34'!U23+'35'!U23+'36'!U23+'37'!U23+'38'!U23+'39'!U23</f>
        <v>35.258644938403854</v>
      </c>
      <c r="E24" s="120">
        <f>'1'!W23+'2'!W23+'3'!W23+'4'!W23+'5'!W23+'6'!W23+'7'!W23+'8'!W23+'9'!W23+'10'!W23+'11'!W23+'12'!W23+'13'!W23+'14'!W23+'15'!W23+'16'!W23+'17'!W23+'18'!W23+'19'!W23+'20'!W23+'21'!W23+'22'!W23+'23'!W23+'24'!W23+'25'!W23+'26'!W23+'27'!W23+'28'!W23+'29'!W23+'30'!W23+'31'!W23+'32'!W23+'33'!W23+'34'!W23+'35'!W23+'36'!W23+'37'!W23+'38'!W23+'39'!W23</f>
        <v>18</v>
      </c>
      <c r="F24" s="172">
        <f>'1'!Y23+'2'!Y23+'3'!Y23+'4'!Y23+'5'!Y23+'6'!Y23+'7'!Y23+'8'!Y23+'9'!Y23+'10'!Y23+'11'!Y23+'12'!Y23+'13'!Y23+'14'!Y23+'15'!Y23+'16'!Y23+'17'!Y23+'18'!Y23+'19'!Y23+'20'!Y23+'21'!Y23+'22'!Y23+'23'!Y23+'24'!Y23+'25'!Y23+'26'!Y23+'27'!Y23+'28'!Y23+'29'!Y23+'30'!Y23+'31'!Y23+'32'!Y23+'33'!Y23+'34'!Y23+'35'!Y23+'36'!Y23+'37'!Y23+'38'!Y23+'39'!Y23</f>
        <v>20</v>
      </c>
      <c r="G24" s="117">
        <v>19</v>
      </c>
      <c r="O24" s="49">
        <v>207</v>
      </c>
      <c r="P24" s="361" t="s">
        <v>575</v>
      </c>
      <c r="Q24" s="360">
        <v>654478</v>
      </c>
      <c r="R24" s="360">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v>
      </c>
      <c r="D25" s="193">
        <f>'1'!U24+'2'!U24+'3'!U24+'4'!U24+'5'!U24+'6'!U24+'7'!U24+'8'!U24+'9'!U24+'10'!U24+'11'!U24+'12'!U24+'13'!U24+'14'!U24+'15'!U24+'16'!U24+'17'!U24+'18'!U24+'19'!U24+'20'!U24+'21'!U24+'22'!U24+'23'!U24+'24'!U24+'25'!U24+'26'!U24+'27'!U24+'28'!U24+'29'!U24+'30'!U24+'31'!U24+'32'!U24+'33'!U24+'34'!U24+'35'!U24+'36'!U24+'37'!U24+'38'!U24+'39'!U24</f>
        <v>0</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361" t="s">
        <v>576</v>
      </c>
      <c r="Q25" s="360">
        <v>470475</v>
      </c>
      <c r="R25" s="360">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100.26049649456287</v>
      </c>
      <c r="D26" s="193">
        <f>'1'!U25+'2'!U25+'3'!U25+'4'!U25+'5'!U25+'6'!U25+'7'!U25+'8'!U25+'9'!U25+'10'!U25+'11'!U25+'12'!U25+'13'!U25+'14'!U25+'15'!U25+'16'!U25+'17'!U25+'18'!U25+'19'!U25+'20'!U25+'21'!U25+'22'!U25+'23'!U25+'24'!U25+'25'!U25+'26'!U25+'27'!U25+'28'!U25+'29'!U25+'30'!U25+'31'!U25+'32'!U25+'33'!U25+'34'!U25+'35'!U25+'36'!U25+'37'!U25+'38'!U25+'39'!U25</f>
        <v>22.280110332125084</v>
      </c>
      <c r="E26" s="120">
        <f>'1'!W25+'2'!W25+'3'!W25+'4'!W25+'5'!W25+'6'!W25+'7'!W25+'8'!W25+'9'!W25+'10'!W25+'11'!W25+'12'!W25+'13'!W25+'14'!W25+'15'!W25+'16'!W25+'17'!W25+'18'!W25+'19'!W25+'20'!W25+'21'!W25+'22'!W25+'23'!W25+'24'!W25+'25'!W25+'26'!W25+'27'!W25+'28'!W25+'29'!W25+'30'!W25+'31'!W25+'32'!W25+'33'!W25+'34'!W25+'35'!W25+'36'!W25+'37'!W25+'38'!W25+'39'!W25</f>
        <v>62</v>
      </c>
      <c r="F26" s="172">
        <f>'1'!Y25+'2'!Y25+'3'!Y25+'4'!Y25+'5'!Y25+'6'!Y25+'7'!Y25+'8'!Y25+'9'!Y25+'10'!Y25+'11'!Y25+'12'!Y25+'13'!Y25+'14'!Y25+'15'!Y25+'16'!Y25+'17'!Y25+'18'!Y25+'19'!Y25+'20'!Y25+'21'!Y25+'22'!Y25+'23'!Y25+'24'!Y25+'25'!Y25+'26'!Y25+'27'!Y25+'28'!Y25+'29'!Y25+'30'!Y25+'31'!Y25+'32'!Y25+'33'!Y25+'34'!Y25+'35'!Y25+'36'!Y25+'37'!Y25+'38'!Y25+'39'!Y25</f>
        <v>62</v>
      </c>
      <c r="G26" s="117">
        <v>21</v>
      </c>
      <c r="O26" s="49">
        <v>217</v>
      </c>
      <c r="P26" s="361" t="s">
        <v>577</v>
      </c>
      <c r="Q26" s="360">
        <v>331657</v>
      </c>
      <c r="R26" s="360">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100.97520408369587</v>
      </c>
      <c r="D27" s="195">
        <f>'1'!U26+'2'!U26+'3'!U26+'4'!U26+'5'!U26+'6'!U26+'7'!U26+'8'!U26+'9'!U26+'10'!U26+'11'!U26+'12'!U26+'13'!U26+'14'!U26+'15'!U26+'16'!U26+'17'!U26+'18'!U26+'19'!U26+'20'!U26+'21'!U26+'22'!U26+'23'!U26+'24'!U26+'25'!U26+'26'!U26+'27'!U26+'28'!U26+'29'!U26+'30'!U26+'31'!U26+'32'!U26+'33'!U26+'34'!U26+'35'!U26+'36'!U26+'37'!U26+'38'!U26+'39'!U26</f>
        <v>51.782155940356844</v>
      </c>
      <c r="E27" s="121">
        <f>'1'!W26+'2'!W26+'3'!W26+'4'!W26+'5'!W26+'6'!W26+'7'!W26+'8'!W26+'9'!W26+'10'!W26+'11'!W26+'12'!W26+'13'!W26+'14'!W26+'15'!W26+'16'!W26+'17'!W26+'18'!W26+'19'!W26+'20'!W26+'21'!W26+'22'!W26+'23'!W26+'24'!W26+'25'!W26+'26'!W26+'27'!W26+'28'!W26+'29'!W26+'30'!W26+'31'!W26+'32'!W26+'33'!W26+'34'!W26+'35'!W26+'36'!W26+'37'!W26+'38'!W26+'39'!W26</f>
        <v>15</v>
      </c>
      <c r="F27" s="173">
        <f>'1'!Y26+'2'!Y26+'3'!Y26+'4'!Y26+'5'!Y26+'6'!Y26+'7'!Y26+'8'!Y26+'9'!Y26+'10'!Y26+'11'!Y26+'12'!Y26+'13'!Y26+'14'!Y26+'15'!Y26+'16'!Y26+'17'!Y26+'18'!Y26+'19'!Y26+'20'!Y26+'21'!Y26+'22'!Y26+'23'!Y26+'24'!Y26+'25'!Y26+'26'!Y26+'27'!Y26+'28'!Y26+'29'!Y26+'30'!Y26+'31'!Y26+'32'!Y26+'33'!Y26+'34'!Y26+'35'!Y26+'36'!Y26+'37'!Y26+'38'!Y26+'39'!Y26</f>
        <v>10</v>
      </c>
      <c r="G27" s="55">
        <v>22</v>
      </c>
      <c r="O27" s="49">
        <v>219</v>
      </c>
      <c r="P27" s="361" t="s">
        <v>578</v>
      </c>
      <c r="Q27" s="360">
        <v>462755</v>
      </c>
      <c r="R27" s="360">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108.44612271324979</v>
      </c>
      <c r="D28" s="193">
        <f>'1'!U27+'2'!U27+'3'!U27+'4'!U27+'5'!U27+'6'!U27+'7'!U27+'8'!U27+'9'!U27+'10'!U27+'11'!U27+'12'!U27+'13'!U27+'14'!U27+'15'!U27+'16'!U27+'17'!U27+'18'!U27+'19'!U27+'20'!U27+'21'!U27+'22'!U27+'23'!U27+'24'!U27+'25'!U27+'26'!U27+'27'!U27+'28'!U27+'29'!U27+'30'!U27+'31'!U27+'32'!U27+'33'!U27+'34'!U27+'35'!U27+'36'!U27+'37'!U27+'38'!U27+'39'!U27</f>
        <v>47.874201533032078</v>
      </c>
      <c r="E28" s="120">
        <f>'1'!W27+'2'!W27+'3'!W27+'4'!W27+'5'!W27+'6'!W27+'7'!W27+'8'!W27+'9'!W27+'10'!W27+'11'!W27+'12'!W27+'13'!W27+'14'!W27+'15'!W27+'16'!W27+'17'!W27+'18'!W27+'19'!W27+'20'!W27+'21'!W27+'22'!W27+'23'!W27+'24'!W27+'25'!W27+'26'!W27+'27'!W27+'28'!W27+'29'!W27+'30'!W27+'31'!W27+'32'!W27+'33'!W27+'34'!W27+'35'!W27+'36'!W27+'37'!W27+'38'!W27+'39'!W27</f>
        <v>13</v>
      </c>
      <c r="F28" s="172">
        <f>'1'!Y27+'2'!Y27+'3'!Y27+'4'!Y27+'5'!Y27+'6'!Y27+'7'!Y27+'8'!Y27+'9'!Y27+'10'!Y27+'11'!Y27+'12'!Y27+'13'!Y27+'14'!Y27+'15'!Y27+'16'!Y27+'17'!Y27+'18'!Y27+'19'!Y27+'20'!Y27+'21'!Y27+'22'!Y27+'23'!Y27+'24'!Y27+'25'!Y27+'26'!Y27+'27'!Y27+'28'!Y27+'29'!Y27+'30'!Y27+'31'!Y27+'32'!Y27+'33'!Y27+'34'!Y27+'35'!Y27+'36'!Y27+'37'!Y27+'38'!Y27+'39'!Y27</f>
        <v>9</v>
      </c>
      <c r="G28" s="117">
        <v>23</v>
      </c>
      <c r="O28" s="49">
        <v>301</v>
      </c>
      <c r="P28" s="361" t="s">
        <v>579</v>
      </c>
      <c r="Q28" s="360">
        <v>62895</v>
      </c>
      <c r="R28" s="360">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101.3838535980194</v>
      </c>
      <c r="D29" s="193">
        <f>'1'!U28+'2'!U28+'3'!U28+'4'!U28+'5'!U28+'6'!U28+'7'!U28+'8'!U28+'9'!U28+'10'!U28+'11'!U28+'12'!U28+'13'!U28+'14'!U28+'15'!U28+'16'!U28+'17'!U28+'18'!U28+'19'!U28+'20'!U28+'21'!U28+'22'!U28+'23'!U28+'24'!U28+'25'!U28+'26'!U28+'27'!U28+'28'!U28+'29'!U28+'30'!U28+'31'!U28+'32'!U28+'33'!U28+'34'!U28+'35'!U28+'36'!U28+'37'!U28+'38'!U28+'39'!U28</f>
        <v>37.549575406673846</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361" t="s">
        <v>564</v>
      </c>
      <c r="Q29" s="360">
        <v>2933055</v>
      </c>
      <c r="R29" s="360">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100</v>
      </c>
      <c r="D30" s="193">
        <f>'1'!U29+'2'!U29+'3'!U29+'4'!U29+'5'!U29+'6'!U29+'7'!U29+'8'!U29+'9'!U29+'10'!U29+'11'!U29+'12'!U29+'13'!U29+'14'!U29+'15'!U29+'16'!U29+'17'!U29+'18'!U29+'19'!U29+'20'!U29+'21'!U29+'22'!U29+'23'!U29+'24'!U29+'25'!U29+'26'!U29+'27'!U29+'28'!U29+'29'!U29+'30'!U29+'31'!U29+'32'!U29+'33'!U29+'34'!U29+'35'!U29+'36'!U29+'37'!U29+'38'!U29+'39'!U29</f>
        <v>0</v>
      </c>
      <c r="E30" s="120">
        <f>'1'!W29+'2'!W29+'3'!W29+'4'!W29+'5'!W29+'6'!W29+'7'!W29+'8'!W29+'9'!W29+'10'!W29+'11'!W29+'12'!W29+'13'!W29+'14'!W29+'15'!W29+'16'!W29+'17'!W29+'18'!W29+'19'!W29+'20'!W29+'21'!W29+'22'!W29+'23'!W29+'24'!W29+'25'!W29+'26'!W29+'27'!W29+'28'!W29+'29'!W29+'30'!W29+'31'!W29+'32'!W29+'33'!W29+'34'!W29+'35'!W29+'36'!W29+'37'!W29+'38'!W29+'39'!W29</f>
        <v>0</v>
      </c>
      <c r="F30" s="172">
        <f>'1'!Y29+'2'!Y29+'3'!Y29+'4'!Y29+'5'!Y29+'6'!Y29+'7'!Y29+'8'!Y29+'9'!Y29+'10'!Y29+'11'!Y29+'12'!Y29+'13'!Y29+'14'!Y29+'15'!Y29+'16'!Y29+'17'!Y29+'18'!Y29+'19'!Y29+'20'!Y29+'21'!Y29+'22'!Y29+'23'!Y29+'24'!Y29+'25'!Y29+'26'!Y29+'27'!Y29+'28'!Y29+'29'!Y29+'30'!Y29+'31'!Y29+'32'!Y29+'33'!Y29+'34'!Y29+'35'!Y29+'36'!Y29+'37'!Y29+'38'!Y29+'39'!Y29</f>
        <v>0</v>
      </c>
      <c r="G30" s="117">
        <v>25</v>
      </c>
      <c r="O30" s="49">
        <v>203</v>
      </c>
      <c r="P30" s="361" t="s">
        <v>580</v>
      </c>
      <c r="Q30" s="360">
        <v>1187637</v>
      </c>
      <c r="R30" s="360">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113.22390815757194</v>
      </c>
      <c r="D31" s="193">
        <f>'1'!U30+'2'!U30+'3'!U30+'4'!U30+'5'!U30+'6'!U30+'7'!U30+'8'!U30+'9'!U30+'10'!U30+'11'!U30+'12'!U30+'13'!U30+'14'!U30+'15'!U30+'16'!U30+'17'!U30+'18'!U30+'19'!U30+'20'!U30+'21'!U30+'22'!U30+'23'!U30+'24'!U30+'25'!U30+'26'!U30+'27'!U30+'28'!U30+'29'!U30+'30'!U30+'31'!U30+'32'!U30+'33'!U30+'34'!U30+'35'!U30+'36'!U30+'37'!U30+'38'!U30+'39'!U30</f>
        <v>73.394153904513047</v>
      </c>
      <c r="E31" s="120">
        <f>'1'!W30+'2'!W30+'3'!W30+'4'!W30+'5'!W30+'6'!W30+'7'!W30+'8'!W30+'9'!W30+'10'!W30+'11'!W30+'12'!W30+'13'!W30+'14'!W30+'15'!W30+'16'!W30+'17'!W30+'18'!W30+'19'!W30+'20'!W30+'21'!W30+'22'!W30+'23'!W30+'24'!W30+'25'!W30+'26'!W30+'27'!W30+'28'!W30+'29'!W30+'30'!W30+'31'!W30+'32'!W30+'33'!W30+'34'!W30+'35'!W30+'36'!W30+'37'!W30+'38'!W30+'39'!W30</f>
        <v>8</v>
      </c>
      <c r="F31" s="172">
        <f>'1'!Y30+'2'!Y30+'3'!Y30+'4'!Y30+'5'!Y30+'6'!Y30+'7'!Y30+'8'!Y30+'9'!Y30+'10'!Y30+'11'!Y30+'12'!Y30+'13'!Y30+'14'!Y30+'15'!Y30+'16'!Y30+'17'!Y30+'18'!Y30+'19'!Y30+'20'!Y30+'21'!Y30+'22'!Y30+'23'!Y30+'24'!Y30+'25'!Y30+'26'!Y30+'27'!Y30+'28'!Y30+'29'!Y30+'30'!Y30+'31'!Y30+'32'!Y30+'33'!Y30+'34'!Y30+'35'!Y30+'36'!Y30+'37'!Y30+'38'!Y30+'39'!Y30</f>
        <v>8</v>
      </c>
      <c r="G31" s="117">
        <v>26</v>
      </c>
      <c r="O31" s="49">
        <v>210</v>
      </c>
      <c r="P31" s="361" t="s">
        <v>581</v>
      </c>
      <c r="Q31" s="360">
        <v>868757</v>
      </c>
      <c r="R31" s="360">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157.48494306466722</v>
      </c>
      <c r="D32" s="193">
        <f>'1'!U31+'2'!U31+'3'!U31+'4'!U31+'5'!U31+'6'!U31+'7'!U31+'8'!U31+'9'!U31+'10'!U31+'11'!U31+'12'!U31+'13'!U31+'14'!U31+'15'!U31+'16'!U31+'17'!U31+'18'!U31+'19'!U31+'20'!U31+'21'!U31+'22'!U31+'23'!U31+'24'!U31+'25'!U31+'26'!U31+'27'!U31+'28'!U31+'29'!U31+'30'!U31+'31'!U31+'32'!U31+'33'!U31+'34'!U31+'35'!U31+'36'!U31+'37'!U31+'38'!U31+'39'!U31</f>
        <v>110.53478208212769</v>
      </c>
      <c r="E32" s="120">
        <f>'1'!W31+'2'!W31+'3'!W31+'4'!W31+'5'!W31+'6'!W31+'7'!W31+'8'!W31+'9'!W31+'10'!W31+'11'!W31+'12'!W31+'13'!W31+'14'!W31+'15'!W31+'16'!W31+'17'!W31+'18'!W31+'19'!W31+'20'!W31+'21'!W31+'22'!W31+'23'!W31+'24'!W31+'25'!W31+'26'!W31+'27'!W31+'28'!W31+'29'!W31+'30'!W31+'31'!W31+'32'!W31+'33'!W31+'34'!W31+'35'!W31+'36'!W31+'37'!W31+'38'!W31+'39'!W31</f>
        <v>69</v>
      </c>
      <c r="F32" s="172">
        <f>'1'!Y31+'2'!Y31+'3'!Y31+'4'!Y31+'5'!Y31+'6'!Y31+'7'!Y31+'8'!Y31+'9'!Y31+'10'!Y31+'11'!Y31+'12'!Y31+'13'!Y31+'14'!Y31+'15'!Y31+'16'!Y31+'17'!Y31+'18'!Y31+'19'!Y31+'20'!Y31+'21'!Y31+'22'!Y31+'23'!Y31+'24'!Y31+'25'!Y31+'26'!Y31+'27'!Y31+'28'!Y31+'29'!Y31+'30'!Y31+'31'!Y31+'32'!Y31+'33'!Y31+'34'!Y31+'35'!Y31+'36'!Y31+'37'!Y31+'38'!Y31+'39'!Y31</f>
        <v>36</v>
      </c>
      <c r="G32" s="117">
        <v>27</v>
      </c>
      <c r="O32" s="49">
        <v>216</v>
      </c>
      <c r="P32" s="361" t="s">
        <v>582</v>
      </c>
      <c r="Q32" s="360">
        <v>536118</v>
      </c>
      <c r="R32" s="360">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137.16515404223446</v>
      </c>
      <c r="D33" s="193">
        <f>'1'!U32+'2'!U32+'3'!U32+'4'!U32+'5'!U32+'6'!U32+'7'!U32+'8'!U32+'9'!U32+'10'!U32+'11'!U32+'12'!U32+'13'!U32+'14'!U32+'15'!U32+'16'!U32+'17'!U32+'18'!U32+'19'!U32+'20'!U32+'21'!U32+'22'!U32+'23'!U32+'24'!U32+'25'!U32+'26'!U32+'27'!U32+'28'!U32+'29'!U32+'30'!U32+'31'!U32+'32'!U32+'33'!U32+'34'!U32+'35'!U32+'36'!U32+'37'!U32+'38'!U32+'39'!U32</f>
        <v>89.151210236940216</v>
      </c>
      <c r="E33" s="120">
        <f>'1'!W32+'2'!W32+'3'!W32+'4'!W32+'5'!W32+'6'!W32+'7'!W32+'8'!W32+'9'!W32+'10'!W32+'11'!W32+'12'!W32+'13'!W32+'14'!W32+'15'!W32+'16'!W32+'17'!W32+'18'!W32+'19'!W32+'20'!W32+'21'!W32+'22'!W32+'23'!W32+'24'!W32+'25'!W32+'26'!W32+'27'!W32+'28'!W32+'29'!W32+'30'!W32+'31'!W32+'32'!W32+'33'!W32+'34'!W32+'35'!W32+'36'!W32+'37'!W32+'38'!W32+'39'!W32</f>
        <v>9</v>
      </c>
      <c r="F33" s="172">
        <f>'1'!Y32+'2'!Y32+'3'!Y32+'4'!Y32+'5'!Y32+'6'!Y32+'7'!Y32+'8'!Y32+'9'!Y32+'10'!Y32+'11'!Y32+'12'!Y32+'13'!Y32+'14'!Y32+'15'!Y32+'16'!Y32+'17'!Y32+'18'!Y32+'19'!Y32+'20'!Y32+'21'!Y32+'22'!Y32+'23'!Y32+'24'!Y32+'25'!Y32+'26'!Y32+'27'!Y32+'28'!Y32+'29'!Y32+'30'!Y32+'31'!Y32+'32'!Y32+'33'!Y32+'34'!Y32+'35'!Y32+'36'!Y32+'37'!Y32+'38'!Y32+'39'!Y32</f>
        <v>9</v>
      </c>
      <c r="G33" s="117">
        <v>28</v>
      </c>
      <c r="O33" s="49">
        <v>381</v>
      </c>
      <c r="P33" s="361" t="s">
        <v>583</v>
      </c>
      <c r="Q33" s="360">
        <v>162441</v>
      </c>
      <c r="R33" s="360">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176.84684528388857</v>
      </c>
      <c r="D34" s="193">
        <f>'1'!U33+'2'!U33+'3'!U33+'4'!U33+'5'!U33+'6'!U33+'7'!U33+'8'!U33+'9'!U33+'10'!U33+'11'!U33+'12'!U33+'13'!U33+'14'!U33+'15'!U33+'16'!U33+'17'!U33+'18'!U33+'19'!U33+'20'!U33+'21'!U33+'22'!U33+'23'!U33+'24'!U33+'25'!U33+'26'!U33+'27'!U33+'28'!U33+'29'!U33+'30'!U33+'31'!U33+'32'!U33+'33'!U33+'34'!U33+'35'!U33+'36'!U33+'37'!U33+'38'!U33+'39'!U33</f>
        <v>158.67025297689469</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361" t="s">
        <v>584</v>
      </c>
      <c r="Q34" s="360">
        <v>178102</v>
      </c>
      <c r="R34" s="360">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135.76226429966798</v>
      </c>
      <c r="D35" s="193">
        <f>'1'!U34+'2'!U34+'3'!U34+'4'!U34+'5'!U34+'6'!U34+'7'!U34+'8'!U34+'9'!U34+'10'!U34+'11'!U34+'12'!U34+'13'!U34+'14'!U34+'15'!U34+'16'!U34+'17'!U34+'18'!U34+'19'!U34+'20'!U34+'21'!U34+'22'!U34+'23'!U34+'24'!U34+'25'!U34+'26'!U34+'27'!U34+'28'!U34+'29'!U34+'30'!U34+'31'!U34+'32'!U34+'33'!U34+'34'!U34+'35'!U34+'36'!U34+'37'!U34+'38'!U34+'39'!U34</f>
        <v>85.992583894800546</v>
      </c>
      <c r="E35" s="120">
        <f>'1'!W34+'2'!W34+'3'!W34+'4'!W34+'5'!W34+'6'!W34+'7'!W34+'8'!W34+'9'!W34+'10'!W34+'11'!W34+'12'!W34+'13'!W34+'14'!W34+'15'!W34+'16'!W34+'17'!W34+'18'!W34+'19'!W34+'20'!W34+'21'!W34+'22'!W34+'23'!W34+'24'!W34+'25'!W34+'26'!W34+'27'!W34+'28'!W34+'29'!W34+'30'!W34+'31'!W34+'32'!W34+'33'!W34+'34'!W34+'35'!W34+'36'!W34+'37'!W34+'38'!W34+'39'!W34</f>
        <v>11</v>
      </c>
      <c r="F35" s="172">
        <f>'1'!Y34+'2'!Y34+'3'!Y34+'4'!Y34+'5'!Y34+'6'!Y34+'7'!Y34+'8'!Y34+'9'!Y34+'10'!Y34+'11'!Y34+'12'!Y34+'13'!Y34+'14'!Y34+'15'!Y34+'16'!Y34+'17'!Y34+'18'!Y34+'19'!Y34+'20'!Y34+'21'!Y34+'22'!Y34+'23'!Y34+'24'!Y34+'25'!Y34+'26'!Y34+'27'!Y34+'28'!Y34+'29'!Y34+'30'!Y34+'31'!Y34+'32'!Y34+'33'!Y34+'34'!Y34+'35'!Y34+'36'!Y34+'37'!Y34+'38'!Y34+'39'!Y34</f>
        <v>10</v>
      </c>
      <c r="G35" s="117">
        <v>30</v>
      </c>
      <c r="O35" s="49"/>
      <c r="P35" s="361" t="s">
        <v>565</v>
      </c>
      <c r="Q35" s="360">
        <v>1278601</v>
      </c>
      <c r="R35" s="360">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109.55363447035165</v>
      </c>
      <c r="D36" s="193">
        <f>'1'!U35+'2'!U35+'3'!U35+'4'!U35+'5'!U35+'6'!U35+'7'!U35+'8'!U35+'9'!U35+'10'!U35+'11'!U35+'12'!U35+'13'!U35+'14'!U35+'15'!U35+'16'!U35+'17'!U35+'18'!U35+'19'!U35+'20'!U35+'21'!U35+'22'!U35+'23'!U35+'24'!U35+'25'!U35+'26'!U35+'27'!U35+'28'!U35+'29'!U35+'30'!U35+'31'!U35+'32'!U35+'33'!U35+'34'!U35+'35'!U35+'36'!U35+'37'!U35+'38'!U35+'39'!U35</f>
        <v>41.865138886884381</v>
      </c>
      <c r="E36" s="120">
        <f>'1'!W35+'2'!W35+'3'!W35+'4'!W35+'5'!W35+'6'!W35+'7'!W35+'8'!W35+'9'!W35+'10'!W35+'11'!W35+'12'!W35+'13'!W35+'14'!W35+'15'!W35+'16'!W35+'17'!W35+'18'!W35+'19'!W35+'20'!W35+'21'!W35+'22'!W35+'23'!W35+'24'!W35+'25'!W35+'26'!W35+'27'!W35+'28'!W35+'29'!W35+'30'!W35+'31'!W35+'32'!W35+'33'!W35+'34'!W35+'35'!W35+'36'!W35+'37'!W35+'38'!W35+'39'!W35</f>
        <v>7</v>
      </c>
      <c r="F36" s="172">
        <f>'1'!Y35+'2'!Y35+'3'!Y35+'4'!Y35+'5'!Y35+'6'!Y35+'7'!Y35+'8'!Y35+'9'!Y35+'10'!Y35+'11'!Y35+'12'!Y35+'13'!Y35+'14'!Y35+'15'!Y35+'16'!Y35+'17'!Y35+'18'!Y35+'19'!Y35+'20'!Y35+'21'!Y35+'22'!Y35+'23'!Y35+'24'!Y35+'25'!Y35+'26'!Y35+'27'!Y35+'28'!Y35+'29'!Y35+'30'!Y35+'31'!Y35+'32'!Y35+'33'!Y35+'34'!Y35+'35'!Y35+'36'!Y35+'37'!Y35+'38'!Y35+'39'!Y35</f>
        <v>8</v>
      </c>
      <c r="G36" s="117">
        <v>31</v>
      </c>
      <c r="O36" s="49">
        <v>213</v>
      </c>
      <c r="P36" s="361" t="s">
        <v>585</v>
      </c>
      <c r="Q36" s="360">
        <v>145212</v>
      </c>
      <c r="R36" s="360">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122.66042572344935</v>
      </c>
      <c r="D37" s="193">
        <f>'1'!U36+'2'!U36+'3'!U36+'4'!U36+'5'!U36+'6'!U36+'7'!U36+'8'!U36+'9'!U36+'10'!U36+'11'!U36+'12'!U36+'13'!U36+'14'!U36+'15'!U36+'16'!U36+'17'!U36+'18'!U36+'19'!U36+'20'!U36+'21'!U36+'22'!U36+'23'!U36+'24'!U36+'25'!U36+'26'!U36+'27'!U36+'28'!U36+'29'!U36+'30'!U36+'31'!U36+'32'!U36+'33'!U36+'34'!U36+'35'!U36+'36'!U36+'37'!U36+'38'!U36+'39'!U36</f>
        <v>86.550113477761016</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7</v>
      </c>
      <c r="G37" s="117">
        <v>32</v>
      </c>
      <c r="O37" s="49">
        <v>215</v>
      </c>
      <c r="P37" s="361" t="s">
        <v>586</v>
      </c>
      <c r="Q37" s="360">
        <v>296081</v>
      </c>
      <c r="R37" s="360">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113.47348574183789</v>
      </c>
      <c r="D38" s="193">
        <f>'1'!U37+'2'!U37+'3'!U37+'4'!U37+'5'!U37+'6'!U37+'7'!U37+'8'!U37+'9'!U37+'10'!U37+'11'!U37+'12'!U37+'13'!U37+'14'!U37+'15'!U37+'16'!U37+'17'!U37+'18'!U37+'19'!U37+'20'!U37+'21'!U37+'22'!U37+'23'!U37+'24'!U37+'25'!U37+'26'!U37+'27'!U37+'28'!U37+'29'!U37+'30'!U37+'31'!U37+'32'!U37+'33'!U37+'34'!U37+'35'!U37+'36'!U37+'37'!U37+'38'!U37+'39'!U37</f>
        <v>85.474940452277906</v>
      </c>
      <c r="E38" s="120">
        <f>'1'!W37+'2'!W37+'3'!W37+'4'!W37+'5'!W37+'6'!W37+'7'!W37+'8'!W37+'9'!W37+'10'!W37+'11'!W37+'12'!W37+'13'!W37+'14'!W37+'15'!W37+'16'!W37+'17'!W37+'18'!W37+'19'!W37+'20'!W37+'21'!W37+'22'!W37+'23'!W37+'24'!W37+'25'!W37+'26'!W37+'27'!W37+'28'!W37+'29'!W37+'30'!W37+'31'!W37+'32'!W37+'33'!W37+'34'!W37+'35'!W37+'36'!W37+'37'!W37+'38'!W37+'39'!W37</f>
        <v>12</v>
      </c>
      <c r="F38" s="172">
        <f>'1'!Y37+'2'!Y37+'3'!Y37+'4'!Y37+'5'!Y37+'6'!Y37+'7'!Y37+'8'!Y37+'9'!Y37+'10'!Y37+'11'!Y37+'12'!Y37+'13'!Y37+'14'!Y37+'15'!Y37+'16'!Y37+'17'!Y37+'18'!Y37+'19'!Y37+'20'!Y37+'21'!Y37+'22'!Y37+'23'!Y37+'24'!Y37+'25'!Y37+'26'!Y37+'27'!Y37+'28'!Y37+'29'!Y37+'30'!Y37+'31'!Y37+'32'!Y37+'33'!Y37+'34'!Y37+'35'!Y37+'36'!Y37+'37'!Y37+'38'!Y37+'39'!Y37</f>
        <v>8</v>
      </c>
      <c r="G38" s="117">
        <v>33</v>
      </c>
      <c r="O38" s="49">
        <v>218</v>
      </c>
      <c r="P38" s="361" t="s">
        <v>587</v>
      </c>
      <c r="Q38" s="360">
        <v>258553</v>
      </c>
      <c r="R38" s="360">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115.01136465482395</v>
      </c>
      <c r="D39" s="193">
        <f>'1'!U38+'2'!U38+'3'!U38+'4'!U38+'5'!U38+'6'!U38+'7'!U38+'8'!U38+'9'!U38+'10'!U38+'11'!U38+'12'!U38+'13'!U38+'14'!U38+'15'!U38+'16'!U38+'17'!U38+'18'!U38+'19'!U38+'20'!U38+'21'!U38+'22'!U38+'23'!U38+'24'!U38+'25'!U38+'26'!U38+'27'!U38+'28'!U38+'29'!U38+'30'!U38+'31'!U38+'32'!U38+'33'!U38+'34'!U38+'35'!U38+'36'!U38+'37'!U38+'38'!U38+'39'!U38</f>
        <v>64.885346161196082</v>
      </c>
      <c r="E39" s="120">
        <f>'1'!W38+'2'!W38+'3'!W38+'4'!W38+'5'!W38+'6'!W38+'7'!W38+'8'!W38+'9'!W38+'10'!W38+'11'!W38+'12'!W38+'13'!W38+'14'!W38+'15'!W38+'16'!W38+'17'!W38+'18'!W38+'19'!W38+'20'!W38+'21'!W38+'22'!W38+'23'!W38+'24'!W38+'25'!W38+'26'!W38+'27'!W38+'28'!W38+'29'!W38+'30'!W38+'31'!W38+'32'!W38+'33'!W38+'34'!W38+'35'!W38+'36'!W38+'37'!W38+'38'!W38+'39'!W38</f>
        <v>20</v>
      </c>
      <c r="F39" s="172">
        <f>'1'!Y38+'2'!Y38+'3'!Y38+'4'!Y38+'5'!Y38+'6'!Y38+'7'!Y38+'8'!Y38+'9'!Y38+'10'!Y38+'11'!Y38+'12'!Y38+'13'!Y38+'14'!Y38+'15'!Y38+'16'!Y38+'17'!Y38+'18'!Y38+'19'!Y38+'20'!Y38+'21'!Y38+'22'!Y38+'23'!Y38+'24'!Y38+'25'!Y38+'26'!Y38+'27'!Y38+'28'!Y38+'29'!Y38+'30'!Y38+'31'!Y38+'32'!Y38+'33'!Y38+'34'!Y38+'35'!Y38+'36'!Y38+'37'!Y38+'38'!Y38+'39'!Y38</f>
        <v>18</v>
      </c>
      <c r="G39" s="117">
        <v>34</v>
      </c>
      <c r="O39" s="49">
        <v>220</v>
      </c>
      <c r="P39" s="361" t="s">
        <v>588</v>
      </c>
      <c r="Q39" s="360">
        <v>236199</v>
      </c>
      <c r="R39" s="360">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112.59399318742653</v>
      </c>
      <c r="D40" s="193">
        <f>'1'!U39+'2'!U39+'3'!U39+'4'!U39+'5'!U39+'6'!U39+'7'!U39+'8'!U39+'9'!U39+'10'!U39+'11'!U39+'12'!U39+'13'!U39+'14'!U39+'15'!U39+'16'!U39+'17'!U39+'18'!U39+'19'!U39+'20'!U39+'21'!U39+'22'!U39+'23'!U39+'24'!U39+'25'!U39+'26'!U39+'27'!U39+'28'!U39+'29'!U39+'30'!U39+'31'!U39+'32'!U39+'33'!U39+'34'!U39+'35'!U39+'36'!U39+'37'!U39+'38'!U39+'39'!U39</f>
        <v>63.433235598550162</v>
      </c>
      <c r="E40" s="120">
        <f>'1'!W39+'2'!W39+'3'!W39+'4'!W39+'5'!W39+'6'!W39+'7'!W39+'8'!W39+'9'!W39+'10'!W39+'11'!W39+'12'!W39+'13'!W39+'14'!W39+'15'!W39+'16'!W39+'17'!W39+'18'!W39+'19'!W39+'20'!W39+'21'!W39+'22'!W39+'23'!W39+'24'!W39+'25'!W39+'26'!W39+'27'!W39+'28'!W39+'29'!W39+'30'!W39+'31'!W39+'32'!W39+'33'!W39+'34'!W39+'35'!W39+'36'!W39+'37'!W39+'38'!W39+'39'!W39</f>
        <v>21</v>
      </c>
      <c r="F40" s="172">
        <f>'1'!Y39+'2'!Y39+'3'!Y39+'4'!Y39+'5'!Y39+'6'!Y39+'7'!Y39+'8'!Y39+'9'!Y39+'10'!Y39+'11'!Y39+'12'!Y39+'13'!Y39+'14'!Y39+'15'!Y39+'16'!Y39+'17'!Y39+'18'!Y39+'19'!Y39+'20'!Y39+'21'!Y39+'22'!Y39+'23'!Y39+'24'!Y39+'25'!Y39+'26'!Y39+'27'!Y39+'28'!Y39+'29'!Y39+'30'!Y39+'31'!Y39+'32'!Y39+'33'!Y39+'34'!Y39+'35'!Y39+'36'!Y39+'37'!Y39+'38'!Y39+'39'!Y39</f>
        <v>17</v>
      </c>
      <c r="G40" s="117">
        <v>35</v>
      </c>
      <c r="O40" s="49">
        <v>228</v>
      </c>
      <c r="P40" s="361" t="s">
        <v>518</v>
      </c>
      <c r="Q40" s="360">
        <v>278667</v>
      </c>
      <c r="R40" s="360">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182.76736143734618</v>
      </c>
      <c r="D41" s="193">
        <f>'1'!U40+'2'!U40+'3'!U40+'4'!U40+'5'!U40+'6'!U40+'7'!U40+'8'!U40+'9'!U40+'10'!U40+'11'!U40+'12'!U40+'13'!U40+'14'!U40+'15'!U40+'16'!U40+'17'!U40+'18'!U40+'19'!U40+'20'!U40+'21'!U40+'22'!U40+'23'!U40+'24'!U40+'25'!U40+'26'!U40+'27'!U40+'28'!U40+'29'!U40+'30'!U40+'31'!U40+'32'!U40+'33'!U40+'34'!U40+'35'!U40+'36'!U40+'37'!U40+'38'!U40+'39'!U40</f>
        <v>118.71063347377468</v>
      </c>
      <c r="E41" s="120">
        <f>'1'!W40+'2'!W40+'3'!W40+'4'!W40+'5'!W40+'6'!W40+'7'!W40+'8'!W40+'9'!W40+'10'!W40+'11'!W40+'12'!W40+'13'!W40+'14'!W40+'15'!W40+'16'!W40+'17'!W40+'18'!W40+'19'!W40+'20'!W40+'21'!W40+'22'!W40+'23'!W40+'24'!W40+'25'!W40+'26'!W40+'27'!W40+'28'!W40+'29'!W40+'30'!W40+'31'!W40+'32'!W40+'33'!W40+'34'!W40+'35'!W40+'36'!W40+'37'!W40+'38'!W40+'39'!W40</f>
        <v>55</v>
      </c>
      <c r="F41" s="172">
        <f>'1'!Y40+'2'!Y40+'3'!Y40+'4'!Y40+'5'!Y40+'6'!Y40+'7'!Y40+'8'!Y40+'9'!Y40+'10'!Y40+'11'!Y40+'12'!Y40+'13'!Y40+'14'!Y40+'15'!Y40+'16'!Y40+'17'!Y40+'18'!Y40+'19'!Y40+'20'!Y40+'21'!Y40+'22'!Y40+'23'!Y40+'24'!Y40+'25'!Y40+'26'!Y40+'27'!Y40+'28'!Y40+'29'!Y40+'30'!Y40+'31'!Y40+'32'!Y40+'33'!Y40+'34'!Y40+'35'!Y40+'36'!Y40+'37'!Y40+'38'!Y40+'39'!Y40</f>
        <v>39</v>
      </c>
      <c r="G41" s="117">
        <v>36</v>
      </c>
      <c r="O41" s="49">
        <v>365</v>
      </c>
      <c r="P41" s="361" t="s">
        <v>521</v>
      </c>
      <c r="Q41" s="360">
        <v>63889</v>
      </c>
      <c r="R41" s="360">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127.85507640421086</v>
      </c>
      <c r="D42" s="193">
        <f>'1'!U41+'2'!U41+'3'!U41+'4'!U41+'5'!U41+'6'!U41+'7'!U41+'8'!U41+'9'!U41+'10'!U41+'11'!U41+'12'!U41+'13'!U41+'14'!U41+'15'!U41+'16'!U41+'17'!U41+'18'!U41+'19'!U41+'20'!U41+'21'!U41+'22'!U41+'23'!U41+'24'!U41+'25'!U41+'26'!U41+'27'!U41+'28'!U41+'29'!U41+'30'!U41+'31'!U41+'32'!U41+'33'!U41+'34'!U41+'35'!U41+'36'!U41+'37'!U41+'38'!U41+'39'!U41</f>
        <v>58.512937401712676</v>
      </c>
      <c r="E42" s="120">
        <f>'1'!W41+'2'!W41+'3'!W41+'4'!W41+'5'!W41+'6'!W41+'7'!W41+'8'!W41+'9'!W41+'10'!W41+'11'!W41+'12'!W41+'13'!W41+'14'!W41+'15'!W41+'16'!W41+'17'!W41+'18'!W41+'19'!W41+'20'!W41+'21'!W41+'22'!W41+'23'!W41+'24'!W41+'25'!W41+'26'!W41+'27'!W41+'28'!W41+'29'!W41+'30'!W41+'31'!W41+'32'!W41+'33'!W41+'34'!W41+'35'!W41+'36'!W41+'37'!W41+'38'!W41+'39'!W41</f>
        <v>19</v>
      </c>
      <c r="F42" s="172">
        <f>'1'!Y41+'2'!Y41+'3'!Y41+'4'!Y41+'5'!Y41+'6'!Y41+'7'!Y41+'8'!Y41+'9'!Y41+'10'!Y41+'11'!Y41+'12'!Y41+'13'!Y41+'14'!Y41+'15'!Y41+'16'!Y41+'17'!Y41+'18'!Y41+'19'!Y41+'20'!Y41+'21'!Y41+'22'!Y41+'23'!Y41+'24'!Y41+'25'!Y41+'26'!Y41+'27'!Y41+'28'!Y41+'29'!Y41+'30'!Y41+'31'!Y41+'32'!Y41+'33'!Y41+'34'!Y41+'35'!Y41+'36'!Y41+'37'!Y41+'38'!Y41+'39'!Y41</f>
        <v>13</v>
      </c>
      <c r="G42" s="117">
        <v>37</v>
      </c>
      <c r="O42" s="49"/>
      <c r="P42" s="361" t="s">
        <v>589</v>
      </c>
      <c r="Q42" s="360">
        <v>2700326</v>
      </c>
      <c r="R42" s="360">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100.906577467202</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361" t="s">
        <v>492</v>
      </c>
      <c r="Q43" s="360">
        <v>2444385</v>
      </c>
      <c r="R43" s="360">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101.59988676195542</v>
      </c>
      <c r="D44" s="193">
        <f>'1'!U43+'2'!U43+'3'!U43+'4'!U43+'5'!U43+'6'!U43+'7'!U43+'8'!U43+'9'!U43+'10'!U43+'11'!U43+'12'!U43+'13'!U43+'14'!U43+'15'!U43+'16'!U43+'17'!U43+'18'!U43+'19'!U43+'20'!U43+'21'!U43+'22'!U43+'23'!U43+'24'!U43+'25'!U43+'26'!U43+'27'!U43+'28'!U43+'29'!U43+'30'!U43+'31'!U43+'32'!U43+'33'!U43+'34'!U43+'35'!U43+'36'!U43+'37'!U43+'38'!U43+'39'!U43</f>
        <v>33.866628920651806</v>
      </c>
      <c r="E44" s="120">
        <f>'1'!W43+'2'!W43+'3'!W43+'4'!W43+'5'!W43+'6'!W43+'7'!W43+'8'!W43+'9'!W43+'10'!W43+'11'!W43+'12'!W43+'13'!W43+'14'!W43+'15'!W43+'16'!W43+'17'!W43+'18'!W43+'19'!W43+'20'!W43+'21'!W43+'22'!W43+'23'!W43+'24'!W43+'25'!W43+'26'!W43+'27'!W43+'28'!W43+'29'!W43+'30'!W43+'31'!W43+'32'!W43+'33'!W43+'34'!W43+'35'!W43+'36'!W43+'37'!W43+'38'!W43+'39'!W43</f>
        <v>2</v>
      </c>
      <c r="F44" s="172">
        <f>'1'!Y43+'2'!Y43+'3'!Y43+'4'!Y43+'5'!Y43+'6'!Y43+'7'!Y43+'8'!Y43+'9'!Y43+'10'!Y43+'11'!Y43+'12'!Y43+'13'!Y43+'14'!Y43+'15'!Y43+'16'!Y43+'17'!Y43+'18'!Y43+'19'!Y43+'20'!Y43+'21'!Y43+'22'!Y43+'23'!Y43+'24'!Y43+'25'!Y43+'26'!Y43+'27'!Y43+'28'!Y43+'29'!Y43+'30'!Y43+'31'!Y43+'32'!Y43+'33'!Y43+'34'!Y43+'35'!Y43+'36'!Y43+'37'!Y43+'38'!Y43+'39'!Y43</f>
        <v>6</v>
      </c>
      <c r="G44" s="117">
        <v>39</v>
      </c>
      <c r="O44" s="49">
        <v>442</v>
      </c>
      <c r="P44" s="361" t="s">
        <v>590</v>
      </c>
      <c r="Q44" s="360">
        <v>38269</v>
      </c>
      <c r="R44" s="360">
        <v>35368</v>
      </c>
    </row>
    <row r="45" spans="1:18" x14ac:dyDescent="0.2">
      <c r="A45" s="106"/>
      <c r="B45" s="94" t="s">
        <v>83</v>
      </c>
      <c r="C45" s="206">
        <f>SUM(C6:C44)</f>
        <v>4434.1182228360476</v>
      </c>
      <c r="D45" s="207">
        <f>SUM(D6:D44)</f>
        <v>2129.0568337825794</v>
      </c>
      <c r="E45" s="204">
        <f>SUM(E6:E44)</f>
        <v>768</v>
      </c>
      <c r="F45" s="205">
        <f>SUM(F6:F44)</f>
        <v>492</v>
      </c>
      <c r="G45" s="118"/>
      <c r="O45" s="49">
        <v>443</v>
      </c>
      <c r="P45" s="361" t="s">
        <v>591</v>
      </c>
      <c r="Q45" s="360">
        <v>183066</v>
      </c>
      <c r="R45" s="360">
        <v>173284</v>
      </c>
    </row>
    <row r="46" spans="1:18" x14ac:dyDescent="0.2">
      <c r="A46" s="329" t="str">
        <f>取引基本表!$E$1</f>
        <v>2015年新温泉町産業連関表</v>
      </c>
      <c r="B46" s="331"/>
      <c r="C46" s="48"/>
      <c r="D46" s="48"/>
      <c r="E46" s="48"/>
      <c r="F46" s="48"/>
      <c r="G46" s="48"/>
      <c r="O46" s="49">
        <v>446</v>
      </c>
      <c r="P46" s="361" t="s">
        <v>526</v>
      </c>
      <c r="Q46" s="360">
        <v>34606</v>
      </c>
      <c r="R46" s="360">
        <v>34440</v>
      </c>
    </row>
    <row r="47" spans="1:18" x14ac:dyDescent="0.2">
      <c r="C47" s="208"/>
      <c r="D47" s="208"/>
      <c r="E47" s="208"/>
      <c r="F47" s="208"/>
      <c r="G47" s="48"/>
      <c r="O47" s="49"/>
      <c r="P47" s="361" t="s">
        <v>567</v>
      </c>
      <c r="Q47" s="360">
        <v>1115874</v>
      </c>
      <c r="R47" s="360">
        <v>1131429</v>
      </c>
    </row>
    <row r="48" spans="1:18" x14ac:dyDescent="0.2">
      <c r="C48" s="48"/>
      <c r="D48" s="48"/>
      <c r="E48" s="48"/>
      <c r="F48" s="48"/>
      <c r="G48" s="48"/>
      <c r="O48" s="49">
        <v>208</v>
      </c>
      <c r="P48" s="361" t="s">
        <v>592</v>
      </c>
      <c r="Q48" s="360">
        <v>178175</v>
      </c>
      <c r="R48" s="360">
        <v>205903</v>
      </c>
    </row>
    <row r="49" spans="3:18" x14ac:dyDescent="0.2">
      <c r="C49" s="48"/>
      <c r="D49" s="48"/>
      <c r="E49" s="48"/>
      <c r="F49" s="48"/>
      <c r="G49" s="48"/>
      <c r="O49" s="49">
        <v>212</v>
      </c>
      <c r="P49" s="361" t="s">
        <v>593</v>
      </c>
      <c r="Q49" s="360">
        <v>264770</v>
      </c>
      <c r="R49" s="360">
        <v>271944</v>
      </c>
    </row>
    <row r="50" spans="3:18" x14ac:dyDescent="0.2">
      <c r="O50" s="49">
        <v>227</v>
      </c>
      <c r="P50" s="361" t="s">
        <v>517</v>
      </c>
      <c r="Q50" s="360">
        <v>120665</v>
      </c>
      <c r="R50" s="360">
        <v>111832</v>
      </c>
    </row>
    <row r="51" spans="3:18" x14ac:dyDescent="0.2">
      <c r="O51" s="49">
        <v>229</v>
      </c>
      <c r="P51" s="361" t="s">
        <v>519</v>
      </c>
      <c r="Q51" s="360">
        <v>348616</v>
      </c>
      <c r="R51" s="360">
        <v>341914</v>
      </c>
    </row>
    <row r="52" spans="3:18" x14ac:dyDescent="0.2">
      <c r="O52" s="49">
        <v>464</v>
      </c>
      <c r="P52" s="361" t="s">
        <v>594</v>
      </c>
      <c r="Q52" s="360">
        <v>93387</v>
      </c>
      <c r="R52" s="360">
        <v>97242</v>
      </c>
    </row>
    <row r="53" spans="3:18" x14ac:dyDescent="0.2">
      <c r="O53" s="49">
        <v>481</v>
      </c>
      <c r="P53" s="361" t="s">
        <v>595</v>
      </c>
      <c r="Q53" s="360">
        <v>50484</v>
      </c>
      <c r="R53" s="360">
        <v>48645</v>
      </c>
    </row>
    <row r="54" spans="3:18" x14ac:dyDescent="0.2">
      <c r="O54" s="49">
        <v>501</v>
      </c>
      <c r="P54" s="361" t="s">
        <v>596</v>
      </c>
      <c r="Q54" s="360">
        <v>59777</v>
      </c>
      <c r="R54" s="360">
        <v>53949</v>
      </c>
    </row>
    <row r="55" spans="3:18" x14ac:dyDescent="0.2">
      <c r="O55" s="49"/>
      <c r="P55" s="361" t="s">
        <v>568</v>
      </c>
      <c r="Q55" s="360">
        <v>672561</v>
      </c>
      <c r="R55" s="360">
        <v>686870</v>
      </c>
    </row>
    <row r="56" spans="3:18" x14ac:dyDescent="0.2">
      <c r="O56" s="49">
        <v>209</v>
      </c>
      <c r="P56" s="361" t="s">
        <v>597</v>
      </c>
      <c r="Q56" s="360">
        <v>314928</v>
      </c>
      <c r="R56" s="360">
        <v>299944</v>
      </c>
    </row>
    <row r="57" spans="3:18" x14ac:dyDescent="0.2">
      <c r="O57" s="49">
        <v>222</v>
      </c>
      <c r="P57" s="361" t="s">
        <v>598</v>
      </c>
      <c r="Q57" s="360">
        <v>83428</v>
      </c>
      <c r="R57" s="360">
        <v>79818</v>
      </c>
    </row>
    <row r="58" spans="3:18" x14ac:dyDescent="0.2">
      <c r="O58" s="49">
        <v>225</v>
      </c>
      <c r="P58" s="361" t="s">
        <v>599</v>
      </c>
      <c r="Q58" s="360">
        <v>171979</v>
      </c>
      <c r="R58" s="360">
        <v>211181</v>
      </c>
    </row>
    <row r="59" spans="3:18" x14ac:dyDescent="0.2">
      <c r="O59" s="49">
        <v>585</v>
      </c>
      <c r="P59" s="361" t="s">
        <v>530</v>
      </c>
      <c r="Q59" s="360">
        <v>56592</v>
      </c>
      <c r="R59" s="360">
        <v>53759</v>
      </c>
    </row>
    <row r="60" spans="3:18" x14ac:dyDescent="0.2">
      <c r="O60" s="49">
        <v>586</v>
      </c>
      <c r="P60" s="361" t="s">
        <v>600</v>
      </c>
      <c r="Q60" s="360">
        <v>45634</v>
      </c>
      <c r="R60" s="360">
        <v>42168</v>
      </c>
    </row>
    <row r="61" spans="3:18" x14ac:dyDescent="0.2">
      <c r="O61" s="49"/>
      <c r="P61" s="361" t="s">
        <v>569</v>
      </c>
      <c r="Q61" s="360">
        <v>474157</v>
      </c>
      <c r="R61" s="360">
        <v>451615</v>
      </c>
    </row>
    <row r="62" spans="3:18" x14ac:dyDescent="0.2">
      <c r="O62" s="49">
        <v>221</v>
      </c>
      <c r="P62" s="361" t="s">
        <v>601</v>
      </c>
      <c r="Q62" s="360">
        <v>216783</v>
      </c>
      <c r="R62" s="360">
        <v>209488</v>
      </c>
    </row>
    <row r="63" spans="3:18" x14ac:dyDescent="0.2">
      <c r="O63" s="49">
        <v>223</v>
      </c>
      <c r="P63" s="361" t="s">
        <v>602</v>
      </c>
      <c r="Q63" s="360">
        <v>257374</v>
      </c>
      <c r="R63" s="360">
        <v>242127</v>
      </c>
    </row>
    <row r="64" spans="3:18" x14ac:dyDescent="0.2">
      <c r="O64" s="49"/>
      <c r="P64" s="361" t="s">
        <v>570</v>
      </c>
      <c r="Q64" s="360">
        <v>469330</v>
      </c>
      <c r="R64" s="360">
        <v>445310</v>
      </c>
    </row>
    <row r="65" spans="15:18" x14ac:dyDescent="0.2">
      <c r="O65" s="49">
        <v>205</v>
      </c>
      <c r="P65" s="361" t="s">
        <v>603</v>
      </c>
      <c r="Q65" s="360">
        <v>160450</v>
      </c>
      <c r="R65" s="360">
        <v>151566</v>
      </c>
    </row>
    <row r="66" spans="15:18" x14ac:dyDescent="0.2">
      <c r="O66" s="49">
        <v>224</v>
      </c>
      <c r="P66" s="361" t="s">
        <v>514</v>
      </c>
      <c r="Q66" s="360">
        <v>161691</v>
      </c>
      <c r="R66" s="360">
        <v>152961</v>
      </c>
    </row>
    <row r="67" spans="15:18" x14ac:dyDescent="0.2">
      <c r="O67" s="370">
        <v>226</v>
      </c>
      <c r="P67" s="371" t="s">
        <v>604</v>
      </c>
      <c r="Q67" s="363">
        <v>147189</v>
      </c>
      <c r="R67" s="363">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0.14138678223185266</v>
      </c>
      <c r="E5" s="77">
        <f>$C$5*D5</f>
        <v>14.138678223185266</v>
      </c>
      <c r="F5" s="76">
        <f>分析係数表!C8</f>
        <v>0.20518758684576188</v>
      </c>
      <c r="G5" s="77">
        <f t="shared" ref="G5:G38" si="0">E5*F5</f>
        <v>2.901081265804109</v>
      </c>
      <c r="H5" s="77">
        <f t="array" ref="H5:H43">MMULT(逆行列係数!C5:AO43,'1'!G5:G43)</f>
        <v>3.1943146310199273</v>
      </c>
      <c r="I5" s="77">
        <f t="shared" ref="I5:I38" si="1">C5+H5</f>
        <v>103.19431463101992</v>
      </c>
      <c r="J5" s="76">
        <f>分析係数表!G8</f>
        <v>0.11971830985915492</v>
      </c>
      <c r="K5" s="78">
        <f t="shared" ref="K5:K38" si="2">I5*J5</f>
        <v>12.354248934699568</v>
      </c>
      <c r="L5" s="79" t="s">
        <v>177</v>
      </c>
      <c r="M5" s="80" t="s">
        <v>177</v>
      </c>
      <c r="N5" s="81">
        <f>分析係数表!H8</f>
        <v>1.3167643294941739E-2</v>
      </c>
      <c r="O5" s="82">
        <f t="shared" ref="O5:O43" si="3">$M$44*N5</f>
        <v>0.12054209500174332</v>
      </c>
      <c r="P5" s="76">
        <f>分析係数表!C8</f>
        <v>0.20518758684576188</v>
      </c>
      <c r="Q5" s="82">
        <f t="shared" ref="Q5:Q38" si="4">O5*P5</f>
        <v>2.4733741586740285E-2</v>
      </c>
      <c r="R5" s="83">
        <f t="array" ref="R5:R43">MMULT(逆行列係数!C5:AO43,'1'!Q5:Q43)</f>
        <v>4.1811548247493016E-2</v>
      </c>
      <c r="S5" s="84">
        <f t="shared" ref="S5:S38" si="5">I5+R5</f>
        <v>103.23612617926742</v>
      </c>
      <c r="T5" s="85">
        <f>分析係数表!F8</f>
        <v>0.45341278439869986</v>
      </c>
      <c r="U5" s="86">
        <f t="shared" ref="U5:U43" si="6">S5*T5</f>
        <v>46.808579421477148</v>
      </c>
      <c r="V5" s="87">
        <f>分析係数表!D8</f>
        <v>0.60455037919826649</v>
      </c>
      <c r="W5" s="167">
        <f t="shared" ref="W5:W43" si="7">ROUND(S5*V5,0)</f>
        <v>62</v>
      </c>
      <c r="X5" s="76">
        <f>分析係数表!E8</f>
        <v>0.35969664138678226</v>
      </c>
      <c r="Y5" s="166">
        <f t="shared" ref="Y5:Y43" si="8">ROUND(S5*X5,0)</f>
        <v>37</v>
      </c>
    </row>
    <row r="6" spans="1:25" x14ac:dyDescent="0.2">
      <c r="A6" s="6" t="s">
        <v>219</v>
      </c>
      <c r="B6" s="5" t="s">
        <v>265</v>
      </c>
      <c r="C6" s="90"/>
      <c r="D6" s="76">
        <f>投入係数表!C6</f>
        <v>0</v>
      </c>
      <c r="E6" s="77">
        <f t="shared" ref="E6:E38" si="9">$C$5*D6</f>
        <v>0</v>
      </c>
      <c r="F6" s="76">
        <f>分析係数表!C9</f>
        <v>1</v>
      </c>
      <c r="G6" s="77">
        <f t="shared" si="0"/>
        <v>0</v>
      </c>
      <c r="H6" s="77">
        <v>2.5725967520732265E-3</v>
      </c>
      <c r="I6" s="77">
        <f t="shared" si="1"/>
        <v>2.5725967520732265E-3</v>
      </c>
      <c r="J6" s="76">
        <f>分析係数表!G9</f>
        <v>0.24479166666666666</v>
      </c>
      <c r="K6" s="78">
        <f t="shared" si="2"/>
        <v>6.297502466012585E-4</v>
      </c>
      <c r="L6" s="79"/>
      <c r="M6" s="80"/>
      <c r="N6" s="81">
        <f>分析係数表!H9</f>
        <v>6.7353674142924501E-4</v>
      </c>
      <c r="O6" s="82">
        <f t="shared" si="3"/>
        <v>6.1658360614702465E-3</v>
      </c>
      <c r="P6" s="76">
        <f>分析係数表!C9</f>
        <v>1</v>
      </c>
      <c r="Q6" s="82">
        <f t="shared" si="4"/>
        <v>6.1658360614702465E-3</v>
      </c>
      <c r="R6" s="83">
        <v>7.7383125210974809E-3</v>
      </c>
      <c r="S6" s="84">
        <f t="shared" si="5"/>
        <v>1.0310909273170708E-2</v>
      </c>
      <c r="T6" s="85">
        <f>分析係数表!F9</f>
        <v>0.671875</v>
      </c>
      <c r="U6" s="86">
        <f t="shared" si="6"/>
        <v>6.9276421679115695E-3</v>
      </c>
      <c r="V6" s="87">
        <f>分析係数表!D9</f>
        <v>7.2916666666666671E-2</v>
      </c>
      <c r="W6" s="167">
        <f t="shared" si="7"/>
        <v>0</v>
      </c>
      <c r="X6" s="76">
        <f>分析係数表!E9</f>
        <v>3.125E-2</v>
      </c>
      <c r="Y6" s="166">
        <f t="shared" si="8"/>
        <v>0</v>
      </c>
    </row>
    <row r="7" spans="1:25" x14ac:dyDescent="0.2">
      <c r="A7" s="6" t="s">
        <v>220</v>
      </c>
      <c r="B7" s="5" t="s">
        <v>266</v>
      </c>
      <c r="C7" s="90"/>
      <c r="D7" s="76">
        <f>投入係数表!C7</f>
        <v>0</v>
      </c>
      <c r="E7" s="77">
        <f t="shared" si="9"/>
        <v>0</v>
      </c>
      <c r="F7" s="76">
        <f>分析係数表!C10</f>
        <v>1</v>
      </c>
      <c r="G7" s="77">
        <f t="shared" si="0"/>
        <v>0</v>
      </c>
      <c r="H7" s="77">
        <v>0.19470652714231643</v>
      </c>
      <c r="I7" s="77">
        <f t="shared" si="1"/>
        <v>0.19470652714231643</v>
      </c>
      <c r="J7" s="76">
        <f>分析係数表!G10</f>
        <v>0.17878930079774755</v>
      </c>
      <c r="K7" s="78">
        <f t="shared" si="2"/>
        <v>3.4811443848532408E-2</v>
      </c>
      <c r="L7" s="79"/>
      <c r="M7" s="80"/>
      <c r="N7" s="81">
        <f>分析係数表!H10</f>
        <v>1.34707348285849E-3</v>
      </c>
      <c r="O7" s="82">
        <f t="shared" si="3"/>
        <v>1.2331672122940493E-2</v>
      </c>
      <c r="P7" s="76">
        <f>分析係数表!C10</f>
        <v>1</v>
      </c>
      <c r="Q7" s="82">
        <f t="shared" si="4"/>
        <v>1.2331672122940493E-2</v>
      </c>
      <c r="R7" s="83">
        <v>2.8596204263366738E-2</v>
      </c>
      <c r="S7" s="84">
        <f t="shared" si="5"/>
        <v>0.22330273140568316</v>
      </c>
      <c r="T7" s="85">
        <f>分析係数表!F10</f>
        <v>0.51806663538244957</v>
      </c>
      <c r="U7" s="86">
        <f t="shared" si="6"/>
        <v>0.11568569473105313</v>
      </c>
      <c r="V7" s="87">
        <f>分析係数表!D10</f>
        <v>0.10652275926794932</v>
      </c>
      <c r="W7" s="167">
        <f t="shared" si="7"/>
        <v>0</v>
      </c>
      <c r="X7" s="76">
        <f>分析係数表!E10</f>
        <v>6.5227592679493199E-2</v>
      </c>
      <c r="Y7" s="166">
        <f t="shared" si="8"/>
        <v>0</v>
      </c>
    </row>
    <row r="8" spans="1:25" x14ac:dyDescent="0.2">
      <c r="A8" s="6" t="s">
        <v>221</v>
      </c>
      <c r="B8" s="5" t="s">
        <v>27</v>
      </c>
      <c r="C8" s="90"/>
      <c r="D8" s="76">
        <f>投入係数表!C8</f>
        <v>0</v>
      </c>
      <c r="E8" s="77">
        <f t="shared" si="9"/>
        <v>0</v>
      </c>
      <c r="F8" s="76">
        <f>分析係数表!C11</f>
        <v>0</v>
      </c>
      <c r="G8" s="77">
        <f t="shared" si="0"/>
        <v>0</v>
      </c>
      <c r="H8" s="77">
        <v>0</v>
      </c>
      <c r="I8" s="77">
        <f t="shared" si="1"/>
        <v>0</v>
      </c>
      <c r="J8" s="76">
        <f>分析係数表!G11</f>
        <v>1</v>
      </c>
      <c r="K8" s="78">
        <f t="shared" si="2"/>
        <v>0</v>
      </c>
      <c r="L8" s="79"/>
      <c r="M8" s="80"/>
      <c r="N8" s="81">
        <f>分析係数表!H11</f>
        <v>-3.3676837071462249E-5</v>
      </c>
      <c r="O8" s="82">
        <f t="shared" si="3"/>
        <v>-3.0829180307351229E-4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76">
        <f>投入係数表!C9</f>
        <v>0.13217768147345613</v>
      </c>
      <c r="E9" s="77">
        <f t="shared" si="9"/>
        <v>13.217768147345613</v>
      </c>
      <c r="F9" s="76">
        <f>分析係数表!C12</f>
        <v>0.31725255547245079</v>
      </c>
      <c r="G9" s="77">
        <f t="shared" si="0"/>
        <v>4.1933707223877574</v>
      </c>
      <c r="H9" s="77">
        <v>4.6491856507148395</v>
      </c>
      <c r="I9" s="77">
        <f t="shared" si="1"/>
        <v>4.6491856507148395</v>
      </c>
      <c r="J9" s="76">
        <f>分析係数表!G12</f>
        <v>0.14436450839328538</v>
      </c>
      <c r="K9" s="78">
        <f t="shared" si="2"/>
        <v>0.67117740089456435</v>
      </c>
      <c r="L9" s="79"/>
      <c r="M9" s="80"/>
      <c r="N9" s="81">
        <f>分析係数表!H12</f>
        <v>9.9009900990099015E-2</v>
      </c>
      <c r="O9" s="82">
        <f t="shared" si="3"/>
        <v>0.90637790103612625</v>
      </c>
      <c r="P9" s="76">
        <f>分析係数表!C12</f>
        <v>0.31725255547245079</v>
      </c>
      <c r="Q9" s="82">
        <f t="shared" si="4"/>
        <v>0.28755070532746718</v>
      </c>
      <c r="R9" s="83">
        <v>0.3292550789371797</v>
      </c>
      <c r="S9" s="84">
        <f t="shared" si="5"/>
        <v>4.9784407296520188</v>
      </c>
      <c r="T9" s="85">
        <f>分析係数表!F12</f>
        <v>0.2880095923261391</v>
      </c>
      <c r="U9" s="86">
        <f t="shared" si="6"/>
        <v>1.4338386849669245</v>
      </c>
      <c r="V9" s="87">
        <f>分析係数表!D12</f>
        <v>2.9976019184652279E-2</v>
      </c>
      <c r="W9" s="167">
        <f t="shared" si="7"/>
        <v>0</v>
      </c>
      <c r="X9" s="76">
        <f>分析係数表!E12</f>
        <v>3.0635491606714627E-2</v>
      </c>
      <c r="Y9" s="166">
        <f t="shared" si="8"/>
        <v>0</v>
      </c>
    </row>
    <row r="10" spans="1:25" x14ac:dyDescent="0.2">
      <c r="A10" s="6" t="s">
        <v>223</v>
      </c>
      <c r="B10" s="5" t="s">
        <v>28</v>
      </c>
      <c r="C10" s="90"/>
      <c r="D10" s="76">
        <f>投入係数表!C10</f>
        <v>4.3336944745395447E-3</v>
      </c>
      <c r="E10" s="77">
        <f t="shared" si="9"/>
        <v>0.43336944745395445</v>
      </c>
      <c r="F10" s="76">
        <f>分析係数表!C13</f>
        <v>0</v>
      </c>
      <c r="G10" s="77">
        <f t="shared" si="0"/>
        <v>0</v>
      </c>
      <c r="H10" s="77">
        <v>0</v>
      </c>
      <c r="I10" s="77">
        <f t="shared" si="1"/>
        <v>0</v>
      </c>
      <c r="J10" s="76">
        <f>分析係数表!G13</f>
        <v>0.23943661971830985</v>
      </c>
      <c r="K10" s="78">
        <f t="shared" si="2"/>
        <v>0</v>
      </c>
      <c r="L10" s="79"/>
      <c r="M10" s="80"/>
      <c r="N10" s="81">
        <f>分析係数表!H13</f>
        <v>1.4784131474371926E-2</v>
      </c>
      <c r="O10" s="82">
        <f t="shared" si="3"/>
        <v>0.1353401015492719</v>
      </c>
      <c r="P10" s="76">
        <f>分析係数表!C13</f>
        <v>0</v>
      </c>
      <c r="Q10" s="82">
        <f t="shared" si="4"/>
        <v>0</v>
      </c>
      <c r="R10" s="83">
        <v>0</v>
      </c>
      <c r="S10" s="84">
        <f t="shared" si="5"/>
        <v>0</v>
      </c>
      <c r="T10" s="85">
        <f>分析係数表!F13</f>
        <v>0.38028169014084506</v>
      </c>
      <c r="U10" s="86">
        <f t="shared" si="6"/>
        <v>0</v>
      </c>
      <c r="V10" s="87">
        <f>分析係数表!D13</f>
        <v>0.676056338028169</v>
      </c>
      <c r="W10" s="167">
        <f t="shared" si="7"/>
        <v>0</v>
      </c>
      <c r="X10" s="76">
        <f>分析係数表!E13</f>
        <v>0.60563380281690138</v>
      </c>
      <c r="Y10" s="166">
        <f t="shared" si="8"/>
        <v>0</v>
      </c>
    </row>
    <row r="11" spans="1:25" x14ac:dyDescent="0.2">
      <c r="A11" s="6" t="s">
        <v>224</v>
      </c>
      <c r="B11" s="5" t="s">
        <v>267</v>
      </c>
      <c r="C11" s="90"/>
      <c r="D11" s="76">
        <f>投入係数表!C11</f>
        <v>2.7085590465872156E-2</v>
      </c>
      <c r="E11" s="77">
        <f t="shared" si="9"/>
        <v>2.7085590465872156</v>
      </c>
      <c r="F11" s="76">
        <f>分析係数表!C14</f>
        <v>0</v>
      </c>
      <c r="G11" s="77">
        <f t="shared" si="0"/>
        <v>0</v>
      </c>
      <c r="H11" s="77">
        <v>0</v>
      </c>
      <c r="I11" s="77">
        <f t="shared" si="1"/>
        <v>0</v>
      </c>
      <c r="J11" s="76">
        <f>分析係数表!G14</f>
        <v>0.26315789473684209</v>
      </c>
      <c r="K11" s="78">
        <f t="shared" si="2"/>
        <v>0</v>
      </c>
      <c r="L11" s="79"/>
      <c r="M11" s="80"/>
      <c r="N11" s="81">
        <f>分析係数表!H14</f>
        <v>1.2460429716441032E-3</v>
      </c>
      <c r="O11" s="82">
        <f t="shared" si="3"/>
        <v>1.1406796713719955E-2</v>
      </c>
      <c r="P11" s="76">
        <f>分析係数表!C14</f>
        <v>0</v>
      </c>
      <c r="Q11" s="82">
        <f t="shared" si="4"/>
        <v>0</v>
      </c>
      <c r="R11" s="83">
        <v>0</v>
      </c>
      <c r="S11" s="84">
        <f t="shared" si="5"/>
        <v>0</v>
      </c>
      <c r="T11" s="85">
        <f>分析係数表!F14</f>
        <v>0.42105263157894735</v>
      </c>
      <c r="U11" s="86">
        <f t="shared" si="6"/>
        <v>0</v>
      </c>
      <c r="V11" s="87">
        <f>分析係数表!D14</f>
        <v>0.47368421052631576</v>
      </c>
      <c r="W11" s="167">
        <f t="shared" si="7"/>
        <v>0</v>
      </c>
      <c r="X11" s="76">
        <f>分析係数表!E14</f>
        <v>0.10526315789473684</v>
      </c>
      <c r="Y11" s="166">
        <f t="shared" si="8"/>
        <v>0</v>
      </c>
    </row>
    <row r="12" spans="1:25" x14ac:dyDescent="0.2">
      <c r="A12" s="6" t="s">
        <v>225</v>
      </c>
      <c r="B12" s="5" t="s">
        <v>29</v>
      </c>
      <c r="C12" s="90"/>
      <c r="D12" s="76">
        <f>投入係数表!C12</f>
        <v>6.8255687973997836E-2</v>
      </c>
      <c r="E12" s="77">
        <f t="shared" si="9"/>
        <v>6.8255687973997841</v>
      </c>
      <c r="F12" s="76">
        <f>分析係数表!C15</f>
        <v>0</v>
      </c>
      <c r="G12" s="77">
        <f t="shared" si="0"/>
        <v>0</v>
      </c>
      <c r="H12" s="77">
        <v>0</v>
      </c>
      <c r="I12" s="77">
        <f t="shared" si="1"/>
        <v>0</v>
      </c>
      <c r="J12" s="76">
        <f>分析係数表!G15</f>
        <v>9.6774193548387094E-2</v>
      </c>
      <c r="K12" s="78">
        <f t="shared" si="2"/>
        <v>0</v>
      </c>
      <c r="L12" s="79"/>
      <c r="M12" s="80"/>
      <c r="N12" s="81">
        <f>分析係数表!H15</f>
        <v>9.1937765205091938E-3</v>
      </c>
      <c r="O12" s="82">
        <f t="shared" si="3"/>
        <v>8.4163662239068862E-2</v>
      </c>
      <c r="P12" s="76">
        <f>分析係数表!C15</f>
        <v>0</v>
      </c>
      <c r="Q12" s="82">
        <f t="shared" si="4"/>
        <v>0</v>
      </c>
      <c r="R12" s="83">
        <v>0</v>
      </c>
      <c r="S12" s="84">
        <f t="shared" si="5"/>
        <v>0</v>
      </c>
      <c r="T12" s="85">
        <f>分析係数表!F15</f>
        <v>0.31182795698924731</v>
      </c>
      <c r="U12" s="86">
        <f t="shared" si="6"/>
        <v>0</v>
      </c>
      <c r="V12" s="87">
        <f>分析係数表!D15</f>
        <v>0</v>
      </c>
      <c r="W12" s="167">
        <f t="shared" si="7"/>
        <v>0</v>
      </c>
      <c r="X12" s="76">
        <f>分析係数表!E15</f>
        <v>0</v>
      </c>
      <c r="Y12" s="166">
        <f t="shared" si="8"/>
        <v>0</v>
      </c>
    </row>
    <row r="13" spans="1:25" x14ac:dyDescent="0.2">
      <c r="A13" s="6" t="s">
        <v>226</v>
      </c>
      <c r="B13" s="5" t="s">
        <v>30</v>
      </c>
      <c r="C13" s="90"/>
      <c r="D13" s="76">
        <f>投入係数表!C13</f>
        <v>7.0422535211267607E-3</v>
      </c>
      <c r="E13" s="77">
        <f t="shared" si="9"/>
        <v>0.70422535211267612</v>
      </c>
      <c r="F13" s="76">
        <f>分析係数表!C16</f>
        <v>8.9814814814814792E-2</v>
      </c>
      <c r="G13" s="77">
        <f t="shared" si="0"/>
        <v>6.3249869587897745E-2</v>
      </c>
      <c r="H13" s="77">
        <v>7.3470041818239226E-2</v>
      </c>
      <c r="I13" s="77">
        <f t="shared" si="1"/>
        <v>7.3470041818239226E-2</v>
      </c>
      <c r="J13" s="76">
        <f>分析係数表!G16</f>
        <v>3.255813953488372E-2</v>
      </c>
      <c r="K13" s="78">
        <f t="shared" si="2"/>
        <v>2.3920478731519748E-3</v>
      </c>
      <c r="L13" s="79"/>
      <c r="M13" s="80"/>
      <c r="N13" s="81">
        <f>分析係数表!H16</f>
        <v>1.7579308951303295E-2</v>
      </c>
      <c r="O13" s="82">
        <f t="shared" si="3"/>
        <v>0.16092832120437342</v>
      </c>
      <c r="P13" s="76">
        <f>分析係数表!C16</f>
        <v>8.9814814814814792E-2</v>
      </c>
      <c r="Q13" s="82">
        <f t="shared" si="4"/>
        <v>1.4453747367429831E-2</v>
      </c>
      <c r="R13" s="83">
        <v>1.5947191078188965E-2</v>
      </c>
      <c r="S13" s="84">
        <f t="shared" si="5"/>
        <v>8.9417232896428195E-2</v>
      </c>
      <c r="T13" s="85">
        <f>分析係数表!F16</f>
        <v>0.28372093023255812</v>
      </c>
      <c r="U13" s="86">
        <f t="shared" si="6"/>
        <v>2.5369540496195903E-2</v>
      </c>
      <c r="V13" s="87">
        <f>分析係数表!D16</f>
        <v>0</v>
      </c>
      <c r="W13" s="167">
        <f t="shared" si="7"/>
        <v>0</v>
      </c>
      <c r="X13" s="76">
        <f>分析係数表!E16</f>
        <v>0</v>
      </c>
      <c r="Y13" s="166">
        <f t="shared" si="8"/>
        <v>0</v>
      </c>
    </row>
    <row r="14" spans="1:25" x14ac:dyDescent="0.2">
      <c r="A14" s="6" t="s">
        <v>2</v>
      </c>
      <c r="B14" s="5" t="s">
        <v>364</v>
      </c>
      <c r="C14" s="90"/>
      <c r="D14" s="76">
        <f>投入係数表!C14</f>
        <v>7.5839653304442039E-3</v>
      </c>
      <c r="E14" s="77">
        <f t="shared" si="9"/>
        <v>0.75839653304442034</v>
      </c>
      <c r="F14" s="76">
        <f>分析係数表!C17</f>
        <v>7.194244604316502E-3</v>
      </c>
      <c r="G14" s="77">
        <f t="shared" si="0"/>
        <v>5.4560901657871629E-3</v>
      </c>
      <c r="H14" s="77">
        <v>6.4294500920185852E-3</v>
      </c>
      <c r="I14" s="77">
        <f t="shared" si="1"/>
        <v>6.4294500920185852E-3</v>
      </c>
      <c r="J14" s="76">
        <f>分析係数表!G17</f>
        <v>0.24242424242424243</v>
      </c>
      <c r="K14" s="78">
        <f t="shared" si="2"/>
        <v>1.5586545677620813E-3</v>
      </c>
      <c r="L14" s="79"/>
      <c r="M14" s="80"/>
      <c r="N14" s="81">
        <f>分析係数表!H17</f>
        <v>2.8625311510742913E-3</v>
      </c>
      <c r="O14" s="82">
        <f t="shared" si="3"/>
        <v>2.6204803261248546E-2</v>
      </c>
      <c r="P14" s="76">
        <f>分析係数表!C17</f>
        <v>7.194244604316502E-3</v>
      </c>
      <c r="Q14" s="82">
        <f t="shared" si="4"/>
        <v>1.8852376446941283E-4</v>
      </c>
      <c r="R14" s="83">
        <v>3.0250548543448938E-4</v>
      </c>
      <c r="S14" s="84">
        <f t="shared" si="5"/>
        <v>6.7319555774530745E-3</v>
      </c>
      <c r="T14" s="85">
        <f>分析係数表!F17</f>
        <v>0.39393939393939392</v>
      </c>
      <c r="U14" s="86">
        <f t="shared" si="6"/>
        <v>2.6519825002087869E-3</v>
      </c>
      <c r="V14" s="87">
        <f>分析係数表!D17</f>
        <v>3.0303030303030304E-2</v>
      </c>
      <c r="W14" s="167">
        <f t="shared" si="7"/>
        <v>0</v>
      </c>
      <c r="X14" s="76">
        <f>分析係数表!E17</f>
        <v>1.0101010101010102E-2</v>
      </c>
      <c r="Y14" s="166">
        <f t="shared" si="8"/>
        <v>0</v>
      </c>
    </row>
    <row r="15" spans="1:25" x14ac:dyDescent="0.2">
      <c r="A15" s="6" t="s">
        <v>3</v>
      </c>
      <c r="B15" s="5" t="s">
        <v>31</v>
      </c>
      <c r="C15" s="90"/>
      <c r="D15" s="76">
        <f>投入係数表!C15</f>
        <v>2.7085590465872156E-3</v>
      </c>
      <c r="E15" s="77">
        <f t="shared" si="9"/>
        <v>0.27085590465872156</v>
      </c>
      <c r="F15" s="76">
        <f>分析係数表!C18</f>
        <v>0.18904593639575973</v>
      </c>
      <c r="G15" s="77">
        <f t="shared" si="0"/>
        <v>5.1204208124528638E-2</v>
      </c>
      <c r="H15" s="77">
        <v>5.8220759809302323E-2</v>
      </c>
      <c r="I15" s="77">
        <f t="shared" si="1"/>
        <v>5.8220759809302323E-2</v>
      </c>
      <c r="J15" s="76">
        <f>分析係数表!G18</f>
        <v>0.21417322834645669</v>
      </c>
      <c r="K15" s="78">
        <f t="shared" si="2"/>
        <v>1.2469328085141914E-2</v>
      </c>
      <c r="L15" s="79"/>
      <c r="M15" s="80"/>
      <c r="N15" s="81">
        <f>分析係数表!H18</f>
        <v>4.7147571900047147E-4</v>
      </c>
      <c r="O15" s="82">
        <f t="shared" si="3"/>
        <v>4.3160852430291722E-3</v>
      </c>
      <c r="P15" s="76">
        <f>分析係数表!C18</f>
        <v>0.18904593639575973</v>
      </c>
      <c r="Q15" s="82">
        <f t="shared" si="4"/>
        <v>8.159383763323701E-4</v>
      </c>
      <c r="R15" s="83">
        <v>1.3588673611000328E-3</v>
      </c>
      <c r="S15" s="84">
        <f t="shared" si="5"/>
        <v>5.9579627170402355E-2</v>
      </c>
      <c r="T15" s="85">
        <f>分析係数表!F18</f>
        <v>0.45826771653543308</v>
      </c>
      <c r="U15" s="86">
        <f t="shared" si="6"/>
        <v>2.7303419695412733E-2</v>
      </c>
      <c r="V15" s="87">
        <f>分析係数表!D18</f>
        <v>5.0393700787401574E-2</v>
      </c>
      <c r="W15" s="167">
        <f t="shared" si="7"/>
        <v>0</v>
      </c>
      <c r="X15" s="76">
        <f>分析係数表!E18</f>
        <v>4.5669291338582677E-2</v>
      </c>
      <c r="Y15" s="166">
        <f t="shared" si="8"/>
        <v>0</v>
      </c>
    </row>
    <row r="16" spans="1:25" x14ac:dyDescent="0.2">
      <c r="A16" s="6" t="s">
        <v>4</v>
      </c>
      <c r="B16" s="5" t="s">
        <v>32</v>
      </c>
      <c r="C16" s="90"/>
      <c r="D16" s="76">
        <f>投入係数表!C16</f>
        <v>0</v>
      </c>
      <c r="E16" s="77">
        <f t="shared" si="9"/>
        <v>0</v>
      </c>
      <c r="F16" s="76">
        <f>分析係数表!C19</f>
        <v>0.10693641618497107</v>
      </c>
      <c r="G16" s="77">
        <f t="shared" si="0"/>
        <v>0</v>
      </c>
      <c r="H16" s="77">
        <v>1.0061224804234327E-3</v>
      </c>
      <c r="I16" s="77">
        <f t="shared" si="1"/>
        <v>1.0061224804234327E-3</v>
      </c>
      <c r="J16" s="76">
        <f>分析係数表!G19</f>
        <v>5.6250000000000001E-2</v>
      </c>
      <c r="K16" s="78">
        <f t="shared" si="2"/>
        <v>5.6594389523818095E-5</v>
      </c>
      <c r="L16" s="79"/>
      <c r="M16" s="80"/>
      <c r="N16" s="81">
        <f>分析係数表!H19</f>
        <v>-1.34707348285849E-4</v>
      </c>
      <c r="O16" s="82">
        <f t="shared" si="3"/>
        <v>-1.2331672122940492E-3</v>
      </c>
      <c r="P16" s="76">
        <f>分析係数表!C19</f>
        <v>0.10693641618497107</v>
      </c>
      <c r="Q16" s="82">
        <f t="shared" si="4"/>
        <v>-1.3187048223953701E-4</v>
      </c>
      <c r="R16" s="83">
        <v>-7.1942180149987426E-5</v>
      </c>
      <c r="S16" s="84">
        <f t="shared" si="5"/>
        <v>9.3418030027344527E-4</v>
      </c>
      <c r="T16" s="85">
        <f>分析係数表!F19</f>
        <v>0.23125000000000001</v>
      </c>
      <c r="U16" s="86">
        <f t="shared" si="6"/>
        <v>2.1602919443823422E-4</v>
      </c>
      <c r="V16" s="87">
        <f>分析係数表!D19</f>
        <v>0</v>
      </c>
      <c r="W16" s="167">
        <f t="shared" si="7"/>
        <v>0</v>
      </c>
      <c r="X16" s="76">
        <f>分析係数表!E19</f>
        <v>0</v>
      </c>
      <c r="Y16" s="166">
        <f t="shared" si="8"/>
        <v>0</v>
      </c>
    </row>
    <row r="17" spans="1:25" x14ac:dyDescent="0.2">
      <c r="A17" s="6" t="s">
        <v>5</v>
      </c>
      <c r="B17" s="5" t="s">
        <v>33</v>
      </c>
      <c r="C17" s="90"/>
      <c r="D17" s="76">
        <f>投入係数表!C17</f>
        <v>0</v>
      </c>
      <c r="E17" s="77">
        <f t="shared" si="9"/>
        <v>0</v>
      </c>
      <c r="F17" s="76">
        <f>分析係数表!C20</f>
        <v>0</v>
      </c>
      <c r="G17" s="77">
        <f t="shared" si="0"/>
        <v>0</v>
      </c>
      <c r="H17" s="77">
        <v>0</v>
      </c>
      <c r="I17" s="77">
        <f t="shared" si="1"/>
        <v>0</v>
      </c>
      <c r="J17" s="76">
        <f>分析係数表!G20</f>
        <v>0</v>
      </c>
      <c r="K17" s="78">
        <f t="shared" si="2"/>
        <v>0</v>
      </c>
      <c r="L17" s="79"/>
      <c r="M17" s="80"/>
      <c r="N17" s="81">
        <f>分析係数表!H20</f>
        <v>6.0618306728632044E-4</v>
      </c>
      <c r="O17" s="82">
        <f t="shared" si="3"/>
        <v>5.5492524553232211E-3</v>
      </c>
      <c r="P17" s="76">
        <f>分析係数表!C20</f>
        <v>0</v>
      </c>
      <c r="Q17" s="82">
        <f t="shared" si="4"/>
        <v>0</v>
      </c>
      <c r="R17" s="83">
        <v>0</v>
      </c>
      <c r="S17" s="84">
        <f t="shared" si="5"/>
        <v>0</v>
      </c>
      <c r="T17" s="85">
        <f>分析係数表!F20</f>
        <v>0</v>
      </c>
      <c r="U17" s="86">
        <f t="shared" si="6"/>
        <v>0</v>
      </c>
      <c r="V17" s="87">
        <f>分析係数表!D20</f>
        <v>0</v>
      </c>
      <c r="W17" s="167">
        <f t="shared" si="7"/>
        <v>0</v>
      </c>
      <c r="X17" s="76">
        <f>分析係数表!E20</f>
        <v>0</v>
      </c>
      <c r="Y17" s="166">
        <f t="shared" si="8"/>
        <v>0</v>
      </c>
    </row>
    <row r="18" spans="1:25" x14ac:dyDescent="0.2">
      <c r="A18" s="6" t="s">
        <v>6</v>
      </c>
      <c r="B18" s="5" t="s">
        <v>34</v>
      </c>
      <c r="C18" s="90"/>
      <c r="D18" s="76">
        <f>投入係数表!C18</f>
        <v>1.0834236186348862E-3</v>
      </c>
      <c r="E18" s="77">
        <f t="shared" si="9"/>
        <v>0.10834236186348861</v>
      </c>
      <c r="F18" s="76">
        <f>分析係数表!C21</f>
        <v>2.4177949709864643E-2</v>
      </c>
      <c r="G18" s="77">
        <f t="shared" si="0"/>
        <v>2.6194961765833849E-3</v>
      </c>
      <c r="H18" s="77">
        <v>4.1572454012480118E-3</v>
      </c>
      <c r="I18" s="77">
        <f t="shared" si="1"/>
        <v>4.1572454012480118E-3</v>
      </c>
      <c r="J18" s="76">
        <f>分析係数表!G21</f>
        <v>0.28491620111731841</v>
      </c>
      <c r="K18" s="78">
        <f t="shared" si="2"/>
        <v>1.1844665668360255E-3</v>
      </c>
      <c r="L18" s="79"/>
      <c r="M18" s="80"/>
      <c r="N18" s="81">
        <f>分析係数表!H21</f>
        <v>9.7662827507240518E-4</v>
      </c>
      <c r="O18" s="82">
        <f t="shared" si="3"/>
        <v>8.9404622891318571E-3</v>
      </c>
      <c r="P18" s="76">
        <f>分析係数表!C21</f>
        <v>2.4177949709864643E-2</v>
      </c>
      <c r="Q18" s="82">
        <f t="shared" si="4"/>
        <v>2.1616204760957136E-4</v>
      </c>
      <c r="R18" s="83">
        <v>3.6176473401106085E-4</v>
      </c>
      <c r="S18" s="84">
        <f t="shared" si="5"/>
        <v>4.5190101352590726E-3</v>
      </c>
      <c r="T18" s="85">
        <f>分析係数表!F21</f>
        <v>0.42458100558659218</v>
      </c>
      <c r="U18" s="86">
        <f t="shared" si="6"/>
        <v>1.9186858674842989E-3</v>
      </c>
      <c r="V18" s="87">
        <f>分析係数表!D21</f>
        <v>0.13407821229050279</v>
      </c>
      <c r="W18" s="167">
        <f t="shared" si="7"/>
        <v>0</v>
      </c>
      <c r="X18" s="76">
        <f>分析係数表!E21</f>
        <v>0.11173184357541899</v>
      </c>
      <c r="Y18" s="166">
        <f t="shared" si="8"/>
        <v>0</v>
      </c>
    </row>
    <row r="19" spans="1:25" x14ac:dyDescent="0.2">
      <c r="A19" s="6" t="s">
        <v>7</v>
      </c>
      <c r="B19" s="5" t="s">
        <v>268</v>
      </c>
      <c r="C19" s="90"/>
      <c r="D19" s="76">
        <f>投入係数表!C19</f>
        <v>0</v>
      </c>
      <c r="E19" s="77">
        <f t="shared" si="9"/>
        <v>0</v>
      </c>
      <c r="F19" s="76">
        <f>分析係数表!C22</f>
        <v>0</v>
      </c>
      <c r="G19" s="77">
        <f t="shared" si="0"/>
        <v>0</v>
      </c>
      <c r="H19" s="77">
        <v>0</v>
      </c>
      <c r="I19" s="77">
        <f t="shared" si="1"/>
        <v>0</v>
      </c>
      <c r="J19" s="76">
        <f>分析係数表!G22</f>
        <v>0.2857142857142857</v>
      </c>
      <c r="K19" s="78">
        <f t="shared" si="2"/>
        <v>0</v>
      </c>
      <c r="L19" s="79"/>
      <c r="M19" s="80"/>
      <c r="N19" s="81">
        <f>分析係数表!H22</f>
        <v>3.3676837071462249E-5</v>
      </c>
      <c r="O19" s="82">
        <f t="shared" si="3"/>
        <v>3.0829180307351229E-4</v>
      </c>
      <c r="P19" s="76">
        <f>分析係数表!C22</f>
        <v>0</v>
      </c>
      <c r="Q19" s="82">
        <f t="shared" si="4"/>
        <v>0</v>
      </c>
      <c r="R19" s="83">
        <v>0</v>
      </c>
      <c r="S19" s="84">
        <f t="shared" si="5"/>
        <v>0</v>
      </c>
      <c r="T19" s="85">
        <f>分析係数表!F22</f>
        <v>0.5714285714285714</v>
      </c>
      <c r="U19" s="86">
        <f t="shared" si="6"/>
        <v>0</v>
      </c>
      <c r="V19" s="87">
        <f>分析係数表!D22</f>
        <v>0.7142857142857143</v>
      </c>
      <c r="W19" s="167">
        <f t="shared" si="7"/>
        <v>0</v>
      </c>
      <c r="X19" s="76">
        <f>分析係数表!E22</f>
        <v>0.42857142857142855</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0.215962441314554</v>
      </c>
      <c r="K20" s="78">
        <f t="shared" si="2"/>
        <v>0</v>
      </c>
      <c r="L20" s="79"/>
      <c r="M20" s="80"/>
      <c r="N20" s="81">
        <f>分析係数表!H23</f>
        <v>3.3676837071462249E-5</v>
      </c>
      <c r="O20" s="82">
        <f t="shared" si="3"/>
        <v>3.0829180307351229E-4</v>
      </c>
      <c r="P20" s="76">
        <f>分析係数表!C23</f>
        <v>0</v>
      </c>
      <c r="Q20" s="82">
        <f t="shared" si="4"/>
        <v>0</v>
      </c>
      <c r="R20" s="83">
        <v>0</v>
      </c>
      <c r="S20" s="84">
        <f t="shared" si="5"/>
        <v>0</v>
      </c>
      <c r="T20" s="85">
        <f>分析係数表!F23</f>
        <v>0.44131455399061031</v>
      </c>
      <c r="U20" s="86">
        <f t="shared" si="6"/>
        <v>0</v>
      </c>
      <c r="V20" s="87">
        <f>分析係数表!D23</f>
        <v>0.25821596244131456</v>
      </c>
      <c r="W20" s="167">
        <f t="shared" si="7"/>
        <v>0</v>
      </c>
      <c r="X20" s="76">
        <f>分析係数表!E23</f>
        <v>0.26760563380281688</v>
      </c>
      <c r="Y20" s="166">
        <f t="shared" si="8"/>
        <v>0</v>
      </c>
    </row>
    <row r="21" spans="1:25" x14ac:dyDescent="0.2">
      <c r="A21" s="6" t="s">
        <v>9</v>
      </c>
      <c r="B21" s="5" t="s">
        <v>270</v>
      </c>
      <c r="C21" s="90"/>
      <c r="D21" s="76">
        <f>投入係数表!C21</f>
        <v>5.4171180931744309E-4</v>
      </c>
      <c r="E21" s="77">
        <f t="shared" si="9"/>
        <v>5.4171180931744306E-2</v>
      </c>
      <c r="F21" s="76">
        <f>分析係数表!C24</f>
        <v>5.8479532163743242E-3</v>
      </c>
      <c r="G21" s="77">
        <f t="shared" si="0"/>
        <v>3.1679053176458956E-4</v>
      </c>
      <c r="H21" s="77">
        <v>3.6263708167709631E-4</v>
      </c>
      <c r="I21" s="77">
        <f t="shared" si="1"/>
        <v>3.6263708167709631E-4</v>
      </c>
      <c r="J21" s="76">
        <f>分析係数表!G24</f>
        <v>0.33333333333333331</v>
      </c>
      <c r="K21" s="78">
        <f t="shared" si="2"/>
        <v>1.2087902722569877E-4</v>
      </c>
      <c r="L21" s="79"/>
      <c r="M21" s="80"/>
      <c r="N21" s="81">
        <f>分析係数表!H24</f>
        <v>4.0412204485754696E-4</v>
      </c>
      <c r="O21" s="82">
        <f t="shared" si="3"/>
        <v>3.6995016368821473E-3</v>
      </c>
      <c r="P21" s="76">
        <f>分析係数表!C24</f>
        <v>5.8479532163743242E-3</v>
      </c>
      <c r="Q21" s="82">
        <f t="shared" si="4"/>
        <v>2.163451249638703E-5</v>
      </c>
      <c r="R21" s="83">
        <v>4.4336234682858437E-5</v>
      </c>
      <c r="S21" s="84">
        <f t="shared" si="5"/>
        <v>4.0697331635995476E-4</v>
      </c>
      <c r="T21" s="85">
        <f>分析係数表!F24</f>
        <v>0.66666666666666663</v>
      </c>
      <c r="U21" s="86">
        <f t="shared" si="6"/>
        <v>2.7131554423996982E-4</v>
      </c>
      <c r="V21" s="87">
        <f>分析係数表!D24</f>
        <v>0</v>
      </c>
      <c r="W21" s="167">
        <f t="shared" si="7"/>
        <v>0</v>
      </c>
      <c r="X21" s="76">
        <f>分析係数表!E24</f>
        <v>0</v>
      </c>
      <c r="Y21" s="166">
        <f t="shared" si="8"/>
        <v>0</v>
      </c>
    </row>
    <row r="22" spans="1:25" x14ac:dyDescent="0.2">
      <c r="A22" s="6" t="s">
        <v>10</v>
      </c>
      <c r="B22" s="5" t="s">
        <v>271</v>
      </c>
      <c r="C22" s="90"/>
      <c r="D22" s="76">
        <f>投入係数表!C22</f>
        <v>0</v>
      </c>
      <c r="E22" s="77">
        <f t="shared" si="9"/>
        <v>0</v>
      </c>
      <c r="F22" s="76">
        <f>分析係数表!C25</f>
        <v>1.2048192771084376E-2</v>
      </c>
      <c r="G22" s="77">
        <f t="shared" si="0"/>
        <v>0</v>
      </c>
      <c r="H22" s="77">
        <v>1.4427818349787723E-4</v>
      </c>
      <c r="I22" s="77">
        <f t="shared" si="1"/>
        <v>1.4427818349787723E-4</v>
      </c>
      <c r="J22" s="76">
        <f>分析係数表!G25</f>
        <v>0.33333333333333331</v>
      </c>
      <c r="K22" s="78">
        <f t="shared" si="2"/>
        <v>4.8092727832625738E-5</v>
      </c>
      <c r="L22" s="79"/>
      <c r="M22" s="80"/>
      <c r="N22" s="81">
        <f>分析係数表!H25</f>
        <v>5.3882939314339599E-4</v>
      </c>
      <c r="O22" s="82">
        <f t="shared" si="3"/>
        <v>4.9326688491761967E-3</v>
      </c>
      <c r="P22" s="76">
        <f>分析係数表!C25</f>
        <v>1.2048192771084376E-2</v>
      </c>
      <c r="Q22" s="82">
        <f t="shared" si="4"/>
        <v>5.9429745170797744E-5</v>
      </c>
      <c r="R22" s="83">
        <v>9.9335957351482726E-5</v>
      </c>
      <c r="S22" s="84">
        <f t="shared" si="5"/>
        <v>2.4361414084935997E-4</v>
      </c>
      <c r="T22" s="85">
        <f>分析係数表!F25</f>
        <v>0.66666666666666663</v>
      </c>
      <c r="U22" s="86">
        <f t="shared" si="6"/>
        <v>1.6240942723290663E-4</v>
      </c>
      <c r="V22" s="87">
        <f>分析係数表!D25</f>
        <v>0</v>
      </c>
      <c r="W22" s="167">
        <f t="shared" si="7"/>
        <v>0</v>
      </c>
      <c r="X22" s="76">
        <f>分析係数表!E25</f>
        <v>0</v>
      </c>
      <c r="Y22" s="166">
        <f t="shared" si="8"/>
        <v>0</v>
      </c>
    </row>
    <row r="23" spans="1:25" x14ac:dyDescent="0.2">
      <c r="A23" s="6" t="s">
        <v>11</v>
      </c>
      <c r="B23" s="5" t="s">
        <v>35</v>
      </c>
      <c r="C23" s="90"/>
      <c r="D23" s="76">
        <f>投入係数表!C23</f>
        <v>0</v>
      </c>
      <c r="E23" s="77">
        <f t="shared" si="9"/>
        <v>0</v>
      </c>
      <c r="F23" s="76">
        <f>分析係数表!C26</f>
        <v>2.4531024531024515E-2</v>
      </c>
      <c r="G23" s="77">
        <f t="shared" si="0"/>
        <v>0</v>
      </c>
      <c r="H23" s="77">
        <v>2.4731513837382419E-4</v>
      </c>
      <c r="I23" s="77">
        <f t="shared" si="1"/>
        <v>2.4731513837382419E-4</v>
      </c>
      <c r="J23" s="76">
        <f>分析係数表!G26</f>
        <v>0.2</v>
      </c>
      <c r="K23" s="78">
        <f t="shared" si="2"/>
        <v>4.9463027674764841E-5</v>
      </c>
      <c r="L23" s="79"/>
      <c r="M23" s="80"/>
      <c r="N23" s="81">
        <f>分析係数表!H26</f>
        <v>1.1988953997440561E-2</v>
      </c>
      <c r="O23" s="82">
        <f t="shared" si="3"/>
        <v>0.10975188189417039</v>
      </c>
      <c r="P23" s="76">
        <f>分析係数表!C26</f>
        <v>2.4531024531024515E-2</v>
      </c>
      <c r="Q23" s="82">
        <f t="shared" si="4"/>
        <v>2.6923261070719989E-3</v>
      </c>
      <c r="R23" s="83">
        <v>2.7460078339300296E-3</v>
      </c>
      <c r="S23" s="84">
        <f t="shared" si="5"/>
        <v>2.9933229723038538E-3</v>
      </c>
      <c r="T23" s="85">
        <f>分析係数表!F26</f>
        <v>0.35</v>
      </c>
      <c r="U23" s="86">
        <f t="shared" si="6"/>
        <v>1.0476630403063489E-3</v>
      </c>
      <c r="V23" s="87">
        <f>分析係数表!D26</f>
        <v>0.17499999999999999</v>
      </c>
      <c r="W23" s="167">
        <f t="shared" si="7"/>
        <v>0</v>
      </c>
      <c r="X23" s="76">
        <f>分析係数表!E26</f>
        <v>0.2</v>
      </c>
      <c r="Y23" s="166">
        <f t="shared" si="8"/>
        <v>0</v>
      </c>
    </row>
    <row r="24" spans="1:25" x14ac:dyDescent="0.2">
      <c r="A24" s="6" t="s">
        <v>12</v>
      </c>
      <c r="B24" s="5" t="s">
        <v>366</v>
      </c>
      <c r="C24" s="90"/>
      <c r="D24" s="76">
        <f>投入係数表!C24</f>
        <v>0</v>
      </c>
      <c r="E24" s="77">
        <f t="shared" si="9"/>
        <v>0</v>
      </c>
      <c r="F24" s="76">
        <f>分析係数表!C27</f>
        <v>0</v>
      </c>
      <c r="G24" s="77">
        <f t="shared" si="0"/>
        <v>0</v>
      </c>
      <c r="H24" s="77">
        <v>0</v>
      </c>
      <c r="I24" s="77">
        <f t="shared" si="1"/>
        <v>0</v>
      </c>
      <c r="J24" s="76">
        <f>分析係数表!G27</f>
        <v>0</v>
      </c>
      <c r="K24" s="78">
        <f t="shared" si="2"/>
        <v>0</v>
      </c>
      <c r="L24" s="79"/>
      <c r="M24" s="80"/>
      <c r="N24" s="81">
        <f>分析係数表!H27</f>
        <v>1.1483801441368627E-2</v>
      </c>
      <c r="O24" s="82">
        <f t="shared" si="3"/>
        <v>0.1051275048480677</v>
      </c>
      <c r="P24" s="76">
        <f>分析係数表!C27</f>
        <v>0</v>
      </c>
      <c r="Q24" s="82">
        <f t="shared" si="4"/>
        <v>0</v>
      </c>
      <c r="R24" s="83">
        <v>0</v>
      </c>
      <c r="S24" s="84">
        <f t="shared" si="5"/>
        <v>0</v>
      </c>
      <c r="T24" s="85">
        <f>分析係数表!F27</f>
        <v>0</v>
      </c>
      <c r="U24" s="86">
        <f t="shared" si="6"/>
        <v>0</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3.3670033670033517E-3</v>
      </c>
      <c r="G25" s="77">
        <f t="shared" si="0"/>
        <v>0</v>
      </c>
      <c r="H25" s="77">
        <v>1.3257097887484087E-4</v>
      </c>
      <c r="I25" s="77">
        <f t="shared" si="1"/>
        <v>1.3257097887484087E-4</v>
      </c>
      <c r="J25" s="76">
        <f>分析係数表!G28</f>
        <v>0.13333333333333333</v>
      </c>
      <c r="K25" s="78">
        <f t="shared" si="2"/>
        <v>1.7676130516645449E-5</v>
      </c>
      <c r="L25" s="79"/>
      <c r="M25" s="80"/>
      <c r="N25" s="81">
        <f>分析係数表!H28</f>
        <v>2.1418468377449991E-2</v>
      </c>
      <c r="O25" s="82">
        <f t="shared" si="3"/>
        <v>0.19607358675475384</v>
      </c>
      <c r="P25" s="76">
        <f>分析係数表!C28</f>
        <v>3.3670033670033517E-3</v>
      </c>
      <c r="Q25" s="82">
        <f t="shared" si="4"/>
        <v>6.6018042678367991E-4</v>
      </c>
      <c r="R25" s="83">
        <v>6.8758564150817123E-4</v>
      </c>
      <c r="S25" s="84">
        <f t="shared" si="5"/>
        <v>8.2015662038301216E-4</v>
      </c>
      <c r="T25" s="85">
        <f>分析係数表!F28</f>
        <v>0.22222222222222221</v>
      </c>
      <c r="U25" s="86">
        <f t="shared" si="6"/>
        <v>1.8225702675178046E-4</v>
      </c>
      <c r="V25" s="87">
        <f>分析係数表!D28</f>
        <v>0.62222222222222223</v>
      </c>
      <c r="W25" s="167">
        <f t="shared" si="7"/>
        <v>0</v>
      </c>
      <c r="X25" s="76">
        <f>分析係数表!E28</f>
        <v>0.62222222222222223</v>
      </c>
      <c r="Y25" s="166">
        <f t="shared" si="8"/>
        <v>0</v>
      </c>
    </row>
    <row r="26" spans="1:25" x14ac:dyDescent="0.2">
      <c r="A26" s="6" t="s">
        <v>14</v>
      </c>
      <c r="B26" s="5" t="s">
        <v>50</v>
      </c>
      <c r="C26" s="90"/>
      <c r="D26" s="76">
        <f>投入係数表!C26</f>
        <v>1.0834236186348862E-3</v>
      </c>
      <c r="E26" s="77">
        <f t="shared" si="9"/>
        <v>0.10834236186348861</v>
      </c>
      <c r="F26" s="76">
        <f>分析係数表!C29</f>
        <v>2.5392986698911768E-2</v>
      </c>
      <c r="G26" s="77">
        <f t="shared" si="0"/>
        <v>2.7511361537282519E-3</v>
      </c>
      <c r="H26" s="77">
        <v>4.6929929430898848E-3</v>
      </c>
      <c r="I26" s="77">
        <f t="shared" si="1"/>
        <v>4.6929929430898848E-3</v>
      </c>
      <c r="J26" s="76">
        <f>分析係数表!G29</f>
        <v>0.29914529914529914</v>
      </c>
      <c r="K26" s="78">
        <f t="shared" si="2"/>
        <v>1.4038867778474013E-3</v>
      </c>
      <c r="L26" s="79"/>
      <c r="M26" s="80"/>
      <c r="N26" s="81">
        <f>分析係数表!H29</f>
        <v>1.0103051121438675E-2</v>
      </c>
      <c r="O26" s="82">
        <f t="shared" si="3"/>
        <v>9.248754092205369E-2</v>
      </c>
      <c r="P26" s="76">
        <f>分析係数表!C29</f>
        <v>2.5392986698911768E-2</v>
      </c>
      <c r="Q26" s="82">
        <f t="shared" si="4"/>
        <v>2.348534896448767E-3</v>
      </c>
      <c r="R26" s="83">
        <v>2.9769307387843905E-3</v>
      </c>
      <c r="S26" s="84">
        <f t="shared" si="5"/>
        <v>7.6699236818742753E-3</v>
      </c>
      <c r="T26" s="85">
        <f>分析係数表!F29</f>
        <v>0.51282051282051277</v>
      </c>
      <c r="U26" s="86">
        <f t="shared" si="6"/>
        <v>3.9332941958329613E-3</v>
      </c>
      <c r="V26" s="87">
        <f>分析係数表!D29</f>
        <v>0.15384615384615385</v>
      </c>
      <c r="W26" s="167">
        <f t="shared" si="7"/>
        <v>0</v>
      </c>
      <c r="X26" s="76">
        <f>分析係数表!E29</f>
        <v>0.10256410256410256</v>
      </c>
      <c r="Y26" s="166">
        <f t="shared" si="8"/>
        <v>0</v>
      </c>
    </row>
    <row r="27" spans="1:25" x14ac:dyDescent="0.2">
      <c r="A27" s="6" t="s">
        <v>15</v>
      </c>
      <c r="B27" s="5" t="s">
        <v>36</v>
      </c>
      <c r="C27" s="90"/>
      <c r="D27" s="76">
        <f>投入係数表!C27</f>
        <v>2.7085590465872156E-3</v>
      </c>
      <c r="E27" s="77">
        <f t="shared" si="9"/>
        <v>0.27085590465872156</v>
      </c>
      <c r="F27" s="76">
        <f>分析係数表!C30</f>
        <v>1</v>
      </c>
      <c r="G27" s="77">
        <f t="shared" si="0"/>
        <v>0.27085590465872156</v>
      </c>
      <c r="H27" s="77">
        <v>0.29222633431139433</v>
      </c>
      <c r="I27" s="77">
        <f t="shared" si="1"/>
        <v>0.29222633431139433</v>
      </c>
      <c r="J27" s="76">
        <f>分析係数表!G30</f>
        <v>0.34463347510632975</v>
      </c>
      <c r="K27" s="78">
        <f t="shared" si="2"/>
        <v>0.10071097711131992</v>
      </c>
      <c r="L27" s="79"/>
      <c r="M27" s="80"/>
      <c r="N27" s="81">
        <f>分析係数表!H30</f>
        <v>0</v>
      </c>
      <c r="O27" s="82">
        <f t="shared" si="3"/>
        <v>0</v>
      </c>
      <c r="P27" s="76">
        <f>分析係数表!C30</f>
        <v>1</v>
      </c>
      <c r="Q27" s="82">
        <f t="shared" si="4"/>
        <v>0</v>
      </c>
      <c r="R27" s="83">
        <v>1.3211565550712224E-2</v>
      </c>
      <c r="S27" s="84">
        <f t="shared" si="5"/>
        <v>0.30543789986210657</v>
      </c>
      <c r="T27" s="85">
        <f>分析係数表!F30</f>
        <v>0.44145609206905179</v>
      </c>
      <c r="U27" s="86">
        <f t="shared" si="6"/>
        <v>0.13483742164290394</v>
      </c>
      <c r="V27" s="87">
        <f>分析係数表!D30</f>
        <v>0.12797097823367526</v>
      </c>
      <c r="W27" s="167">
        <f t="shared" si="7"/>
        <v>0</v>
      </c>
      <c r="X27" s="76">
        <f>分析係数表!E30</f>
        <v>9.4195646735051292E-2</v>
      </c>
      <c r="Y27" s="166">
        <f t="shared" si="8"/>
        <v>0</v>
      </c>
    </row>
    <row r="28" spans="1:25" x14ac:dyDescent="0.2">
      <c r="A28" s="6" t="s">
        <v>16</v>
      </c>
      <c r="B28" s="5" t="s">
        <v>192</v>
      </c>
      <c r="C28" s="90"/>
      <c r="D28" s="76">
        <f>投入係数表!C28</f>
        <v>9.7508125677139759E-3</v>
      </c>
      <c r="E28" s="77">
        <f t="shared" si="9"/>
        <v>0.97508125677139756</v>
      </c>
      <c r="F28" s="76">
        <f>分析係数表!C31</f>
        <v>1.5332197614991494E-2</v>
      </c>
      <c r="G28" s="77">
        <f t="shared" si="0"/>
        <v>1.495013851949333E-2</v>
      </c>
      <c r="H28" s="77">
        <v>1.7377076503943489E-2</v>
      </c>
      <c r="I28" s="77">
        <f t="shared" si="1"/>
        <v>1.7377076503943489E-2</v>
      </c>
      <c r="J28" s="76">
        <f>分析係数表!G31</f>
        <v>7.407407407407407E-2</v>
      </c>
      <c r="K28" s="78">
        <f t="shared" si="2"/>
        <v>1.2871908521439621E-3</v>
      </c>
      <c r="L28" s="79"/>
      <c r="M28" s="80"/>
      <c r="N28" s="81">
        <f>分析係数表!H31</f>
        <v>2.4786152084596214E-2</v>
      </c>
      <c r="O28" s="82">
        <f t="shared" si="3"/>
        <v>0.22690276706210505</v>
      </c>
      <c r="P28" s="76">
        <f>分析係数表!C31</f>
        <v>1.5332197614991494E-2</v>
      </c>
      <c r="Q28" s="82">
        <f t="shared" si="4"/>
        <v>3.4789180639845777E-3</v>
      </c>
      <c r="R28" s="83">
        <v>4.1557106926210906E-3</v>
      </c>
      <c r="S28" s="84">
        <f t="shared" si="5"/>
        <v>2.1532787196564582E-2</v>
      </c>
      <c r="T28" s="85">
        <f>分析係数表!F31</f>
        <v>0.37037037037037035</v>
      </c>
      <c r="U28" s="86">
        <f t="shared" si="6"/>
        <v>7.9751063690979927E-3</v>
      </c>
      <c r="V28" s="87">
        <f>分析係数表!D31</f>
        <v>0</v>
      </c>
      <c r="W28" s="167">
        <f t="shared" si="7"/>
        <v>0</v>
      </c>
      <c r="X28" s="76">
        <f>分析係数表!E31</f>
        <v>0</v>
      </c>
      <c r="Y28" s="166">
        <f t="shared" si="8"/>
        <v>0</v>
      </c>
    </row>
    <row r="29" spans="1:25" x14ac:dyDescent="0.2">
      <c r="A29" s="6" t="s">
        <v>17</v>
      </c>
      <c r="B29" s="5" t="s">
        <v>272</v>
      </c>
      <c r="C29" s="90"/>
      <c r="D29" s="76">
        <f>投入係数表!C29</f>
        <v>5.4171180931744309E-4</v>
      </c>
      <c r="E29" s="77">
        <f t="shared" si="9"/>
        <v>5.4171180931744306E-2</v>
      </c>
      <c r="F29" s="76">
        <f>分析係数表!C32</f>
        <v>0</v>
      </c>
      <c r="G29" s="77">
        <f t="shared" si="0"/>
        <v>0</v>
      </c>
      <c r="H29" s="77">
        <v>0</v>
      </c>
      <c r="I29" s="77">
        <f t="shared" si="1"/>
        <v>0</v>
      </c>
      <c r="J29" s="76">
        <f>分析係数表!G32</f>
        <v>0</v>
      </c>
      <c r="K29" s="78">
        <f t="shared" si="2"/>
        <v>0</v>
      </c>
      <c r="L29" s="79"/>
      <c r="M29" s="80"/>
      <c r="N29" s="81">
        <f>分析係数表!H32</f>
        <v>7.0384589479356103E-3</v>
      </c>
      <c r="O29" s="82">
        <f t="shared" si="3"/>
        <v>6.4432986842364079E-2</v>
      </c>
      <c r="P29" s="76">
        <f>分析係数表!C32</f>
        <v>0</v>
      </c>
      <c r="Q29" s="82">
        <f t="shared" si="4"/>
        <v>0</v>
      </c>
      <c r="R29" s="83">
        <v>0</v>
      </c>
      <c r="S29" s="84">
        <f t="shared" si="5"/>
        <v>0</v>
      </c>
      <c r="T29" s="85">
        <f>分析係数表!F32</f>
        <v>0</v>
      </c>
      <c r="U29" s="86">
        <f t="shared" si="6"/>
        <v>0</v>
      </c>
      <c r="V29" s="87">
        <f>分析係数表!D32</f>
        <v>0</v>
      </c>
      <c r="W29" s="167">
        <f t="shared" si="7"/>
        <v>0</v>
      </c>
      <c r="X29" s="76">
        <f>分析係数表!E32</f>
        <v>0</v>
      </c>
      <c r="Y29" s="166">
        <f t="shared" si="8"/>
        <v>0</v>
      </c>
    </row>
    <row r="30" spans="1:25" x14ac:dyDescent="0.2">
      <c r="A30" s="6" t="s">
        <v>18</v>
      </c>
      <c r="B30" s="5" t="s">
        <v>273</v>
      </c>
      <c r="C30" s="90"/>
      <c r="D30" s="76">
        <f>投入係数表!C30</f>
        <v>5.4171180931744309E-4</v>
      </c>
      <c r="E30" s="77">
        <f t="shared" si="9"/>
        <v>5.4171180931744306E-2</v>
      </c>
      <c r="F30" s="76">
        <f>分析係数表!C33</f>
        <v>1</v>
      </c>
      <c r="G30" s="77">
        <f t="shared" si="0"/>
        <v>5.4171180931744306E-2</v>
      </c>
      <c r="H30" s="77">
        <v>6.6321347612916942E-2</v>
      </c>
      <c r="I30" s="77">
        <f t="shared" si="1"/>
        <v>6.6321347612916942E-2</v>
      </c>
      <c r="J30" s="76">
        <f>分析係数表!G33</f>
        <v>0.50724637681159424</v>
      </c>
      <c r="K30" s="78">
        <f t="shared" si="2"/>
        <v>3.3641263281914392E-2</v>
      </c>
      <c r="L30" s="79"/>
      <c r="M30" s="80"/>
      <c r="N30" s="81">
        <f>分析係数表!H33</f>
        <v>1.0439819492153296E-3</v>
      </c>
      <c r="O30" s="82">
        <f t="shared" si="3"/>
        <v>9.5570458952788807E-3</v>
      </c>
      <c r="P30" s="76">
        <f>分析係数表!C33</f>
        <v>1</v>
      </c>
      <c r="Q30" s="82">
        <f t="shared" si="4"/>
        <v>9.5570458952788807E-3</v>
      </c>
      <c r="R30" s="83">
        <v>2.7136014690431164E-2</v>
      </c>
      <c r="S30" s="84">
        <f t="shared" si="5"/>
        <v>9.3457362303348113E-2</v>
      </c>
      <c r="T30" s="85">
        <f>分析係数表!F33</f>
        <v>0.64822134387351782</v>
      </c>
      <c r="U30" s="86">
        <f t="shared" si="6"/>
        <v>6.0581056987150557E-2</v>
      </c>
      <c r="V30" s="87">
        <f>分析係数表!D33</f>
        <v>8.0368906455862976E-2</v>
      </c>
      <c r="W30" s="167">
        <f t="shared" si="7"/>
        <v>0</v>
      </c>
      <c r="X30" s="76">
        <f>分析係数表!E33</f>
        <v>7.9051383399209488E-2</v>
      </c>
      <c r="Y30" s="166">
        <f t="shared" si="8"/>
        <v>0</v>
      </c>
    </row>
    <row r="31" spans="1:25" x14ac:dyDescent="0.2">
      <c r="A31" s="6" t="s">
        <v>19</v>
      </c>
      <c r="B31" s="5" t="s">
        <v>274</v>
      </c>
      <c r="C31" s="90"/>
      <c r="D31" s="76">
        <f>投入係数表!C31</f>
        <v>7.2589382448537382E-2</v>
      </c>
      <c r="E31" s="77">
        <f t="shared" si="9"/>
        <v>7.2589382448537378</v>
      </c>
      <c r="F31" s="76">
        <f>分析係数表!C34</f>
        <v>0.17998641611953814</v>
      </c>
      <c r="G31" s="77">
        <f t="shared" si="0"/>
        <v>1.3065102795242747</v>
      </c>
      <c r="H31" s="77">
        <v>1.4335594923725099</v>
      </c>
      <c r="I31" s="77">
        <f t="shared" si="1"/>
        <v>1.4335594923725099</v>
      </c>
      <c r="J31" s="76">
        <f>分析係数表!G34</f>
        <v>0.42479908151549944</v>
      </c>
      <c r="K31" s="78">
        <f t="shared" si="2"/>
        <v>0.60897475565766779</v>
      </c>
      <c r="L31" s="79"/>
      <c r="M31" s="80"/>
      <c r="N31" s="81">
        <f>分析係数表!H34</f>
        <v>0.17353674142924497</v>
      </c>
      <c r="O31" s="82">
        <f t="shared" si="3"/>
        <v>1.588627661237809</v>
      </c>
      <c r="P31" s="76">
        <f>分析係数表!C34</f>
        <v>0.17998641611953814</v>
      </c>
      <c r="Q31" s="82">
        <f t="shared" si="4"/>
        <v>0.28593139929455696</v>
      </c>
      <c r="R31" s="83">
        <v>0.30341583097549868</v>
      </c>
      <c r="S31" s="84">
        <f t="shared" si="5"/>
        <v>1.7369753233480085</v>
      </c>
      <c r="T31" s="85">
        <f>分析係数表!F34</f>
        <v>0.70187523918867201</v>
      </c>
      <c r="U31" s="86">
        <f t="shared" si="6"/>
        <v>1.2191399705397044</v>
      </c>
      <c r="V31" s="87">
        <f>分析係数表!D34</f>
        <v>0.4351320321469575</v>
      </c>
      <c r="W31" s="167">
        <f t="shared" si="7"/>
        <v>1</v>
      </c>
      <c r="X31" s="76">
        <f>分析係数表!E34</f>
        <v>0.25449674703406044</v>
      </c>
      <c r="Y31" s="166">
        <f t="shared" si="8"/>
        <v>0</v>
      </c>
    </row>
    <row r="32" spans="1:25" x14ac:dyDescent="0.2">
      <c r="A32" s="6" t="s">
        <v>20</v>
      </c>
      <c r="B32" s="5" t="s">
        <v>37</v>
      </c>
      <c r="C32" s="90"/>
      <c r="D32" s="76">
        <f>投入係数表!C32</f>
        <v>4.8754062838569879E-3</v>
      </c>
      <c r="E32" s="77">
        <f t="shared" si="9"/>
        <v>0.48754062838569878</v>
      </c>
      <c r="F32" s="76">
        <f>分析係数表!C35</f>
        <v>0.37009544008483564</v>
      </c>
      <c r="G32" s="77">
        <f t="shared" si="0"/>
        <v>0.18043656342164249</v>
      </c>
      <c r="H32" s="77">
        <v>0.22331186054915839</v>
      </c>
      <c r="I32" s="77">
        <f t="shared" si="1"/>
        <v>0.22331186054915839</v>
      </c>
      <c r="J32" s="76">
        <f>分析係数表!G35</f>
        <v>0.31512981199641898</v>
      </c>
      <c r="K32" s="78">
        <f t="shared" si="2"/>
        <v>7.0372224631426811E-2</v>
      </c>
      <c r="L32" s="79"/>
      <c r="M32" s="80"/>
      <c r="N32" s="81">
        <f>分析係数表!H35</f>
        <v>6.5501448103994067E-2</v>
      </c>
      <c r="O32" s="82">
        <f t="shared" si="3"/>
        <v>0.59962755697798142</v>
      </c>
      <c r="P32" s="76">
        <f>分析係数表!C35</f>
        <v>0.37009544008483564</v>
      </c>
      <c r="Q32" s="82">
        <f t="shared" si="4"/>
        <v>0.22191942458676089</v>
      </c>
      <c r="R32" s="83">
        <v>0.25922080883256121</v>
      </c>
      <c r="S32" s="84">
        <f t="shared" si="5"/>
        <v>0.48253266938171957</v>
      </c>
      <c r="T32" s="85">
        <f>分析係数表!F35</f>
        <v>0.64995523724261417</v>
      </c>
      <c r="U32" s="86">
        <f t="shared" si="6"/>
        <v>0.31362463560530746</v>
      </c>
      <c r="V32" s="87">
        <f>分析係数表!D35</f>
        <v>9.1316025067144133E-2</v>
      </c>
      <c r="W32" s="167">
        <f t="shared" si="7"/>
        <v>0</v>
      </c>
      <c r="X32" s="76">
        <f>分析係数表!E35</f>
        <v>8.5049239033124446E-2</v>
      </c>
      <c r="Y32" s="166">
        <f t="shared" si="8"/>
        <v>0</v>
      </c>
    </row>
    <row r="33" spans="1:25" x14ac:dyDescent="0.2">
      <c r="A33" s="6" t="s">
        <v>21</v>
      </c>
      <c r="B33" s="5" t="s">
        <v>38</v>
      </c>
      <c r="C33" s="90"/>
      <c r="D33" s="76">
        <f>投入係数表!C33</f>
        <v>2.1668472372697724E-3</v>
      </c>
      <c r="E33" s="77">
        <f t="shared" si="9"/>
        <v>0.21668472372697722</v>
      </c>
      <c r="F33" s="76">
        <f>分析係数表!C36</f>
        <v>0.67206754906435417</v>
      </c>
      <c r="G33" s="77">
        <f t="shared" si="0"/>
        <v>0.1456267711948763</v>
      </c>
      <c r="H33" s="77">
        <v>0.20330886934534026</v>
      </c>
      <c r="I33" s="77">
        <f t="shared" si="1"/>
        <v>0.20330886934534026</v>
      </c>
      <c r="J33" s="76">
        <f>分析係数表!G36</f>
        <v>6.1058344640434192E-3</v>
      </c>
      <c r="K33" s="78">
        <f t="shared" si="2"/>
        <v>1.2413703012944793E-3</v>
      </c>
      <c r="L33" s="79"/>
      <c r="M33" s="80"/>
      <c r="N33" s="81">
        <f>分析係数表!H36</f>
        <v>0.13181114029770324</v>
      </c>
      <c r="O33" s="82">
        <f t="shared" si="3"/>
        <v>1.2066541172297272</v>
      </c>
      <c r="P33" s="76">
        <f>分析係数表!C36</f>
        <v>0.67206754906435417</v>
      </c>
      <c r="Q33" s="82">
        <f t="shared" si="4"/>
        <v>0.81095307513499459</v>
      </c>
      <c r="R33" s="83">
        <v>0.83560878856791476</v>
      </c>
      <c r="S33" s="84">
        <f t="shared" si="5"/>
        <v>1.0389176579132551</v>
      </c>
      <c r="T33" s="85">
        <f>分析係数表!F36</f>
        <v>0.89721845318860249</v>
      </c>
      <c r="U33" s="86">
        <f t="shared" si="6"/>
        <v>0.93213609402325637</v>
      </c>
      <c r="V33" s="87">
        <f>分析係数表!D36</f>
        <v>6.7842605156037995E-3</v>
      </c>
      <c r="W33" s="167">
        <f t="shared" si="7"/>
        <v>0</v>
      </c>
      <c r="X33" s="76">
        <f>分析係数表!E36</f>
        <v>3.3921302578018993E-4</v>
      </c>
      <c r="Y33" s="166">
        <f t="shared" si="8"/>
        <v>0</v>
      </c>
    </row>
    <row r="34" spans="1:25" x14ac:dyDescent="0.2">
      <c r="A34" s="6" t="s">
        <v>22</v>
      </c>
      <c r="B34" s="5" t="s">
        <v>377</v>
      </c>
      <c r="C34" s="90"/>
      <c r="D34" s="76">
        <f>投入係数表!C34</f>
        <v>2.9794149512459372E-2</v>
      </c>
      <c r="E34" s="77">
        <f t="shared" si="9"/>
        <v>2.9794149512459374</v>
      </c>
      <c r="F34" s="76">
        <f>分析係数表!C37</f>
        <v>0.22615884263359909</v>
      </c>
      <c r="G34" s="77">
        <f t="shared" si="0"/>
        <v>0.6738210370990223</v>
      </c>
      <c r="H34" s="77">
        <v>0.76435817727918376</v>
      </c>
      <c r="I34" s="77">
        <f t="shared" si="1"/>
        <v>0.76435817727918376</v>
      </c>
      <c r="J34" s="76">
        <f>分析係数表!G37</f>
        <v>0.42877801879971078</v>
      </c>
      <c r="K34" s="78">
        <f t="shared" si="2"/>
        <v>0.32773998490712652</v>
      </c>
      <c r="L34" s="79"/>
      <c r="M34" s="80"/>
      <c r="N34" s="81">
        <f>分析係数表!H37</f>
        <v>5.1626591230551626E-2</v>
      </c>
      <c r="O34" s="82">
        <f t="shared" si="3"/>
        <v>0.47261133411169437</v>
      </c>
      <c r="P34" s="76">
        <f>分析係数表!C37</f>
        <v>0.22615884263359909</v>
      </c>
      <c r="Q34" s="82">
        <f t="shared" si="4"/>
        <v>0.106885232338222</v>
      </c>
      <c r="R34" s="83">
        <v>0.12443553303386914</v>
      </c>
      <c r="S34" s="84">
        <f t="shared" si="5"/>
        <v>0.88879371031305288</v>
      </c>
      <c r="T34" s="85">
        <f>分析係数表!F37</f>
        <v>0.63340563991323207</v>
      </c>
      <c r="U34" s="86">
        <f t="shared" si="6"/>
        <v>0.56296694883169507</v>
      </c>
      <c r="V34" s="87">
        <f>分析係数表!D37</f>
        <v>0.1005061460592914</v>
      </c>
      <c r="W34" s="167">
        <f t="shared" si="7"/>
        <v>0</v>
      </c>
      <c r="X34" s="76">
        <f>分析係数表!E37</f>
        <v>8.315256688358641E-2</v>
      </c>
      <c r="Y34" s="166">
        <f t="shared" si="8"/>
        <v>0</v>
      </c>
    </row>
    <row r="35" spans="1:25" x14ac:dyDescent="0.2">
      <c r="A35" s="6" t="s">
        <v>23</v>
      </c>
      <c r="B35" s="5" t="s">
        <v>193</v>
      </c>
      <c r="C35" s="90"/>
      <c r="D35" s="76">
        <f>投入係数表!C35</f>
        <v>2.7085590465872156E-3</v>
      </c>
      <c r="E35" s="77">
        <f t="shared" si="9"/>
        <v>0.27085590465872156</v>
      </c>
      <c r="F35" s="76">
        <f>分析係数表!C38</f>
        <v>8.5419734904271016E-2</v>
      </c>
      <c r="G35" s="77">
        <f t="shared" si="0"/>
        <v>2.3136439573204499E-2</v>
      </c>
      <c r="H35" s="77">
        <v>3.5257713664867241E-2</v>
      </c>
      <c r="I35" s="77">
        <f t="shared" si="1"/>
        <v>3.5257713664867241E-2</v>
      </c>
      <c r="J35" s="76">
        <f>分析係数表!G38</f>
        <v>0.21071428571428572</v>
      </c>
      <c r="K35" s="78">
        <f t="shared" si="2"/>
        <v>7.4293039508113116E-3</v>
      </c>
      <c r="L35" s="79"/>
      <c r="M35" s="80"/>
      <c r="N35" s="81">
        <f>分析係数表!H38</f>
        <v>4.4689162793830402E-2</v>
      </c>
      <c r="O35" s="82">
        <f t="shared" si="3"/>
        <v>0.40910322267855082</v>
      </c>
      <c r="P35" s="76">
        <f>分析係数表!C38</f>
        <v>8.5419734904271016E-2</v>
      </c>
      <c r="Q35" s="82">
        <f t="shared" si="4"/>
        <v>3.4945488829684762E-2</v>
      </c>
      <c r="R35" s="83">
        <v>4.1138799783126789E-2</v>
      </c>
      <c r="S35" s="84">
        <f t="shared" si="5"/>
        <v>7.639651344799403E-2</v>
      </c>
      <c r="T35" s="85">
        <f>分析係数表!F38</f>
        <v>0.38214285714285712</v>
      </c>
      <c r="U35" s="86">
        <f t="shared" si="6"/>
        <v>2.9194381924769145E-2</v>
      </c>
      <c r="V35" s="87">
        <f>分析係数表!D38</f>
        <v>6.4285714285714279E-2</v>
      </c>
      <c r="W35" s="167">
        <f t="shared" si="7"/>
        <v>0</v>
      </c>
      <c r="X35" s="76">
        <f>分析係数表!E38</f>
        <v>7.857142857142857E-2</v>
      </c>
      <c r="Y35" s="166">
        <f t="shared" si="8"/>
        <v>0</v>
      </c>
    </row>
    <row r="36" spans="1:25" x14ac:dyDescent="0.2">
      <c r="A36" s="6" t="s">
        <v>24</v>
      </c>
      <c r="B36" s="5" t="s">
        <v>39</v>
      </c>
      <c r="C36" s="90"/>
      <c r="D36" s="76">
        <f>投入係数表!C36</f>
        <v>0</v>
      </c>
      <c r="E36" s="77">
        <f t="shared" si="9"/>
        <v>0</v>
      </c>
      <c r="F36" s="76">
        <f>分析係数表!C39</f>
        <v>1</v>
      </c>
      <c r="G36" s="77">
        <f t="shared" si="0"/>
        <v>0</v>
      </c>
      <c r="H36" s="77">
        <v>3.9141452698235766E-3</v>
      </c>
      <c r="I36" s="77">
        <f t="shared" si="1"/>
        <v>3.9141452698235766E-3</v>
      </c>
      <c r="J36" s="76">
        <f>分析係数表!G39</f>
        <v>0.35514018691588783</v>
      </c>
      <c r="K36" s="78">
        <f t="shared" si="2"/>
        <v>1.3900702827410831E-3</v>
      </c>
      <c r="L36" s="79"/>
      <c r="M36" s="80"/>
      <c r="N36" s="81">
        <f>分析係数表!H39</f>
        <v>4.1085741227183939E-3</v>
      </c>
      <c r="O36" s="82">
        <f t="shared" si="3"/>
        <v>3.7611599974968497E-2</v>
      </c>
      <c r="P36" s="76">
        <f>分析係数表!C39</f>
        <v>1</v>
      </c>
      <c r="Q36" s="82">
        <f t="shared" si="4"/>
        <v>3.7611599974968497E-2</v>
      </c>
      <c r="R36" s="83">
        <v>3.961477629025624E-2</v>
      </c>
      <c r="S36" s="84">
        <f t="shared" si="5"/>
        <v>4.3528921560079814E-2</v>
      </c>
      <c r="T36" s="85">
        <f>分析係数表!F39</f>
        <v>0.70560747663551404</v>
      </c>
      <c r="U36" s="86">
        <f t="shared" si="6"/>
        <v>3.071433250267314E-2</v>
      </c>
      <c r="V36" s="87">
        <f>分析係数表!D39</f>
        <v>5.053651782623745E-2</v>
      </c>
      <c r="W36" s="167">
        <f t="shared" si="7"/>
        <v>0</v>
      </c>
      <c r="X36" s="76">
        <f>分析係数表!E39</f>
        <v>6.4035998615437864E-2</v>
      </c>
      <c r="Y36" s="166">
        <f t="shared" si="8"/>
        <v>0</v>
      </c>
    </row>
    <row r="37" spans="1:25" x14ac:dyDescent="0.2">
      <c r="A37" s="6" t="s">
        <v>25</v>
      </c>
      <c r="B37" s="5" t="s">
        <v>40</v>
      </c>
      <c r="C37" s="90"/>
      <c r="D37" s="76">
        <f>投入係数表!C37</f>
        <v>0</v>
      </c>
      <c r="E37" s="77">
        <f t="shared" si="9"/>
        <v>0</v>
      </c>
      <c r="F37" s="76">
        <f>分析係数表!C40</f>
        <v>0.70586826347305387</v>
      </c>
      <c r="G37" s="77">
        <f t="shared" si="0"/>
        <v>0</v>
      </c>
      <c r="H37" s="77">
        <v>3.120210337116666E-4</v>
      </c>
      <c r="I37" s="77">
        <f t="shared" si="1"/>
        <v>3.120210337116666E-4</v>
      </c>
      <c r="J37" s="76">
        <f>分析係数表!G40</f>
        <v>0.55389507154213036</v>
      </c>
      <c r="K37" s="78">
        <f t="shared" si="2"/>
        <v>1.7282691279037305E-4</v>
      </c>
      <c r="L37" s="79"/>
      <c r="M37" s="80"/>
      <c r="N37" s="81">
        <f>分析係数表!H40</f>
        <v>2.7951774769313667E-2</v>
      </c>
      <c r="O37" s="82">
        <f t="shared" si="3"/>
        <v>0.25588219655101524</v>
      </c>
      <c r="P37" s="76">
        <f>分析係数表!C40</f>
        <v>0.70586826347305387</v>
      </c>
      <c r="Q37" s="82">
        <f t="shared" si="4"/>
        <v>0.18061912173313577</v>
      </c>
      <c r="R37" s="83">
        <v>0.18078177637740206</v>
      </c>
      <c r="S37" s="84">
        <f t="shared" si="5"/>
        <v>0.18109379741111373</v>
      </c>
      <c r="T37" s="85">
        <f>分析係数表!F40</f>
        <v>0.75325914149443562</v>
      </c>
      <c r="U37" s="86">
        <f t="shared" si="6"/>
        <v>0.13641055836786278</v>
      </c>
      <c r="V37" s="87">
        <f>分析係数表!D40</f>
        <v>0.11701112877583465</v>
      </c>
      <c r="W37" s="167">
        <f t="shared" si="7"/>
        <v>0</v>
      </c>
      <c r="X37" s="76">
        <f>分析係数表!E40</f>
        <v>7.6311605723370424E-2</v>
      </c>
      <c r="Y37" s="166">
        <f t="shared" si="8"/>
        <v>0</v>
      </c>
    </row>
    <row r="38" spans="1:25" x14ac:dyDescent="0.2">
      <c r="A38" s="6" t="s">
        <v>26</v>
      </c>
      <c r="B38" s="5" t="s">
        <v>276</v>
      </c>
      <c r="C38" s="90"/>
      <c r="D38" s="76">
        <f>投入係数表!C38</f>
        <v>5.4171180931744309E-4</v>
      </c>
      <c r="E38" s="77">
        <f t="shared" si="9"/>
        <v>5.4171180931744306E-2</v>
      </c>
      <c r="F38" s="76">
        <f>分析係数表!C41</f>
        <v>0.40942803268384664</v>
      </c>
      <c r="G38" s="77">
        <f t="shared" si="0"/>
        <v>2.2179200037044777E-2</v>
      </c>
      <c r="H38" s="77">
        <v>2.3082175069340988E-2</v>
      </c>
      <c r="I38" s="77">
        <f t="shared" si="1"/>
        <v>2.3082175069340988E-2</v>
      </c>
      <c r="J38" s="76">
        <f>分析係数表!G41</f>
        <v>0.46004842615012109</v>
      </c>
      <c r="K38" s="78">
        <f t="shared" si="2"/>
        <v>1.0618918312771883E-2</v>
      </c>
      <c r="L38" s="79"/>
      <c r="M38" s="80"/>
      <c r="N38" s="81">
        <f>分析係数表!H41</f>
        <v>5.1357176533979927E-2</v>
      </c>
      <c r="O38" s="82">
        <f t="shared" si="3"/>
        <v>0.47014499968710627</v>
      </c>
      <c r="P38" s="76">
        <f>分析係数表!C41</f>
        <v>0.40942803268384664</v>
      </c>
      <c r="Q38" s="82">
        <f t="shared" si="4"/>
        <v>0.19249054229803961</v>
      </c>
      <c r="R38" s="83">
        <v>0.19413569729339164</v>
      </c>
      <c r="S38" s="84">
        <f t="shared" si="5"/>
        <v>0.21721787236273263</v>
      </c>
      <c r="T38" s="85">
        <f>分析係数表!F41</f>
        <v>0.56416464891041163</v>
      </c>
      <c r="U38" s="86">
        <f t="shared" si="6"/>
        <v>0.12254664469858766</v>
      </c>
      <c r="V38" s="87">
        <f>分析係数表!D41</f>
        <v>0.19733656174334141</v>
      </c>
      <c r="W38" s="167">
        <f t="shared" si="7"/>
        <v>0</v>
      </c>
      <c r="X38" s="76">
        <f>分析係数表!E41</f>
        <v>0.1812953995157385</v>
      </c>
      <c r="Y38" s="166">
        <f t="shared" si="8"/>
        <v>0</v>
      </c>
    </row>
    <row r="39" spans="1:25" x14ac:dyDescent="0.2">
      <c r="A39" s="6" t="s">
        <v>51</v>
      </c>
      <c r="B39" s="5" t="s">
        <v>367</v>
      </c>
      <c r="C39" s="90"/>
      <c r="D39" s="76">
        <f>投入係数表!C39</f>
        <v>0</v>
      </c>
      <c r="E39" s="77">
        <f>$C$5*D39</f>
        <v>0</v>
      </c>
      <c r="F39" s="76">
        <f>分析係数表!C42</f>
        <v>1</v>
      </c>
      <c r="G39" s="77">
        <f>E39*F39</f>
        <v>0</v>
      </c>
      <c r="H39" s="77">
        <v>6.427928065672335E-3</v>
      </c>
      <c r="I39" s="77">
        <f>C39+H39</f>
        <v>6.427928065672335E-3</v>
      </c>
      <c r="J39" s="76">
        <f>分析係数表!G42</f>
        <v>0.48732394366197185</v>
      </c>
      <c r="K39" s="78">
        <f>I39*J39</f>
        <v>3.1324832545389127E-3</v>
      </c>
      <c r="L39" s="79"/>
      <c r="M39" s="80"/>
      <c r="N39" s="81">
        <f>分析係数表!H42</f>
        <v>1.5491345052872633E-2</v>
      </c>
      <c r="O39" s="82">
        <f t="shared" si="3"/>
        <v>0.14181422941381566</v>
      </c>
      <c r="P39" s="76">
        <f>分析係数表!C42</f>
        <v>1</v>
      </c>
      <c r="Q39" s="82">
        <f>O39*P39</f>
        <v>0.14181422941381566</v>
      </c>
      <c r="R39" s="83">
        <v>0.14417922509592865</v>
      </c>
      <c r="S39" s="84">
        <f>I39+R39</f>
        <v>0.15060715316160098</v>
      </c>
      <c r="T39" s="85">
        <f>分析係数表!F42</f>
        <v>0.56338028169014087</v>
      </c>
      <c r="U39" s="86">
        <f t="shared" si="6"/>
        <v>8.4849100372732952E-2</v>
      </c>
      <c r="V39" s="87">
        <f>分析係数表!D42</f>
        <v>0.21267605633802816</v>
      </c>
      <c r="W39" s="167">
        <f t="shared" si="7"/>
        <v>0</v>
      </c>
      <c r="X39" s="76">
        <f>分析係数表!E42</f>
        <v>0.1704225352112676</v>
      </c>
      <c r="Y39" s="166">
        <f t="shared" si="8"/>
        <v>0</v>
      </c>
    </row>
    <row r="40" spans="1:25" x14ac:dyDescent="0.2">
      <c r="A40" s="6" t="s">
        <v>194</v>
      </c>
      <c r="B40" s="5" t="s">
        <v>41</v>
      </c>
      <c r="C40" s="90"/>
      <c r="D40" s="76">
        <f>投入係数表!C40</f>
        <v>2.0043336944745395E-2</v>
      </c>
      <c r="E40" s="77">
        <f>$C$5*D40</f>
        <v>2.0043336944745396</v>
      </c>
      <c r="F40" s="76">
        <f>分析係数表!C43</f>
        <v>0.37124836885602441</v>
      </c>
      <c r="G40" s="77">
        <f>E40*F40</f>
        <v>0.744105614716842</v>
      </c>
      <c r="H40" s="77">
        <v>0.95273410114787205</v>
      </c>
      <c r="I40" s="77">
        <f>C40+H40</f>
        <v>0.95273410114787205</v>
      </c>
      <c r="J40" s="76">
        <f>分析係数表!G43</f>
        <v>0.37031082529474812</v>
      </c>
      <c r="K40" s="78">
        <f>I40*J40</f>
        <v>0.35280775128251851</v>
      </c>
      <c r="L40" s="79"/>
      <c r="M40" s="80"/>
      <c r="N40" s="81">
        <f>分析係数表!H43</f>
        <v>4.1186771738398333E-2</v>
      </c>
      <c r="O40" s="82">
        <f t="shared" si="3"/>
        <v>0.37704087515890555</v>
      </c>
      <c r="P40" s="76">
        <f>分析係数表!C43</f>
        <v>0.37124836885602441</v>
      </c>
      <c r="Q40" s="82">
        <f>O40*P40</f>
        <v>0.13997580989479161</v>
      </c>
      <c r="R40" s="83">
        <v>0.20087240982529553</v>
      </c>
      <c r="S40" s="84">
        <f>I40+R40</f>
        <v>1.1536065109731677</v>
      </c>
      <c r="T40" s="85">
        <f>分析係数表!F43</f>
        <v>0.64951768488745976</v>
      </c>
      <c r="U40" s="86">
        <f t="shared" si="6"/>
        <v>0.74928783027839185</v>
      </c>
      <c r="V40" s="87">
        <f>分析係数表!D43</f>
        <v>0.31296891747052519</v>
      </c>
      <c r="W40" s="167">
        <f t="shared" si="7"/>
        <v>0</v>
      </c>
      <c r="X40" s="76">
        <f>分析係数表!E43</f>
        <v>0.24115755627009647</v>
      </c>
      <c r="Y40" s="166">
        <f t="shared" si="8"/>
        <v>0</v>
      </c>
    </row>
    <row r="41" spans="1:25" x14ac:dyDescent="0.2">
      <c r="A41" s="6" t="s">
        <v>340</v>
      </c>
      <c r="B41" s="5" t="s">
        <v>345</v>
      </c>
      <c r="C41" s="90"/>
      <c r="D41" s="76">
        <f>投入係数表!C41</f>
        <v>0</v>
      </c>
      <c r="E41" s="77">
        <f>$C$5*D41</f>
        <v>0</v>
      </c>
      <c r="F41" s="76">
        <f>分析係数表!C44</f>
        <v>0.32894128525196487</v>
      </c>
      <c r="G41" s="77">
        <f>E41*F41</f>
        <v>0</v>
      </c>
      <c r="H41" s="77">
        <v>1.024580857317125E-3</v>
      </c>
      <c r="I41" s="77">
        <f>C41+H41</f>
        <v>1.024580857317125E-3</v>
      </c>
      <c r="J41" s="76">
        <f>分析係数表!G44</f>
        <v>0.26022361770562108</v>
      </c>
      <c r="K41" s="78">
        <f>I41*J41</f>
        <v>2.6662013732298904E-4</v>
      </c>
      <c r="L41" s="79"/>
      <c r="M41" s="80"/>
      <c r="N41" s="81">
        <f>分析係数表!H44</f>
        <v>0.11840775914326127</v>
      </c>
      <c r="O41" s="82">
        <f t="shared" si="3"/>
        <v>1.0839539796064692</v>
      </c>
      <c r="P41" s="76">
        <f>分析係数表!C44</f>
        <v>0.32894128525196487</v>
      </c>
      <c r="Q41" s="82">
        <f>O41*P41</f>
        <v>0.35655721520573408</v>
      </c>
      <c r="R41" s="83">
        <v>0.36078855069998023</v>
      </c>
      <c r="S41" s="84">
        <f>I41+R41</f>
        <v>0.36181313155729733</v>
      </c>
      <c r="T41" s="85">
        <f>分析係数表!F44</f>
        <v>0.457650482462858</v>
      </c>
      <c r="U41" s="86">
        <f t="shared" si="6"/>
        <v>0.16558395421859465</v>
      </c>
      <c r="V41" s="87">
        <f>分析係数表!D44</f>
        <v>0.19191300352274468</v>
      </c>
      <c r="W41" s="167">
        <f t="shared" si="7"/>
        <v>0</v>
      </c>
      <c r="X41" s="76">
        <f>分析係数表!E44</f>
        <v>0.13018839025884515</v>
      </c>
      <c r="Y41" s="166">
        <f t="shared" si="8"/>
        <v>0</v>
      </c>
    </row>
    <row r="42" spans="1:25" x14ac:dyDescent="0.2">
      <c r="A42" s="6" t="s">
        <v>341</v>
      </c>
      <c r="B42" s="5" t="s">
        <v>278</v>
      </c>
      <c r="C42" s="90"/>
      <c r="D42" s="76">
        <f>投入係数表!C42</f>
        <v>0</v>
      </c>
      <c r="E42" s="77">
        <f>$C$5*D42</f>
        <v>0</v>
      </c>
      <c r="F42" s="76">
        <f>分析係数表!C45</f>
        <v>1</v>
      </c>
      <c r="G42" s="77">
        <f>E42*F42</f>
        <v>0</v>
      </c>
      <c r="H42" s="77">
        <v>2.3360246158642965E-3</v>
      </c>
      <c r="I42" s="77">
        <f>C42+H42</f>
        <v>2.3360246158642965E-3</v>
      </c>
      <c r="J42" s="76">
        <f>分析係数表!G45</f>
        <v>0</v>
      </c>
      <c r="K42" s="78">
        <f>I42*J42</f>
        <v>0</v>
      </c>
      <c r="L42" s="79"/>
      <c r="M42" s="80"/>
      <c r="N42" s="81">
        <f>分析係数表!H45</f>
        <v>0</v>
      </c>
      <c r="O42" s="82">
        <f t="shared" si="3"/>
        <v>0</v>
      </c>
      <c r="P42" s="76">
        <f>分析係数表!C45</f>
        <v>1</v>
      </c>
      <c r="Q42" s="82">
        <f>O42*P42</f>
        <v>0</v>
      </c>
      <c r="R42" s="83">
        <v>1.0772551927603461E-3</v>
      </c>
      <c r="S42" s="84">
        <f>I42+R42</f>
        <v>3.4132798086246429E-3</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3.791982665222102E-3</v>
      </c>
      <c r="E43" s="77">
        <f>$C$5*D43</f>
        <v>0.37919826652221017</v>
      </c>
      <c r="F43" s="76">
        <f>分析係数表!C46</f>
        <v>4.3404255319148932E-2</v>
      </c>
      <c r="G43" s="77">
        <f>E43*F43</f>
        <v>1.6458818376708696E-2</v>
      </c>
      <c r="H43" s="77">
        <v>1.9962140876100237E-2</v>
      </c>
      <c r="I43" s="77">
        <f>C43+H43</f>
        <v>1.9962140876100237E-2</v>
      </c>
      <c r="J43" s="76">
        <f>分析係数表!G46</f>
        <v>1.9607843137254902E-2</v>
      </c>
      <c r="K43" s="78">
        <f>I43*J43</f>
        <v>3.9141452698235758E-4</v>
      </c>
      <c r="L43" s="79"/>
      <c r="M43" s="80"/>
      <c r="N43" s="81">
        <f>分析係数表!H46</f>
        <v>2.3708493298309423E-2</v>
      </c>
      <c r="O43" s="82">
        <f t="shared" si="3"/>
        <v>0.21703742936375267</v>
      </c>
      <c r="P43" s="76">
        <f>分析係数表!C46</f>
        <v>4.3404255319148932E-2</v>
      </c>
      <c r="Q43" s="82">
        <f>O43*P43</f>
        <v>9.4203479979160717E-3</v>
      </c>
      <c r="R43" s="83">
        <v>1.0216199207967505E-2</v>
      </c>
      <c r="S43" s="84">
        <f>I43+R43</f>
        <v>3.0178340084067744E-2</v>
      </c>
      <c r="T43" s="85">
        <f>分析係数表!F46</f>
        <v>0.33333333333333331</v>
      </c>
      <c r="U43" s="86">
        <f t="shared" si="6"/>
        <v>1.0059446694689247E-2</v>
      </c>
      <c r="V43" s="87">
        <f>分析係数表!D46</f>
        <v>1.9607843137254902E-2</v>
      </c>
      <c r="W43" s="167">
        <f t="shared" si="7"/>
        <v>0</v>
      </c>
      <c r="X43" s="76">
        <f>分析係数表!E46</f>
        <v>5.8823529411764705E-2</v>
      </c>
      <c r="Y43" s="166">
        <f t="shared" si="8"/>
        <v>0</v>
      </c>
    </row>
    <row r="44" spans="1:25" x14ac:dyDescent="0.2">
      <c r="A44" s="192">
        <v>40</v>
      </c>
      <c r="B44" s="14" t="s">
        <v>150</v>
      </c>
      <c r="C44" s="197">
        <f>SUM(C5:C43)</f>
        <v>100</v>
      </c>
      <c r="D44" s="92">
        <f>投入係数表!C44</f>
        <v>0.5433369447453954</v>
      </c>
      <c r="E44" s="91">
        <f>SUM(E5:E43)</f>
        <v>54.333694474539556</v>
      </c>
      <c r="F44" s="92">
        <f>分析係数表!C47</f>
        <v>0.41345953335341412</v>
      </c>
      <c r="G44" s="91">
        <f>SUM(G5:G43)</f>
        <v>10.672301526985731</v>
      </c>
      <c r="H44" s="91">
        <f>SUM(H5:H43)</f>
        <v>12.235156808130919</v>
      </c>
      <c r="I44" s="91">
        <f>SUM(I5:I43)</f>
        <v>112.23515680813088</v>
      </c>
      <c r="J44" s="92">
        <f>分析係数表!G47</f>
        <v>0.27301530562506093</v>
      </c>
      <c r="K44" s="93">
        <f>SUM(K5:K43)</f>
        <v>14.600345774266147</v>
      </c>
      <c r="L44" s="94">
        <f>最終需要_まとめ!$L$33</f>
        <v>0.627</v>
      </c>
      <c r="M44" s="91">
        <f>K44*L44</f>
        <v>9.1544168004648743</v>
      </c>
      <c r="N44" s="95">
        <f>分析係数表!H47</f>
        <v>1</v>
      </c>
      <c r="O44" s="96">
        <f>SUM(O5:O43)</f>
        <v>9.1544168004648725</v>
      </c>
      <c r="P44" s="92">
        <f>分析係数表!C47</f>
        <v>0.41345953335341412</v>
      </c>
      <c r="Q44" s="96">
        <f>SUM(Q5:Q43)</f>
        <v>2.8842660125220752</v>
      </c>
      <c r="R44" s="91">
        <f>SUM(R5:R43)</f>
        <v>3.1718426689636958</v>
      </c>
      <c r="S44" s="97">
        <f>SUM(S5:S43)</f>
        <v>115.4069994770946</v>
      </c>
      <c r="T44" s="98">
        <f>分析係数表!F47</f>
        <v>0.50258343352939261</v>
      </c>
      <c r="U44" s="99">
        <f>SUM(U5:U43)</f>
        <v>52.98799552338857</v>
      </c>
      <c r="V44" s="100">
        <f>分析係数表!D47</f>
        <v>0.12861924414259254</v>
      </c>
      <c r="W44" s="164">
        <f>SUM(W5:W43)</f>
        <v>63</v>
      </c>
      <c r="X44" s="92">
        <f>分析係数表!E47</f>
        <v>9.5684528645240963E-2</v>
      </c>
      <c r="Y44" s="165">
        <f>SUM(Y5:Y43)</f>
        <v>37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5.208333333333333E-3</v>
      </c>
      <c r="E5" s="77">
        <f t="shared" ref="E5:E38" si="0">$C$6*D5</f>
        <v>0.52083333333333326</v>
      </c>
      <c r="F5" s="76">
        <f>分析係数表!C8</f>
        <v>0.20518758684576188</v>
      </c>
      <c r="G5" s="77">
        <f t="shared" ref="G5:G38" si="1">E5*F5</f>
        <v>0.10686853481550096</v>
      </c>
      <c r="H5" s="77">
        <f t="array" ref="H5:H43">MMULT(逆行列係数!C5:AO43,'2'!G5:G43)</f>
        <v>0.18644014130155317</v>
      </c>
      <c r="I5" s="77">
        <f t="shared" ref="I5:I38" si="2">C5+H5</f>
        <v>0.18644014130155317</v>
      </c>
      <c r="J5" s="76">
        <f>分析係数表!G8</f>
        <v>0.11971830985915492</v>
      </c>
      <c r="K5" s="78">
        <f t="shared" ref="K5:K38" si="3">I5*J5</f>
        <v>2.2320298606523969E-2</v>
      </c>
      <c r="L5" s="79" t="s">
        <v>181</v>
      </c>
      <c r="M5" s="80" t="s">
        <v>181</v>
      </c>
      <c r="N5" s="81">
        <f>分析係数表!H8</f>
        <v>1.3167643294941739E-2</v>
      </c>
      <c r="O5" s="82">
        <f t="shared" ref="O5:O43" si="4">$M$44*N5</f>
        <v>0.2440401177650445</v>
      </c>
      <c r="P5" s="76">
        <f>分析係数表!C8</f>
        <v>0.20518758684576188</v>
      </c>
      <c r="Q5" s="82">
        <f t="shared" ref="Q5:Q38" si="5">O5*P5</f>
        <v>5.0074002857765025E-2</v>
      </c>
      <c r="R5" s="83">
        <f t="array" ref="R5:R43">MMULT(逆行列係数!C5:AO43,'2'!Q5:Q43)</f>
        <v>8.4648397376115528E-2</v>
      </c>
      <c r="S5" s="84">
        <f t="shared" ref="S5:S38" si="6">I5+R5</f>
        <v>0.27108853867766869</v>
      </c>
      <c r="T5" s="85">
        <f>分析係数表!F8</f>
        <v>0.45341278439869986</v>
      </c>
      <c r="U5" s="86">
        <f t="shared" ref="U5:U43" si="7">S5*T5</f>
        <v>0.12291500914041641</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75">
        <f>最終需要_まとめ!$C$7</f>
        <v>100</v>
      </c>
      <c r="D6" s="76">
        <f>投入係数表!D6</f>
        <v>0.1328125</v>
      </c>
      <c r="E6" s="77">
        <f t="shared" si="0"/>
        <v>13.28125</v>
      </c>
      <c r="F6" s="76">
        <f>分析係数表!C9</f>
        <v>1</v>
      </c>
      <c r="G6" s="77">
        <f t="shared" si="1"/>
        <v>13.28125</v>
      </c>
      <c r="H6" s="77">
        <v>15.316056413435224</v>
      </c>
      <c r="I6" s="77">
        <f t="shared" si="2"/>
        <v>115.31605641343522</v>
      </c>
      <c r="J6" s="76">
        <f>分析係数表!G9</f>
        <v>0.24479166666666666</v>
      </c>
      <c r="K6" s="78">
        <f t="shared" si="3"/>
        <v>28.228409642872162</v>
      </c>
      <c r="L6" s="79"/>
      <c r="M6" s="80"/>
      <c r="N6" s="81">
        <f>分析係数表!H9</f>
        <v>6.7353674142924501E-4</v>
      </c>
      <c r="O6" s="82">
        <f t="shared" si="4"/>
        <v>1.248287047391532E-2</v>
      </c>
      <c r="P6" s="76">
        <f>分析係数表!C9</f>
        <v>1</v>
      </c>
      <c r="Q6" s="82">
        <f t="shared" si="5"/>
        <v>1.248287047391532E-2</v>
      </c>
      <c r="R6" s="83">
        <v>1.5666383589268428E-2</v>
      </c>
      <c r="S6" s="84">
        <f t="shared" si="6"/>
        <v>115.33172279702448</v>
      </c>
      <c r="T6" s="85">
        <f>分析係数表!F9</f>
        <v>0.671875</v>
      </c>
      <c r="U6" s="86">
        <f t="shared" si="7"/>
        <v>77.488501254250821</v>
      </c>
      <c r="V6" s="87">
        <f>分析係数表!D9</f>
        <v>7.2916666666666671E-2</v>
      </c>
      <c r="W6" s="167">
        <f t="shared" si="8"/>
        <v>8</v>
      </c>
      <c r="X6" s="76">
        <f>分析係数表!E9</f>
        <v>3.125E-2</v>
      </c>
      <c r="Y6" s="166">
        <f t="shared" si="9"/>
        <v>4</v>
      </c>
    </row>
    <row r="7" spans="1:25" x14ac:dyDescent="0.2">
      <c r="A7" s="6" t="s">
        <v>220</v>
      </c>
      <c r="B7" s="5" t="s">
        <v>266</v>
      </c>
      <c r="C7" s="90"/>
      <c r="D7" s="76">
        <f>投入係数表!D7</f>
        <v>0</v>
      </c>
      <c r="E7" s="77">
        <f t="shared" si="0"/>
        <v>0</v>
      </c>
      <c r="F7" s="76">
        <f>分析係数表!C10</f>
        <v>1</v>
      </c>
      <c r="G7" s="77">
        <f t="shared" si="1"/>
        <v>0</v>
      </c>
      <c r="H7" s="77">
        <v>5.6074821058189325E-2</v>
      </c>
      <c r="I7" s="77">
        <f t="shared" si="2"/>
        <v>5.6074821058189325E-2</v>
      </c>
      <c r="J7" s="76">
        <f>分析係数表!G10</f>
        <v>0.17878930079774755</v>
      </c>
      <c r="K7" s="78">
        <f t="shared" si="3"/>
        <v>1.0025578049352479E-2</v>
      </c>
      <c r="L7" s="79"/>
      <c r="M7" s="80"/>
      <c r="N7" s="81">
        <f>分析係数表!H10</f>
        <v>1.34707348285849E-3</v>
      </c>
      <c r="O7" s="82">
        <f t="shared" si="4"/>
        <v>2.4965740947830641E-2</v>
      </c>
      <c r="P7" s="76">
        <f>分析係数表!C10</f>
        <v>1</v>
      </c>
      <c r="Q7" s="82">
        <f t="shared" si="5"/>
        <v>2.4965740947830641E-2</v>
      </c>
      <c r="R7" s="83">
        <v>5.7893643344794701E-2</v>
      </c>
      <c r="S7" s="84">
        <f t="shared" si="6"/>
        <v>0.11396846440298403</v>
      </c>
      <c r="T7" s="85">
        <f>分析係数表!F10</f>
        <v>0.51806663538244957</v>
      </c>
      <c r="U7" s="86">
        <f t="shared" si="7"/>
        <v>5.904325889295841E-2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投入係数表!D8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-6.2414352369576597E-4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投入係数表!D9</f>
        <v>3.3854166666666664E-2</v>
      </c>
      <c r="E9" s="77">
        <f t="shared" si="0"/>
        <v>3.3854166666666665</v>
      </c>
      <c r="F9" s="76">
        <f>分析係数表!C12</f>
        <v>0.31725255547245079</v>
      </c>
      <c r="G9" s="77">
        <f t="shared" si="1"/>
        <v>1.074032088839026</v>
      </c>
      <c r="H9" s="77">
        <v>1.3390350303442333</v>
      </c>
      <c r="I9" s="77">
        <f t="shared" si="2"/>
        <v>1.3390350303442333</v>
      </c>
      <c r="J9" s="76">
        <f>分析係数表!G12</f>
        <v>0.14436450839328538</v>
      </c>
      <c r="K9" s="78">
        <f t="shared" si="3"/>
        <v>0.19330913387703322</v>
      </c>
      <c r="L9" s="79"/>
      <c r="M9" s="80"/>
      <c r="N9" s="81">
        <f>分析係数表!H12</f>
        <v>9.9009900990099015E-2</v>
      </c>
      <c r="O9" s="82">
        <f t="shared" si="4"/>
        <v>1.8349819596655521</v>
      </c>
      <c r="P9" s="76">
        <f>分析係数表!C12</f>
        <v>0.31725255547245079</v>
      </c>
      <c r="Q9" s="82">
        <f t="shared" si="5"/>
        <v>0.58215271594974205</v>
      </c>
      <c r="R9" s="83">
        <v>0.66658413591871235</v>
      </c>
      <c r="S9" s="84">
        <f t="shared" si="6"/>
        <v>2.0056191662629459</v>
      </c>
      <c r="T9" s="85">
        <f>分析係数表!F12</f>
        <v>0.2880095923261391</v>
      </c>
      <c r="U9" s="86">
        <f t="shared" si="7"/>
        <v>0.57763755843688203</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投入係数表!D10</f>
        <v>5.208333333333333E-3</v>
      </c>
      <c r="E10" s="77">
        <f t="shared" si="0"/>
        <v>0.52083333333333326</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0.27399900690244122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投入係数表!D11</f>
        <v>1.0416666666666666E-2</v>
      </c>
      <c r="E11" s="77">
        <f t="shared" si="0"/>
        <v>1.0416666666666665</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2.309331037674334E-2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0.17039118196894412</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投入係数表!D13</f>
        <v>1.3020833333333334E-2</v>
      </c>
      <c r="E13" s="77">
        <f t="shared" si="0"/>
        <v>1.3020833333333335</v>
      </c>
      <c r="F13" s="76">
        <f>分析係数表!C16</f>
        <v>8.9814814814814792E-2</v>
      </c>
      <c r="G13" s="77">
        <f t="shared" si="1"/>
        <v>0.11694637345679011</v>
      </c>
      <c r="H13" s="77">
        <v>0.14128184971453664</v>
      </c>
      <c r="I13" s="77">
        <f t="shared" si="2"/>
        <v>0.14128184971453664</v>
      </c>
      <c r="J13" s="76">
        <f>分析係数表!G16</f>
        <v>3.255813953488372E-2</v>
      </c>
      <c r="K13" s="78">
        <f t="shared" si="3"/>
        <v>4.5998741767523553E-3</v>
      </c>
      <c r="L13" s="79"/>
      <c r="M13" s="80"/>
      <c r="N13" s="81">
        <f>分析係数表!H16</f>
        <v>1.7579308951303295E-2</v>
      </c>
      <c r="O13" s="82">
        <f t="shared" si="4"/>
        <v>0.32580291936918987</v>
      </c>
      <c r="P13" s="76">
        <f>分析係数表!C16</f>
        <v>8.9814814814814792E-2</v>
      </c>
      <c r="Q13" s="82">
        <f t="shared" si="5"/>
        <v>2.9261928869269822E-2</v>
      </c>
      <c r="R13" s="83">
        <v>3.2285438449419834E-2</v>
      </c>
      <c r="S13" s="84">
        <f t="shared" si="6"/>
        <v>0.17356728816395647</v>
      </c>
      <c r="T13" s="85">
        <f>分析係数表!F16</f>
        <v>0.28372093023255812</v>
      </c>
      <c r="U13" s="86">
        <f t="shared" si="7"/>
        <v>4.9244672455820204E-2</v>
      </c>
      <c r="V13" s="87">
        <f>分析係数表!D16</f>
        <v>0</v>
      </c>
      <c r="W13" s="167">
        <f t="shared" si="8"/>
        <v>0</v>
      </c>
      <c r="X13" s="76">
        <f>分析係数表!E16</f>
        <v>0</v>
      </c>
      <c r="Y13" s="166">
        <f t="shared" si="9"/>
        <v>0</v>
      </c>
    </row>
    <row r="14" spans="1:25" x14ac:dyDescent="0.2">
      <c r="A14" s="6" t="s">
        <v>2</v>
      </c>
      <c r="B14" s="5" t="s">
        <v>364</v>
      </c>
      <c r="C14" s="90"/>
      <c r="D14" s="76">
        <f>投入係数表!D14</f>
        <v>1.5625E-2</v>
      </c>
      <c r="E14" s="77">
        <f t="shared" si="0"/>
        <v>1.5625</v>
      </c>
      <c r="F14" s="76">
        <f>分析係数表!C17</f>
        <v>7.194244604316502E-3</v>
      </c>
      <c r="G14" s="77">
        <f t="shared" si="1"/>
        <v>1.1241007194244534E-2</v>
      </c>
      <c r="H14" s="77">
        <v>1.3286667035543809E-2</v>
      </c>
      <c r="I14" s="77">
        <f t="shared" si="2"/>
        <v>1.3286667035543809E-2</v>
      </c>
      <c r="J14" s="76">
        <f>分析係数表!G17</f>
        <v>0.24242424242424243</v>
      </c>
      <c r="K14" s="78">
        <f t="shared" si="3"/>
        <v>3.221010190434863E-3</v>
      </c>
      <c r="L14" s="79"/>
      <c r="M14" s="80"/>
      <c r="N14" s="81">
        <f>分析係数表!H17</f>
        <v>2.8625311510742913E-3</v>
      </c>
      <c r="O14" s="82">
        <f t="shared" si="4"/>
        <v>5.3052199514140114E-2</v>
      </c>
      <c r="P14" s="76">
        <f>分析係数表!C17</f>
        <v>7.194244604316502E-3</v>
      </c>
      <c r="Q14" s="82">
        <f t="shared" si="5"/>
        <v>3.8167050010172508E-4</v>
      </c>
      <c r="R14" s="83">
        <v>6.1242899660020941E-4</v>
      </c>
      <c r="S14" s="84">
        <f t="shared" si="6"/>
        <v>1.389909603214402E-2</v>
      </c>
      <c r="T14" s="85">
        <f>分析係数表!F17</f>
        <v>0.39393939393939392</v>
      </c>
      <c r="U14" s="86">
        <f t="shared" si="7"/>
        <v>5.4754014672082499E-3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投入係数表!D15</f>
        <v>0</v>
      </c>
      <c r="E15" s="77">
        <f t="shared" si="0"/>
        <v>0</v>
      </c>
      <c r="F15" s="76">
        <f>分析係数表!C18</f>
        <v>0.18904593639575973</v>
      </c>
      <c r="G15" s="77">
        <f t="shared" si="1"/>
        <v>0</v>
      </c>
      <c r="H15" s="77">
        <v>7.015474513480689E-4</v>
      </c>
      <c r="I15" s="77">
        <f t="shared" si="2"/>
        <v>7.015474513480689E-4</v>
      </c>
      <c r="J15" s="76">
        <f>分析係数表!G18</f>
        <v>0.21417322834645669</v>
      </c>
      <c r="K15" s="78">
        <f t="shared" si="3"/>
        <v>1.5025268249344468E-4</v>
      </c>
      <c r="L15" s="79"/>
      <c r="M15" s="80"/>
      <c r="N15" s="81">
        <f>分析係数表!H18</f>
        <v>4.7147571900047147E-4</v>
      </c>
      <c r="O15" s="82">
        <f t="shared" si="4"/>
        <v>8.7380093317407231E-3</v>
      </c>
      <c r="P15" s="76">
        <f>分析係数表!C18</f>
        <v>0.18904593639575973</v>
      </c>
      <c r="Q15" s="82">
        <f t="shared" si="5"/>
        <v>1.6518851563538117E-3</v>
      </c>
      <c r="R15" s="83">
        <v>2.751056805716968E-3</v>
      </c>
      <c r="S15" s="84">
        <f t="shared" si="6"/>
        <v>3.452604257065037E-3</v>
      </c>
      <c r="T15" s="85">
        <f>分析係数表!F18</f>
        <v>0.45826771653543308</v>
      </c>
      <c r="U15" s="86">
        <f t="shared" si="7"/>
        <v>1.5822170689857099E-3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投入係数表!D16</f>
        <v>0</v>
      </c>
      <c r="E16" s="77">
        <f t="shared" si="0"/>
        <v>0</v>
      </c>
      <c r="F16" s="76">
        <f>分析係数表!C19</f>
        <v>0.10693641618497107</v>
      </c>
      <c r="G16" s="77">
        <f t="shared" si="1"/>
        <v>0</v>
      </c>
      <c r="H16" s="77">
        <v>3.1476294101469762E-5</v>
      </c>
      <c r="I16" s="77">
        <f t="shared" si="2"/>
        <v>3.1476294101469762E-5</v>
      </c>
      <c r="J16" s="76">
        <f>分析係数表!G19</f>
        <v>5.6250000000000001E-2</v>
      </c>
      <c r="K16" s="78">
        <f t="shared" si="3"/>
        <v>1.7705415432076741E-6</v>
      </c>
      <c r="L16" s="79"/>
      <c r="M16" s="80"/>
      <c r="N16" s="81">
        <f>分析係数表!H19</f>
        <v>-1.34707348285849E-4</v>
      </c>
      <c r="O16" s="82">
        <f t="shared" si="4"/>
        <v>-2.4965740947830639E-3</v>
      </c>
      <c r="P16" s="76">
        <f>分析係数表!C19</f>
        <v>0.10693641618497107</v>
      </c>
      <c r="Q16" s="82">
        <f t="shared" si="5"/>
        <v>-2.6697468643633915E-4</v>
      </c>
      <c r="R16" s="83">
        <v>-1.4564852316382155E-4</v>
      </c>
      <c r="S16" s="84">
        <f t="shared" si="6"/>
        <v>-1.1417222906235179E-4</v>
      </c>
      <c r="T16" s="85">
        <f>分析係数表!F19</f>
        <v>0.23125000000000001</v>
      </c>
      <c r="U16" s="86">
        <f t="shared" si="7"/>
        <v>-2.6402327970668851E-5</v>
      </c>
      <c r="V16" s="87">
        <f>分析係数表!D19</f>
        <v>0</v>
      </c>
      <c r="W16" s="167">
        <f t="shared" si="8"/>
        <v>0</v>
      </c>
      <c r="X16" s="76">
        <f>分析係数表!E19</f>
        <v>0</v>
      </c>
      <c r="Y16" s="166">
        <f t="shared" si="9"/>
        <v>0</v>
      </c>
    </row>
    <row r="17" spans="1:25" x14ac:dyDescent="0.2">
      <c r="A17" s="6" t="s">
        <v>5</v>
      </c>
      <c r="B17" s="5" t="s">
        <v>33</v>
      </c>
      <c r="C17" s="90"/>
      <c r="D17" s="76">
        <f>投入係数表!D17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1.1234583426523788E-2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投入係数表!D18</f>
        <v>0</v>
      </c>
      <c r="E18" s="77">
        <f t="shared" si="0"/>
        <v>0</v>
      </c>
      <c r="F18" s="76">
        <f>分析係数表!C21</f>
        <v>2.4177949709864643E-2</v>
      </c>
      <c r="G18" s="77">
        <f t="shared" si="1"/>
        <v>0</v>
      </c>
      <c r="H18" s="77">
        <v>2.8370311045704472E-4</v>
      </c>
      <c r="I18" s="77">
        <f t="shared" si="2"/>
        <v>2.8370311045704472E-4</v>
      </c>
      <c r="J18" s="76">
        <f>分析係数表!G21</f>
        <v>0.28491620111731841</v>
      </c>
      <c r="K18" s="78">
        <f t="shared" si="3"/>
        <v>8.083161247658815E-5</v>
      </c>
      <c r="L18" s="79"/>
      <c r="M18" s="80"/>
      <c r="N18" s="81">
        <f>分析係数表!H21</f>
        <v>9.7662827507240518E-4</v>
      </c>
      <c r="O18" s="82">
        <f t="shared" si="4"/>
        <v>1.8100162187177214E-2</v>
      </c>
      <c r="P18" s="76">
        <f>分析係数表!C21</f>
        <v>2.4177949709864643E-2</v>
      </c>
      <c r="Q18" s="82">
        <f t="shared" si="5"/>
        <v>4.376248111019643E-4</v>
      </c>
      <c r="R18" s="83">
        <v>7.3240064634700838E-4</v>
      </c>
      <c r="S18" s="84">
        <f t="shared" si="6"/>
        <v>1.016103756804053E-3</v>
      </c>
      <c r="T18" s="85">
        <f>分析係数表!F21</f>
        <v>0.42458100558659218</v>
      </c>
      <c r="U18" s="86">
        <f t="shared" si="7"/>
        <v>4.3141835484417892E-4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投入係数表!D19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6.2414352369576597E-4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6.2414352369576597E-4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投入係数表!D21</f>
        <v>0</v>
      </c>
      <c r="E21" s="77">
        <f t="shared" si="0"/>
        <v>0</v>
      </c>
      <c r="F21" s="76">
        <f>分析係数表!C24</f>
        <v>5.8479532163743242E-3</v>
      </c>
      <c r="G21" s="77">
        <f t="shared" si="1"/>
        <v>0</v>
      </c>
      <c r="H21" s="77">
        <v>2.9583536328614591E-5</v>
      </c>
      <c r="I21" s="77">
        <f t="shared" si="2"/>
        <v>2.9583536328614591E-5</v>
      </c>
      <c r="J21" s="76">
        <f>分析係数表!G24</f>
        <v>0.33333333333333331</v>
      </c>
      <c r="K21" s="78">
        <f t="shared" si="3"/>
        <v>9.8611787762048632E-6</v>
      </c>
      <c r="L21" s="79"/>
      <c r="M21" s="80"/>
      <c r="N21" s="81">
        <f>分析係数表!H24</f>
        <v>4.0412204485754696E-4</v>
      </c>
      <c r="O21" s="82">
        <f t="shared" si="4"/>
        <v>7.4897222843491916E-3</v>
      </c>
      <c r="P21" s="76">
        <f>分析係数表!C24</f>
        <v>5.8479532163743242E-3</v>
      </c>
      <c r="Q21" s="82">
        <f t="shared" si="5"/>
        <v>4.3799545522510308E-5</v>
      </c>
      <c r="R21" s="83">
        <v>8.9759680492585965E-5</v>
      </c>
      <c r="S21" s="84">
        <f t="shared" si="6"/>
        <v>1.1934321682120056E-4</v>
      </c>
      <c r="T21" s="85">
        <f>分析係数表!F24</f>
        <v>0.66666666666666663</v>
      </c>
      <c r="U21" s="86">
        <f t="shared" si="7"/>
        <v>7.9562144547467035E-5</v>
      </c>
      <c r="V21" s="87">
        <f>分析係数表!D24</f>
        <v>0</v>
      </c>
      <c r="W21" s="167">
        <f t="shared" si="8"/>
        <v>0</v>
      </c>
      <c r="X21" s="76">
        <f>分析係数表!E24</f>
        <v>0</v>
      </c>
      <c r="Y21" s="166">
        <f t="shared" si="9"/>
        <v>0</v>
      </c>
    </row>
    <row r="22" spans="1:25" x14ac:dyDescent="0.2">
      <c r="A22" s="6" t="s">
        <v>10</v>
      </c>
      <c r="B22" s="5" t="s">
        <v>271</v>
      </c>
      <c r="C22" s="90"/>
      <c r="D22" s="76">
        <f>投入係数表!D22</f>
        <v>0</v>
      </c>
      <c r="E22" s="77">
        <f t="shared" si="0"/>
        <v>0</v>
      </c>
      <c r="F22" s="76">
        <f>分析係数表!C25</f>
        <v>1.2048192771084376E-2</v>
      </c>
      <c r="G22" s="77">
        <f t="shared" si="1"/>
        <v>0</v>
      </c>
      <c r="H22" s="77">
        <v>1.517229273390854E-4</v>
      </c>
      <c r="I22" s="77">
        <f t="shared" si="2"/>
        <v>1.517229273390854E-4</v>
      </c>
      <c r="J22" s="76">
        <f>分析係数表!G25</f>
        <v>0.33333333333333331</v>
      </c>
      <c r="K22" s="78">
        <f t="shared" si="3"/>
        <v>5.0574309113028462E-5</v>
      </c>
      <c r="L22" s="79"/>
      <c r="M22" s="80"/>
      <c r="N22" s="81">
        <f>分析係数表!H25</f>
        <v>5.3882939314339599E-4</v>
      </c>
      <c r="O22" s="82">
        <f t="shared" si="4"/>
        <v>9.9862963791322555E-3</v>
      </c>
      <c r="P22" s="76">
        <f>分析係数表!C25</f>
        <v>1.2048192771084376E-2</v>
      </c>
      <c r="Q22" s="82">
        <f t="shared" si="5"/>
        <v>1.2031682384496732E-4</v>
      </c>
      <c r="R22" s="83">
        <v>2.0110782652324645E-4</v>
      </c>
      <c r="S22" s="84">
        <f t="shared" si="6"/>
        <v>3.5283075386233187E-4</v>
      </c>
      <c r="T22" s="85">
        <f>分析係数表!F25</f>
        <v>0.66666666666666663</v>
      </c>
      <c r="U22" s="86">
        <f t="shared" si="7"/>
        <v>2.3522050257488792E-4</v>
      </c>
      <c r="V22" s="87">
        <f>分析係数表!D25</f>
        <v>0</v>
      </c>
      <c r="W22" s="167">
        <f t="shared" si="8"/>
        <v>0</v>
      </c>
      <c r="X22" s="76">
        <f>分析係数表!E25</f>
        <v>0</v>
      </c>
      <c r="Y22" s="166">
        <f t="shared" si="9"/>
        <v>0</v>
      </c>
    </row>
    <row r="23" spans="1:25" x14ac:dyDescent="0.2">
      <c r="A23" s="6" t="s">
        <v>11</v>
      </c>
      <c r="B23" s="5" t="s">
        <v>35</v>
      </c>
      <c r="C23" s="90"/>
      <c r="D23" s="76">
        <f>投入係数表!D23</f>
        <v>0</v>
      </c>
      <c r="E23" s="77">
        <f t="shared" si="0"/>
        <v>0</v>
      </c>
      <c r="F23" s="76">
        <f>分析係数表!C26</f>
        <v>2.4531024531024515E-2</v>
      </c>
      <c r="G23" s="77">
        <f t="shared" si="1"/>
        <v>0</v>
      </c>
      <c r="H23" s="77">
        <v>1.8291251341378767E-4</v>
      </c>
      <c r="I23" s="77">
        <f t="shared" si="2"/>
        <v>1.8291251341378767E-4</v>
      </c>
      <c r="J23" s="76">
        <f>分析係数表!G26</f>
        <v>0.2</v>
      </c>
      <c r="K23" s="78">
        <f t="shared" si="3"/>
        <v>3.6582502682757537E-5</v>
      </c>
      <c r="L23" s="79"/>
      <c r="M23" s="80"/>
      <c r="N23" s="81">
        <f>分析係数表!H26</f>
        <v>1.1988953997440561E-2</v>
      </c>
      <c r="O23" s="82">
        <f t="shared" si="4"/>
        <v>0.22219509443569269</v>
      </c>
      <c r="P23" s="76">
        <f>分析係数表!C26</f>
        <v>2.4531024531024515E-2</v>
      </c>
      <c r="Q23" s="82">
        <f t="shared" si="5"/>
        <v>5.450673312275286E-3</v>
      </c>
      <c r="R23" s="83">
        <v>5.5593531468515417E-3</v>
      </c>
      <c r="S23" s="84">
        <f t="shared" si="6"/>
        <v>5.7422656602653293E-3</v>
      </c>
      <c r="T23" s="85">
        <f>分析係数表!F26</f>
        <v>0.35</v>
      </c>
      <c r="U23" s="86">
        <f t="shared" si="7"/>
        <v>2.0097929810928652E-3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投入係数表!D24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0.2128329415802562</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3.3670033670033517E-3</v>
      </c>
      <c r="G25" s="77">
        <f t="shared" si="1"/>
        <v>0</v>
      </c>
      <c r="H25" s="77">
        <v>1.1662119400944549E-4</v>
      </c>
      <c r="I25" s="77">
        <f t="shared" si="2"/>
        <v>1.1662119400944549E-4</v>
      </c>
      <c r="J25" s="76">
        <f>分析係数表!G28</f>
        <v>0.13333333333333333</v>
      </c>
      <c r="K25" s="78">
        <f t="shared" si="3"/>
        <v>1.5549492534592731E-5</v>
      </c>
      <c r="L25" s="79"/>
      <c r="M25" s="80"/>
      <c r="N25" s="81">
        <f>分析係数表!H28</f>
        <v>2.1418468377449991E-2</v>
      </c>
      <c r="O25" s="82">
        <f t="shared" si="4"/>
        <v>0.3969552810705072</v>
      </c>
      <c r="P25" s="76">
        <f>分析係数表!C28</f>
        <v>3.3670033670033517E-3</v>
      </c>
      <c r="Q25" s="82">
        <f t="shared" si="5"/>
        <v>1.3365497679141596E-3</v>
      </c>
      <c r="R25" s="83">
        <v>1.3920322267899942E-3</v>
      </c>
      <c r="S25" s="84">
        <f t="shared" si="6"/>
        <v>1.5086534207994398E-3</v>
      </c>
      <c r="T25" s="85">
        <f>分析係数表!F28</f>
        <v>0.22222222222222221</v>
      </c>
      <c r="U25" s="86">
        <f t="shared" si="7"/>
        <v>3.3525631573320881E-4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投入係数表!D26</f>
        <v>7.8125E-3</v>
      </c>
      <c r="E26" s="77">
        <f t="shared" si="0"/>
        <v>0.78125</v>
      </c>
      <c r="F26" s="76">
        <f>分析係数表!C29</f>
        <v>2.5392986698911768E-2</v>
      </c>
      <c r="G26" s="77">
        <f t="shared" si="1"/>
        <v>1.9838270858524819E-2</v>
      </c>
      <c r="H26" s="77">
        <v>2.3735494458092785E-2</v>
      </c>
      <c r="I26" s="77">
        <f t="shared" si="2"/>
        <v>2.3735494458092785E-2</v>
      </c>
      <c r="J26" s="76">
        <f>分析係数表!G29</f>
        <v>0.29914529914529914</v>
      </c>
      <c r="K26" s="78">
        <f t="shared" si="3"/>
        <v>7.1003615900277562E-3</v>
      </c>
      <c r="L26" s="79"/>
      <c r="M26" s="80"/>
      <c r="N26" s="81">
        <f>分析係数表!H29</f>
        <v>1.0103051121438675E-2</v>
      </c>
      <c r="O26" s="82">
        <f t="shared" si="4"/>
        <v>0.18724305710872979</v>
      </c>
      <c r="P26" s="76">
        <f>分析係数表!C29</f>
        <v>2.5392986698911768E-2</v>
      </c>
      <c r="Q26" s="82">
        <f t="shared" si="5"/>
        <v>4.7546604586255524E-3</v>
      </c>
      <c r="R26" s="83">
        <v>6.0268616375119162E-3</v>
      </c>
      <c r="S26" s="84">
        <f t="shared" si="6"/>
        <v>2.9762356095604701E-2</v>
      </c>
      <c r="T26" s="85">
        <f>分析係数表!F29</f>
        <v>0.51282051282051277</v>
      </c>
      <c r="U26" s="86">
        <f t="shared" si="7"/>
        <v>1.5262746715694718E-2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投入係数表!D27</f>
        <v>0</v>
      </c>
      <c r="E27" s="77">
        <f t="shared" si="0"/>
        <v>0</v>
      </c>
      <c r="F27" s="76">
        <f>分析係数表!C30</f>
        <v>1</v>
      </c>
      <c r="G27" s="77">
        <f t="shared" si="1"/>
        <v>0</v>
      </c>
      <c r="H27" s="77">
        <v>6.5695396484736369E-3</v>
      </c>
      <c r="I27" s="77">
        <f t="shared" si="2"/>
        <v>6.5695396484736369E-3</v>
      </c>
      <c r="J27" s="76">
        <f>分析係数表!G30</f>
        <v>0.34463347510632975</v>
      </c>
      <c r="K27" s="78">
        <f t="shared" si="3"/>
        <v>2.2640832789022854E-3</v>
      </c>
      <c r="L27" s="79"/>
      <c r="M27" s="80"/>
      <c r="N27" s="81">
        <f>分析係数表!H30</f>
        <v>0</v>
      </c>
      <c r="O27" s="82">
        <f t="shared" si="4"/>
        <v>0</v>
      </c>
      <c r="P27" s="76">
        <f>分析係数表!C30</f>
        <v>1</v>
      </c>
      <c r="Q27" s="82">
        <f t="shared" si="5"/>
        <v>0</v>
      </c>
      <c r="R27" s="83">
        <v>2.6747104509920676E-2</v>
      </c>
      <c r="S27" s="84">
        <f t="shared" si="6"/>
        <v>3.3316644158394311E-2</v>
      </c>
      <c r="T27" s="85">
        <f>分析係数表!F30</f>
        <v>0.44145609206905179</v>
      </c>
      <c r="U27" s="86">
        <f t="shared" si="7"/>
        <v>1.4707835531019956E-2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投入係数表!D28</f>
        <v>7.8125E-3</v>
      </c>
      <c r="E28" s="77">
        <f t="shared" si="0"/>
        <v>0.78125</v>
      </c>
      <c r="F28" s="76">
        <f>分析係数表!C31</f>
        <v>1.5332197614991494E-2</v>
      </c>
      <c r="G28" s="77">
        <f t="shared" si="1"/>
        <v>1.1978279386712105E-2</v>
      </c>
      <c r="H28" s="77">
        <v>1.4588166251468174E-2</v>
      </c>
      <c r="I28" s="77">
        <f t="shared" si="2"/>
        <v>1.4588166251468174E-2</v>
      </c>
      <c r="J28" s="76">
        <f>分析係数表!G31</f>
        <v>7.407407407407407E-2</v>
      </c>
      <c r="K28" s="78">
        <f t="shared" si="3"/>
        <v>1.0806049075161609E-3</v>
      </c>
      <c r="L28" s="79"/>
      <c r="M28" s="80"/>
      <c r="N28" s="81">
        <f>分析係数表!H31</f>
        <v>2.4786152084596214E-2</v>
      </c>
      <c r="O28" s="82">
        <f t="shared" si="4"/>
        <v>0.45936963344008375</v>
      </c>
      <c r="P28" s="76">
        <f>分析係数表!C31</f>
        <v>1.5332197614991494E-2</v>
      </c>
      <c r="Q28" s="82">
        <f t="shared" si="5"/>
        <v>7.0431459982295691E-3</v>
      </c>
      <c r="R28" s="83">
        <v>8.4133275335063502E-3</v>
      </c>
      <c r="S28" s="84">
        <f t="shared" si="6"/>
        <v>2.3001493784974524E-2</v>
      </c>
      <c r="T28" s="85">
        <f>分析係数表!F31</f>
        <v>0.37037037037037035</v>
      </c>
      <c r="U28" s="86">
        <f t="shared" si="7"/>
        <v>8.5190717722127864E-3</v>
      </c>
      <c r="V28" s="87">
        <f>分析係数表!D31</f>
        <v>0</v>
      </c>
      <c r="W28" s="167">
        <f t="shared" si="8"/>
        <v>0</v>
      </c>
      <c r="X28" s="76">
        <f>分析係数表!E31</f>
        <v>0</v>
      </c>
      <c r="Y28" s="166">
        <f t="shared" si="9"/>
        <v>0</v>
      </c>
    </row>
    <row r="29" spans="1:25" x14ac:dyDescent="0.2">
      <c r="A29" s="6" t="s">
        <v>17</v>
      </c>
      <c r="B29" s="5" t="s">
        <v>272</v>
      </c>
      <c r="C29" s="90"/>
      <c r="D29" s="76">
        <f>投入係数表!D29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0.13044599645241509</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投入係数表!D30</f>
        <v>0</v>
      </c>
      <c r="E30" s="77">
        <f t="shared" si="0"/>
        <v>0</v>
      </c>
      <c r="F30" s="76">
        <f>分析係数表!C33</f>
        <v>1</v>
      </c>
      <c r="G30" s="77">
        <f t="shared" si="1"/>
        <v>0</v>
      </c>
      <c r="H30" s="77">
        <v>6.4629113541953553E-3</v>
      </c>
      <c r="I30" s="77">
        <f t="shared" si="2"/>
        <v>6.4629113541953553E-3</v>
      </c>
      <c r="J30" s="76">
        <f>分析係数表!G33</f>
        <v>0.50724637681159424</v>
      </c>
      <c r="K30" s="78">
        <f t="shared" si="3"/>
        <v>3.2782883680701081E-3</v>
      </c>
      <c r="L30" s="79"/>
      <c r="M30" s="80"/>
      <c r="N30" s="81">
        <f>分析係数表!H33</f>
        <v>1.0439819492153296E-3</v>
      </c>
      <c r="O30" s="82">
        <f t="shared" si="4"/>
        <v>1.9348449234568743E-2</v>
      </c>
      <c r="P30" s="76">
        <f>分析係数表!C33</f>
        <v>1</v>
      </c>
      <c r="Q30" s="82">
        <f t="shared" si="5"/>
        <v>1.9348449234568743E-2</v>
      </c>
      <c r="R30" s="83">
        <v>5.4937457496744405E-2</v>
      </c>
      <c r="S30" s="84">
        <f t="shared" si="6"/>
        <v>6.140036885093976E-2</v>
      </c>
      <c r="T30" s="85">
        <f>分析係数表!F33</f>
        <v>0.64822134387351782</v>
      </c>
      <c r="U30" s="86">
        <f t="shared" si="7"/>
        <v>3.9801029610885857E-2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投入係数表!D31</f>
        <v>2.34375E-2</v>
      </c>
      <c r="E31" s="77">
        <f t="shared" si="0"/>
        <v>2.34375</v>
      </c>
      <c r="F31" s="76">
        <f>分析係数表!C34</f>
        <v>0.17998641611953814</v>
      </c>
      <c r="G31" s="77">
        <f t="shared" si="1"/>
        <v>0.42184316278016754</v>
      </c>
      <c r="H31" s="77">
        <v>0.5182274360152358</v>
      </c>
      <c r="I31" s="77">
        <f t="shared" si="2"/>
        <v>0.5182274360152358</v>
      </c>
      <c r="J31" s="76">
        <f>分析係数表!G34</f>
        <v>0.42479908151549944</v>
      </c>
      <c r="K31" s="78">
        <f t="shared" si="3"/>
        <v>0.22014253883540441</v>
      </c>
      <c r="L31" s="79"/>
      <c r="M31" s="80"/>
      <c r="N31" s="81">
        <f>分析係数表!H34</f>
        <v>0.17353674142924497</v>
      </c>
      <c r="O31" s="82">
        <f t="shared" si="4"/>
        <v>3.2162115776042821</v>
      </c>
      <c r="P31" s="76">
        <f>分析係数表!C34</f>
        <v>0.17998641611953814</v>
      </c>
      <c r="Q31" s="82">
        <f t="shared" si="5"/>
        <v>0.57887439533516061</v>
      </c>
      <c r="R31" s="83">
        <v>0.61427201113410768</v>
      </c>
      <c r="S31" s="84">
        <f t="shared" si="6"/>
        <v>1.1324994471493435</v>
      </c>
      <c r="T31" s="85">
        <f>分析係数表!F34</f>
        <v>0.70187523918867201</v>
      </c>
      <c r="U31" s="86">
        <f t="shared" si="7"/>
        <v>0.79487332034898428</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投入係数表!D32</f>
        <v>7.8125E-3</v>
      </c>
      <c r="E32" s="77">
        <f t="shared" si="0"/>
        <v>0.78125</v>
      </c>
      <c r="F32" s="76">
        <f>分析係数表!C35</f>
        <v>0.37009544008483564</v>
      </c>
      <c r="G32" s="77">
        <f t="shared" si="1"/>
        <v>0.28913706256627786</v>
      </c>
      <c r="H32" s="77">
        <v>0.35549235274269536</v>
      </c>
      <c r="I32" s="77">
        <f t="shared" si="2"/>
        <v>0.35549235274269536</v>
      </c>
      <c r="J32" s="76">
        <f>分析係数表!G35</f>
        <v>0.31512981199641898</v>
      </c>
      <c r="K32" s="78">
        <f t="shared" si="3"/>
        <v>0.11202623828597025</v>
      </c>
      <c r="L32" s="79"/>
      <c r="M32" s="80"/>
      <c r="N32" s="81">
        <f>分析係数表!H35</f>
        <v>6.5501448103994067E-2</v>
      </c>
      <c r="O32" s="82">
        <f t="shared" si="4"/>
        <v>1.2139591535882648</v>
      </c>
      <c r="P32" s="76">
        <f>分析係数表!C35</f>
        <v>0.37009544008483564</v>
      </c>
      <c r="Q32" s="82">
        <f t="shared" si="5"/>
        <v>0.44928074719226341</v>
      </c>
      <c r="R32" s="83">
        <v>0.52479821852883379</v>
      </c>
      <c r="S32" s="84">
        <f t="shared" si="6"/>
        <v>0.88029057127152921</v>
      </c>
      <c r="T32" s="85">
        <f>分析係数表!F35</f>
        <v>0.64995523724261417</v>
      </c>
      <c r="U32" s="86">
        <f t="shared" si="7"/>
        <v>0.57214946709322312</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投入係数表!D33</f>
        <v>0</v>
      </c>
      <c r="E33" s="77">
        <f t="shared" si="0"/>
        <v>0</v>
      </c>
      <c r="F33" s="76">
        <f>分析係数表!C36</f>
        <v>0.67206754906435417</v>
      </c>
      <c r="G33" s="77">
        <f t="shared" si="1"/>
        <v>0</v>
      </c>
      <c r="H33" s="77">
        <v>3.2867092407920094E-2</v>
      </c>
      <c r="I33" s="77">
        <f t="shared" si="2"/>
        <v>3.2867092407920094E-2</v>
      </c>
      <c r="J33" s="76">
        <f>分析係数表!G36</f>
        <v>6.1058344640434192E-3</v>
      </c>
      <c r="K33" s="78">
        <f t="shared" si="3"/>
        <v>2.0068102555717833E-4</v>
      </c>
      <c r="L33" s="79"/>
      <c r="M33" s="80"/>
      <c r="N33" s="81">
        <f>分析係数表!H36</f>
        <v>0.13181114029770324</v>
      </c>
      <c r="O33" s="82">
        <f t="shared" si="4"/>
        <v>2.4428977517452282</v>
      </c>
      <c r="P33" s="76">
        <f>分析係数表!C36</f>
        <v>0.67206754906435417</v>
      </c>
      <c r="Q33" s="82">
        <f t="shared" si="5"/>
        <v>1.6417923046302367</v>
      </c>
      <c r="R33" s="83">
        <v>1.6917083377775282</v>
      </c>
      <c r="S33" s="84">
        <f t="shared" si="6"/>
        <v>1.7245754301854483</v>
      </c>
      <c r="T33" s="85">
        <f>分析係数表!F36</f>
        <v>0.89721845318860249</v>
      </c>
      <c r="U33" s="86">
        <f t="shared" si="7"/>
        <v>1.5473208998780568</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投入係数表!D34</f>
        <v>3.125E-2</v>
      </c>
      <c r="E34" s="77">
        <f t="shared" si="0"/>
        <v>3.125</v>
      </c>
      <c r="F34" s="76">
        <f>分析係数表!C37</f>
        <v>0.22615884263359909</v>
      </c>
      <c r="G34" s="77">
        <f t="shared" si="1"/>
        <v>0.70674638322999717</v>
      </c>
      <c r="H34" s="77">
        <v>0.86098713089065748</v>
      </c>
      <c r="I34" s="77">
        <f t="shared" si="2"/>
        <v>0.86098713089065748</v>
      </c>
      <c r="J34" s="76">
        <f>分析係数表!G37</f>
        <v>0.42877801879971078</v>
      </c>
      <c r="K34" s="78">
        <f t="shared" si="3"/>
        <v>0.36917235619534339</v>
      </c>
      <c r="L34" s="79"/>
      <c r="M34" s="80"/>
      <c r="N34" s="81">
        <f>分析係数表!H37</f>
        <v>5.1626591230551626E-2</v>
      </c>
      <c r="O34" s="82">
        <f t="shared" si="4"/>
        <v>0.9568120218256092</v>
      </c>
      <c r="P34" s="76">
        <f>分析係数表!C37</f>
        <v>0.22615884263359909</v>
      </c>
      <c r="Q34" s="82">
        <f t="shared" si="5"/>
        <v>0.21639149947399372</v>
      </c>
      <c r="R34" s="83">
        <v>0.25192246853932915</v>
      </c>
      <c r="S34" s="84">
        <f t="shared" si="6"/>
        <v>1.1129095994299867</v>
      </c>
      <c r="T34" s="85">
        <f>分析係数表!F37</f>
        <v>0.63340563991323207</v>
      </c>
      <c r="U34" s="86">
        <f t="shared" si="7"/>
        <v>0.70492321699252947</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投入係数表!D35</f>
        <v>0</v>
      </c>
      <c r="E35" s="77">
        <f t="shared" si="0"/>
        <v>0</v>
      </c>
      <c r="F35" s="76">
        <f>分析係数表!C38</f>
        <v>8.5419734904271016E-2</v>
      </c>
      <c r="G35" s="77">
        <f t="shared" si="1"/>
        <v>0</v>
      </c>
      <c r="H35" s="77">
        <v>7.2299991446106056E-3</v>
      </c>
      <c r="I35" s="77">
        <f t="shared" si="2"/>
        <v>7.2299991446106056E-3</v>
      </c>
      <c r="J35" s="76">
        <f>分析係数表!G38</f>
        <v>0.21071428571428572</v>
      </c>
      <c r="K35" s="78">
        <f t="shared" si="3"/>
        <v>1.5234641054715204E-3</v>
      </c>
      <c r="L35" s="79"/>
      <c r="M35" s="80"/>
      <c r="N35" s="81">
        <f>分析係数表!H38</f>
        <v>4.4689162793830402E-2</v>
      </c>
      <c r="O35" s="82">
        <f t="shared" si="4"/>
        <v>0.82823845594428147</v>
      </c>
      <c r="P35" s="76">
        <f>分析係数表!C38</f>
        <v>8.5419734904271016E-2</v>
      </c>
      <c r="Q35" s="82">
        <f t="shared" si="5"/>
        <v>7.0747909344283266E-2</v>
      </c>
      <c r="R35" s="83">
        <v>8.3286403340191287E-2</v>
      </c>
      <c r="S35" s="84">
        <f t="shared" si="6"/>
        <v>9.0516402484801889E-2</v>
      </c>
      <c r="T35" s="85">
        <f>分析係数表!F38</f>
        <v>0.38214285714285712</v>
      </c>
      <c r="U35" s="86">
        <f t="shared" si="7"/>
        <v>3.4590196663835004E-2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投入係数表!D36</f>
        <v>0</v>
      </c>
      <c r="E36" s="77">
        <f t="shared" si="0"/>
        <v>0</v>
      </c>
      <c r="F36" s="76">
        <f>分析係数表!C39</f>
        <v>1</v>
      </c>
      <c r="G36" s="77">
        <f t="shared" si="1"/>
        <v>0</v>
      </c>
      <c r="H36" s="77">
        <v>5.4102448091906622E-3</v>
      </c>
      <c r="I36" s="77">
        <f t="shared" si="2"/>
        <v>5.4102448091906622E-3</v>
      </c>
      <c r="J36" s="76">
        <f>分析係数表!G39</f>
        <v>0.35514018691588783</v>
      </c>
      <c r="K36" s="78">
        <f t="shared" si="3"/>
        <v>1.9213953527966836E-3</v>
      </c>
      <c r="L36" s="79"/>
      <c r="M36" s="80"/>
      <c r="N36" s="81">
        <f>分析係数表!H39</f>
        <v>4.1085741227183939E-3</v>
      </c>
      <c r="O36" s="82">
        <f t="shared" si="4"/>
        <v>7.6145509890883437E-2</v>
      </c>
      <c r="P36" s="76">
        <f>分析係数表!C39</f>
        <v>1</v>
      </c>
      <c r="Q36" s="82">
        <f t="shared" si="5"/>
        <v>7.6145509890883437E-2</v>
      </c>
      <c r="R36" s="83">
        <v>8.0200984319794763E-2</v>
      </c>
      <c r="S36" s="84">
        <f t="shared" si="6"/>
        <v>8.561122912898543E-2</v>
      </c>
      <c r="T36" s="85">
        <f>分析係数表!F39</f>
        <v>0.70560747663551404</v>
      </c>
      <c r="U36" s="86">
        <f t="shared" si="7"/>
        <v>6.0407923357368228E-2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投入係数表!D37</f>
        <v>0</v>
      </c>
      <c r="E37" s="77">
        <f t="shared" si="0"/>
        <v>0</v>
      </c>
      <c r="F37" s="76">
        <f>分析係数表!C40</f>
        <v>0.70586826347305387</v>
      </c>
      <c r="G37" s="77">
        <f t="shared" si="1"/>
        <v>0</v>
      </c>
      <c r="H37" s="77">
        <v>7.6178337013192406E-5</v>
      </c>
      <c r="I37" s="77">
        <f t="shared" si="2"/>
        <v>7.6178337013192406E-5</v>
      </c>
      <c r="J37" s="76">
        <f>分析係数表!G40</f>
        <v>0.55389507154213036</v>
      </c>
      <c r="K37" s="78">
        <f t="shared" si="3"/>
        <v>4.2194805429882724E-5</v>
      </c>
      <c r="L37" s="79"/>
      <c r="M37" s="80"/>
      <c r="N37" s="81">
        <f>分析係数表!H40</f>
        <v>2.7951774769313667E-2</v>
      </c>
      <c r="O37" s="82">
        <f t="shared" si="4"/>
        <v>0.51803912466748581</v>
      </c>
      <c r="P37" s="76">
        <f>分析係数表!C40</f>
        <v>0.70586826347305387</v>
      </c>
      <c r="Q37" s="82">
        <f t="shared" si="5"/>
        <v>0.36566737734013904</v>
      </c>
      <c r="R37" s="83">
        <v>0.36599667523844742</v>
      </c>
      <c r="S37" s="84">
        <f t="shared" si="6"/>
        <v>0.3660728535754606</v>
      </c>
      <c r="T37" s="85">
        <f>分析係数表!F40</f>
        <v>0.75325914149443562</v>
      </c>
      <c r="U37" s="86">
        <f t="shared" si="7"/>
        <v>0.27574772340866971</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投入係数表!D38</f>
        <v>0</v>
      </c>
      <c r="E38" s="77">
        <f t="shared" si="0"/>
        <v>0</v>
      </c>
      <c r="F38" s="76">
        <f>分析係数表!C41</f>
        <v>0.40942803268384664</v>
      </c>
      <c r="G38" s="77">
        <f t="shared" si="1"/>
        <v>0</v>
      </c>
      <c r="H38" s="77">
        <v>4.1702335994598655E-5</v>
      </c>
      <c r="I38" s="77">
        <f t="shared" si="2"/>
        <v>4.1702335994598655E-5</v>
      </c>
      <c r="J38" s="76">
        <f>分析係数表!G41</f>
        <v>0.46004842615012109</v>
      </c>
      <c r="K38" s="78">
        <f t="shared" si="3"/>
        <v>1.9185094041098656E-5</v>
      </c>
      <c r="L38" s="79"/>
      <c r="M38" s="80"/>
      <c r="N38" s="81">
        <f>分析係数表!H41</f>
        <v>5.1357176533979927E-2</v>
      </c>
      <c r="O38" s="82">
        <f t="shared" si="4"/>
        <v>0.95181887363604312</v>
      </c>
      <c r="P38" s="76">
        <f>分析係数表!C41</f>
        <v>0.40942803268384664</v>
      </c>
      <c r="Q38" s="82">
        <f t="shared" si="5"/>
        <v>0.38970132890415998</v>
      </c>
      <c r="R38" s="83">
        <v>0.39303198131070444</v>
      </c>
      <c r="S38" s="84">
        <f t="shared" si="6"/>
        <v>0.39307368364669903</v>
      </c>
      <c r="T38" s="85">
        <f>分析係数表!F41</f>
        <v>0.56416464891041163</v>
      </c>
      <c r="U38" s="86">
        <f t="shared" si="7"/>
        <v>0.22175827673046217</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投入係数表!D39</f>
        <v>0</v>
      </c>
      <c r="E39" s="77">
        <f>$C$6*D39</f>
        <v>0</v>
      </c>
      <c r="F39" s="76">
        <f>分析係数表!C42</f>
        <v>1</v>
      </c>
      <c r="G39" s="77">
        <f>E39*F39</f>
        <v>0</v>
      </c>
      <c r="H39" s="77">
        <v>3.8577728804870541E-3</v>
      </c>
      <c r="I39" s="77">
        <f>C39+H39</f>
        <v>3.8577728804870541E-3</v>
      </c>
      <c r="J39" s="76">
        <f>分析係数表!G42</f>
        <v>0.48732394366197185</v>
      </c>
      <c r="K39" s="78">
        <f>I39*J39</f>
        <v>1.8799850938711561E-3</v>
      </c>
      <c r="L39" s="79"/>
      <c r="M39" s="80"/>
      <c r="N39" s="81">
        <f>分析係数表!H42</f>
        <v>1.5491345052872633E-2</v>
      </c>
      <c r="O39" s="82">
        <f t="shared" si="4"/>
        <v>0.28710602090005233</v>
      </c>
      <c r="P39" s="76">
        <f>分析係数表!C42</f>
        <v>1</v>
      </c>
      <c r="Q39" s="82">
        <f>O39*P39</f>
        <v>0.28710602090005233</v>
      </c>
      <c r="R39" s="83">
        <v>0.29189400658064235</v>
      </c>
      <c r="S39" s="84">
        <f>I39+R39</f>
        <v>0.2957517794611294</v>
      </c>
      <c r="T39" s="85">
        <f>分析係数表!F42</f>
        <v>0.56338028169014087</v>
      </c>
      <c r="U39" s="86">
        <f t="shared" si="7"/>
        <v>0.1666207208231715</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投入係数表!D40</f>
        <v>2.0833333333333332E-2</v>
      </c>
      <c r="E40" s="77">
        <f>$C$6*D40</f>
        <v>2.083333333333333</v>
      </c>
      <c r="F40" s="76">
        <f>分析係数表!C43</f>
        <v>0.37124836885602441</v>
      </c>
      <c r="G40" s="77">
        <f>E40*F40</f>
        <v>0.77343410178338412</v>
      </c>
      <c r="H40" s="77">
        <v>1.0131717512691696</v>
      </c>
      <c r="I40" s="77">
        <f>C40+H40</f>
        <v>1.0131717512691696</v>
      </c>
      <c r="J40" s="76">
        <f>分析係数表!G43</f>
        <v>0.37031082529474812</v>
      </c>
      <c r="K40" s="78">
        <f>I40*J40</f>
        <v>0.37518846737781147</v>
      </c>
      <c r="L40" s="79"/>
      <c r="M40" s="80"/>
      <c r="N40" s="81">
        <f>分析係数表!H43</f>
        <v>4.1186771738398333E-2</v>
      </c>
      <c r="O40" s="82">
        <f t="shared" si="4"/>
        <v>0.76332752947992188</v>
      </c>
      <c r="P40" s="76">
        <f>分析係数表!C43</f>
        <v>0.37124836885602441</v>
      </c>
      <c r="Q40" s="82">
        <f>O40*P40</f>
        <v>0.28338410022231991</v>
      </c>
      <c r="R40" s="83">
        <v>0.40667060373228497</v>
      </c>
      <c r="S40" s="84">
        <f>I40+R40</f>
        <v>1.4198423550014545</v>
      </c>
      <c r="T40" s="85">
        <f>分析係数表!F43</f>
        <v>0.64951768488745976</v>
      </c>
      <c r="U40" s="86">
        <f t="shared" si="7"/>
        <v>0.92221271932570348</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投入係数表!D41</f>
        <v>0</v>
      </c>
      <c r="E41" s="77">
        <f>$C$6*D41</f>
        <v>0</v>
      </c>
      <c r="F41" s="76">
        <f>分析係数表!C44</f>
        <v>0.32894128525196487</v>
      </c>
      <c r="G41" s="77">
        <f>E41*F41</f>
        <v>0</v>
      </c>
      <c r="H41" s="77">
        <v>4.178464184309831E-4</v>
      </c>
      <c r="I41" s="77">
        <f>C41+H41</f>
        <v>4.178464184309831E-4</v>
      </c>
      <c r="J41" s="76">
        <f>分析係数表!G44</f>
        <v>0.26022361770562108</v>
      </c>
      <c r="K41" s="78">
        <f>I41*J41</f>
        <v>1.0873350664944713E-4</v>
      </c>
      <c r="L41" s="79"/>
      <c r="M41" s="80"/>
      <c r="N41" s="81">
        <f>分析係数表!H44</f>
        <v>0.11840775914326127</v>
      </c>
      <c r="O41" s="82">
        <f t="shared" si="4"/>
        <v>2.1944886293143133</v>
      </c>
      <c r="P41" s="76">
        <f>分析係数表!C44</f>
        <v>0.32894128525196487</v>
      </c>
      <c r="Q41" s="82">
        <f>O41*P41</f>
        <v>0.72185791019747292</v>
      </c>
      <c r="R41" s="83">
        <v>0.73042434180216931</v>
      </c>
      <c r="S41" s="84">
        <f>I41+R41</f>
        <v>0.73084218822060032</v>
      </c>
      <c r="T41" s="85">
        <f>分析係数表!F44</f>
        <v>0.457650482462858</v>
      </c>
      <c r="U41" s="86">
        <f t="shared" si="7"/>
        <v>0.3344702800433686</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投入係数表!D42</f>
        <v>0</v>
      </c>
      <c r="E42" s="77">
        <f>$C$6*D42</f>
        <v>0</v>
      </c>
      <c r="F42" s="76">
        <f>分析係数表!C45</f>
        <v>1</v>
      </c>
      <c r="G42" s="77">
        <f>E42*F42</f>
        <v>0</v>
      </c>
      <c r="H42" s="77">
        <v>1.3444120291274935E-3</v>
      </c>
      <c r="I42" s="77">
        <f>C42+H42</f>
        <v>1.3444120291274935E-3</v>
      </c>
      <c r="J42" s="76">
        <f>分析係数表!G45</f>
        <v>0</v>
      </c>
      <c r="K42" s="78">
        <f>I42*J42</f>
        <v>0</v>
      </c>
      <c r="L42" s="79"/>
      <c r="M42" s="80"/>
      <c r="N42" s="81">
        <f>分析係数表!H45</f>
        <v>0</v>
      </c>
      <c r="O42" s="82">
        <f t="shared" si="4"/>
        <v>0</v>
      </c>
      <c r="P42" s="76">
        <f>分析係数表!C45</f>
        <v>1</v>
      </c>
      <c r="Q42" s="82">
        <f>O42*P42</f>
        <v>0</v>
      </c>
      <c r="R42" s="83">
        <v>2.1809267882762326E-3</v>
      </c>
      <c r="S42" s="84">
        <f>I42+R42</f>
        <v>3.5253388174037261E-3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5.208333333333333E-3</v>
      </c>
      <c r="E43" s="77">
        <f>$C$6*D43</f>
        <v>0.52083333333333326</v>
      </c>
      <c r="F43" s="76">
        <f>分析係数表!C46</f>
        <v>4.3404255319148932E-2</v>
      </c>
      <c r="G43" s="77">
        <f>E43*F43</f>
        <v>2.2606382978723399E-2</v>
      </c>
      <c r="H43" s="77">
        <v>2.7592248526872379E-2</v>
      </c>
      <c r="I43" s="77">
        <f>C43+H43</f>
        <v>2.7592248526872379E-2</v>
      </c>
      <c r="J43" s="76">
        <f>分析係数表!G46</f>
        <v>1.9607843137254902E-2</v>
      </c>
      <c r="K43" s="78">
        <f>I43*J43</f>
        <v>5.4102448091906626E-4</v>
      </c>
      <c r="L43" s="79"/>
      <c r="M43" s="80"/>
      <c r="N43" s="81">
        <f>分析係数表!H46</f>
        <v>2.3708493298309423E-2</v>
      </c>
      <c r="O43" s="82">
        <f t="shared" si="4"/>
        <v>0.43939704068181923</v>
      </c>
      <c r="P43" s="76">
        <f>分析係数表!C46</f>
        <v>4.3404255319148932E-2</v>
      </c>
      <c r="Q43" s="82">
        <f>O43*P43</f>
        <v>1.9071701340232151E-2</v>
      </c>
      <c r="R43" s="83">
        <v>2.0682919587447751E-2</v>
      </c>
      <c r="S43" s="84">
        <f>I43+R43</f>
        <v>4.827516811432013E-2</v>
      </c>
      <c r="T43" s="85">
        <f>分析係数表!F46</f>
        <v>0.33333333333333331</v>
      </c>
      <c r="U43" s="86">
        <f t="shared" si="7"/>
        <v>1.6091722704773374E-2</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投入係数表!D44</f>
        <v>0.3203125</v>
      </c>
      <c r="E44" s="91">
        <f>SUM(E5:E43)</f>
        <v>32.03125</v>
      </c>
      <c r="F44" s="92">
        <f>分析係数表!C47</f>
        <v>0.41345953335341412</v>
      </c>
      <c r="G44" s="91">
        <f>SUM(G5:G43)</f>
        <v>16.835921647889347</v>
      </c>
      <c r="H44" s="91">
        <f>SUM(H5:H43)</f>
        <v>19.931744769435909</v>
      </c>
      <c r="I44" s="91">
        <f>SUM(I5:I43)</f>
        <v>119.93174476943591</v>
      </c>
      <c r="J44" s="92">
        <f>分析係数表!G47</f>
        <v>0.27301530562506093</v>
      </c>
      <c r="K44" s="93">
        <f>SUM(K5:K43)</f>
        <v>29.558720562395656</v>
      </c>
      <c r="L44" s="94">
        <f>最終需要_まとめ!$L$33</f>
        <v>0.627</v>
      </c>
      <c r="M44" s="91">
        <f>K44*L44</f>
        <v>18.533317792622075</v>
      </c>
      <c r="N44" s="95">
        <f>分析係数表!H47</f>
        <v>1</v>
      </c>
      <c r="O44" s="96">
        <f>SUM(O5:O43)</f>
        <v>18.533317792622075</v>
      </c>
      <c r="P44" s="92">
        <f>分析係数表!C47</f>
        <v>0.41345953335341412</v>
      </c>
      <c r="Q44" s="96">
        <f>SUM(Q5:Q43)</f>
        <v>5.8392598647918224</v>
      </c>
      <c r="R44" s="91">
        <f>SUM(R5:R43)</f>
        <v>6.4214651193419101</v>
      </c>
      <c r="S44" s="97">
        <f>SUM(S5:S43)</f>
        <v>126.35320988877781</v>
      </c>
      <c r="T44" s="98">
        <f>分析係数表!F47</f>
        <v>0.50258343352939261</v>
      </c>
      <c r="U44" s="99">
        <f>SUM(U5:U43)</f>
        <v>84.036921370683856</v>
      </c>
      <c r="V44" s="100">
        <f>分析係数表!D47</f>
        <v>0.12861924414259254</v>
      </c>
      <c r="W44" s="164">
        <f>SUM(W5:W43)</f>
        <v>8</v>
      </c>
      <c r="X44" s="92">
        <f>分析係数表!E47</f>
        <v>9.5684528645240963E-2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0.20518758684576188</v>
      </c>
      <c r="G5" s="77">
        <f t="shared" ref="G5:G38" si="1">E5*F5</f>
        <v>0</v>
      </c>
      <c r="H5" s="77">
        <f t="array" ref="H5:H43">MMULT(逆行列係数!C5:AO43,'3'!G5:G43)</f>
        <v>0.16746531924917396</v>
      </c>
      <c r="I5" s="77">
        <f t="shared" ref="I5:I38" si="2">C5+H5</f>
        <v>0.16746531924917396</v>
      </c>
      <c r="J5" s="76">
        <f>分析係数表!G8</f>
        <v>0.11971830985915492</v>
      </c>
      <c r="K5" s="78">
        <f t="shared" ref="K5:K38" si="3">I5*J5</f>
        <v>2.0048664980534911E-2</v>
      </c>
      <c r="L5" s="79" t="s">
        <v>181</v>
      </c>
      <c r="M5" s="80" t="s">
        <v>181</v>
      </c>
      <c r="N5" s="81">
        <f>分析係数表!H8</f>
        <v>1.3167643294941739E-2</v>
      </c>
      <c r="O5" s="82">
        <f t="shared" ref="O5:O44" si="4">$M$44*N5</f>
        <v>0.1724824881178712</v>
      </c>
      <c r="P5" s="76">
        <f>分析係数表!C8</f>
        <v>0.20518758684576188</v>
      </c>
      <c r="Q5" s="82">
        <f t="shared" ref="Q5:Q38" si="5">O5*P5</f>
        <v>3.5391265510058792E-2</v>
      </c>
      <c r="R5" s="83">
        <f t="array" ref="R5:R43">MMULT(逆行列係数!C5:AO43,'3'!Q5:Q43)</f>
        <v>5.9827729671395838E-2</v>
      </c>
      <c r="S5" s="84">
        <f t="shared" ref="S5:S38" si="6">I5+R5</f>
        <v>0.22729304892056978</v>
      </c>
      <c r="T5" s="85">
        <f>分析係数表!F8</f>
        <v>0.45341278439869986</v>
      </c>
      <c r="U5" s="86">
        <f t="shared" ref="U5:U38" si="7">S5*T5</f>
        <v>0.10305757418554545</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投入係数表!E6</f>
        <v>0</v>
      </c>
      <c r="E6" s="77">
        <f t="shared" si="0"/>
        <v>0</v>
      </c>
      <c r="F6" s="76">
        <f>分析係数表!C9</f>
        <v>1</v>
      </c>
      <c r="G6" s="77">
        <f t="shared" si="1"/>
        <v>0</v>
      </c>
      <c r="H6" s="77">
        <v>2.1192403985606525E-3</v>
      </c>
      <c r="I6" s="77">
        <f t="shared" si="2"/>
        <v>2.1192403985606525E-3</v>
      </c>
      <c r="J6" s="76">
        <f>分析係数表!G9</f>
        <v>0.24479166666666666</v>
      </c>
      <c r="K6" s="78">
        <f t="shared" si="3"/>
        <v>5.1877238923099306E-4</v>
      </c>
      <c r="L6" s="79"/>
      <c r="M6" s="80"/>
      <c r="N6" s="81">
        <f>分析係数表!H9</f>
        <v>6.7353674142924501E-4</v>
      </c>
      <c r="O6" s="82">
        <f t="shared" si="4"/>
        <v>8.8226336633182214E-3</v>
      </c>
      <c r="P6" s="76">
        <f>分析係数表!C9</f>
        <v>1</v>
      </c>
      <c r="Q6" s="82">
        <f t="shared" si="5"/>
        <v>8.8226336633182214E-3</v>
      </c>
      <c r="R6" s="83">
        <v>1.1072674632486408E-2</v>
      </c>
      <c r="S6" s="84">
        <f t="shared" si="6"/>
        <v>1.3191915031047061E-2</v>
      </c>
      <c r="T6" s="85">
        <f>分析係数表!F9</f>
        <v>0.671875</v>
      </c>
      <c r="U6" s="86">
        <f t="shared" si="7"/>
        <v>8.8633179114847443E-3</v>
      </c>
      <c r="V6" s="87">
        <f>分析係数表!D9</f>
        <v>7.2916666666666671E-2</v>
      </c>
      <c r="W6" s="167">
        <f t="shared" si="8"/>
        <v>0</v>
      </c>
      <c r="X6" s="76">
        <f>分析係数表!E9</f>
        <v>3.125E-2</v>
      </c>
      <c r="Y6" s="166">
        <f t="shared" si="9"/>
        <v>0</v>
      </c>
    </row>
    <row r="7" spans="1:25" x14ac:dyDescent="0.2">
      <c r="A7" s="6" t="s">
        <v>220</v>
      </c>
      <c r="B7" s="5" t="s">
        <v>266</v>
      </c>
      <c r="C7" s="75">
        <f>最終需要_まとめ!$C$8</f>
        <v>100</v>
      </c>
      <c r="D7" s="76">
        <f>投入係数表!E7</f>
        <v>4.3641482871891131E-2</v>
      </c>
      <c r="E7" s="77">
        <f t="shared" si="0"/>
        <v>4.3641482871891135</v>
      </c>
      <c r="F7" s="76">
        <f>分析係数表!C10</f>
        <v>1</v>
      </c>
      <c r="G7" s="77">
        <f t="shared" si="1"/>
        <v>4.3641482871891135</v>
      </c>
      <c r="H7" s="77">
        <v>4.7207408319588522</v>
      </c>
      <c r="I7" s="77">
        <f t="shared" si="2"/>
        <v>104.72074083195885</v>
      </c>
      <c r="J7" s="76">
        <f>分析係数表!G10</f>
        <v>0.17878930079774755</v>
      </c>
      <c r="K7" s="78">
        <f t="shared" si="3"/>
        <v>18.722948032368055</v>
      </c>
      <c r="L7" s="79"/>
      <c r="M7" s="80"/>
      <c r="N7" s="81">
        <f>分析係数表!H10</f>
        <v>1.34707348285849E-3</v>
      </c>
      <c r="O7" s="82">
        <f t="shared" si="4"/>
        <v>1.7645267326636443E-2</v>
      </c>
      <c r="P7" s="76">
        <f>分析係数表!C10</f>
        <v>1</v>
      </c>
      <c r="Q7" s="82">
        <f t="shared" si="5"/>
        <v>1.7645267326636443E-2</v>
      </c>
      <c r="R7" s="83">
        <v>4.0918025043459198E-2</v>
      </c>
      <c r="S7" s="84">
        <f t="shared" si="6"/>
        <v>104.7616588570023</v>
      </c>
      <c r="T7" s="85">
        <f>分析係数表!F10</f>
        <v>0.51806663538244957</v>
      </c>
      <c r="U7" s="86">
        <f t="shared" si="7"/>
        <v>54.273520121131178</v>
      </c>
      <c r="V7" s="87">
        <f>分析係数表!D10</f>
        <v>0.10652275926794932</v>
      </c>
      <c r="W7" s="167">
        <f t="shared" si="8"/>
        <v>11</v>
      </c>
      <c r="X7" s="76">
        <f>分析係数表!E10</f>
        <v>6.5227592679493199E-2</v>
      </c>
      <c r="Y7" s="166">
        <f t="shared" si="9"/>
        <v>7</v>
      </c>
    </row>
    <row r="8" spans="1:25" x14ac:dyDescent="0.2">
      <c r="A8" s="6" t="s">
        <v>221</v>
      </c>
      <c r="B8" s="5" t="s">
        <v>27</v>
      </c>
      <c r="C8" s="90"/>
      <c r="D8" s="76">
        <f>投入係数表!E8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-4.4113168316591104E-4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投入係数表!E9</f>
        <v>0.10511496949788832</v>
      </c>
      <c r="E9" s="77">
        <f t="shared" si="0"/>
        <v>10.511496949788832</v>
      </c>
      <c r="F9" s="76">
        <f>分析係数表!C12</f>
        <v>0.31725255547245079</v>
      </c>
      <c r="G9" s="77">
        <f t="shared" si="1"/>
        <v>3.3347992691613788</v>
      </c>
      <c r="H9" s="77">
        <v>3.7557709641202801</v>
      </c>
      <c r="I9" s="77">
        <f t="shared" si="2"/>
        <v>3.7557709641202801</v>
      </c>
      <c r="J9" s="76">
        <f>分析係数表!G12</f>
        <v>0.14436450839328538</v>
      </c>
      <c r="K9" s="78">
        <f t="shared" si="3"/>
        <v>0.54220002887299967</v>
      </c>
      <c r="L9" s="79"/>
      <c r="M9" s="80"/>
      <c r="N9" s="81">
        <f>分析係数表!H12</f>
        <v>9.9009900990099015E-2</v>
      </c>
      <c r="O9" s="82">
        <f t="shared" si="4"/>
        <v>1.2969271485077785</v>
      </c>
      <c r="P9" s="76">
        <f>分析係数表!C12</f>
        <v>0.31725255547245079</v>
      </c>
      <c r="Q9" s="82">
        <f t="shared" si="5"/>
        <v>0.4114534521256914</v>
      </c>
      <c r="R9" s="83">
        <v>0.47112782667091974</v>
      </c>
      <c r="S9" s="84">
        <f t="shared" si="6"/>
        <v>4.2268987907911999</v>
      </c>
      <c r="T9" s="85">
        <f>分析係数表!F12</f>
        <v>0.2880095923261391</v>
      </c>
      <c r="U9" s="86">
        <f t="shared" si="7"/>
        <v>1.2173873975396239</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投入係数表!E10</f>
        <v>2.1586109807602064E-2</v>
      </c>
      <c r="E10" s="77">
        <f t="shared" si="0"/>
        <v>2.1586109807602063</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0.19365680890983492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投入係数表!E11</f>
        <v>3.7541060534960111E-3</v>
      </c>
      <c r="E11" s="77">
        <f t="shared" si="0"/>
        <v>0.37541060534960113</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1.6321872277138709E-2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投入係数表!E12</f>
        <v>1.1262318160488035E-2</v>
      </c>
      <c r="E12" s="77">
        <f t="shared" si="0"/>
        <v>1.1262318160488034</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0.1204289495042937</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投入係数表!E13</f>
        <v>5.4434537775692161E-2</v>
      </c>
      <c r="E13" s="77">
        <f t="shared" si="0"/>
        <v>5.443453777569216</v>
      </c>
      <c r="F13" s="76">
        <f>分析係数表!C16</f>
        <v>8.9814814814814792E-2</v>
      </c>
      <c r="G13" s="77">
        <f t="shared" si="1"/>
        <v>0.48890279298538314</v>
      </c>
      <c r="H13" s="77">
        <v>0.5202128501305503</v>
      </c>
      <c r="I13" s="77">
        <f t="shared" si="2"/>
        <v>0.5202128501305503</v>
      </c>
      <c r="J13" s="76">
        <f>分析係数表!G16</f>
        <v>3.255813953488372E-2</v>
      </c>
      <c r="K13" s="78">
        <f t="shared" si="3"/>
        <v>1.6937162562390008E-2</v>
      </c>
      <c r="L13" s="79"/>
      <c r="M13" s="80"/>
      <c r="N13" s="81">
        <f>分析係数表!H16</f>
        <v>1.7579308951303295E-2</v>
      </c>
      <c r="O13" s="82">
        <f t="shared" si="4"/>
        <v>0.23027073861260555</v>
      </c>
      <c r="P13" s="76">
        <f>分析係数表!C16</f>
        <v>8.9814814814814792E-2</v>
      </c>
      <c r="Q13" s="82">
        <f t="shared" si="5"/>
        <v>2.0681723745761788E-2</v>
      </c>
      <c r="R13" s="83">
        <v>2.2818677538476249E-2</v>
      </c>
      <c r="S13" s="84">
        <f t="shared" si="6"/>
        <v>0.54303152766902651</v>
      </c>
      <c r="T13" s="85">
        <f>分析係数表!F16</f>
        <v>0.28372093023255812</v>
      </c>
      <c r="U13" s="86">
        <f t="shared" si="7"/>
        <v>0.15406941017586331</v>
      </c>
      <c r="V13" s="87">
        <f>分析係数表!D16</f>
        <v>0</v>
      </c>
      <c r="W13" s="167">
        <f t="shared" si="8"/>
        <v>0</v>
      </c>
      <c r="X13" s="76">
        <f>分析係数表!E16</f>
        <v>0</v>
      </c>
      <c r="Y13" s="166">
        <f t="shared" si="9"/>
        <v>0</v>
      </c>
    </row>
    <row r="14" spans="1:25" x14ac:dyDescent="0.2">
      <c r="A14" s="6" t="s">
        <v>2</v>
      </c>
      <c r="B14" s="5" t="s">
        <v>364</v>
      </c>
      <c r="C14" s="90"/>
      <c r="D14" s="76">
        <f>投入係数表!E14</f>
        <v>1.7362740497419052E-2</v>
      </c>
      <c r="E14" s="77">
        <f t="shared" si="0"/>
        <v>1.7362740497419051</v>
      </c>
      <c r="F14" s="76">
        <f>分析係数表!C17</f>
        <v>7.194244604316502E-3</v>
      </c>
      <c r="G14" s="77">
        <f t="shared" si="1"/>
        <v>1.2491180213970462E-2</v>
      </c>
      <c r="H14" s="77">
        <v>1.376992127161639E-2</v>
      </c>
      <c r="I14" s="77">
        <f t="shared" si="2"/>
        <v>1.376992127161639E-2</v>
      </c>
      <c r="J14" s="76">
        <f>分析係数表!G17</f>
        <v>0.24242424242424243</v>
      </c>
      <c r="K14" s="78">
        <f t="shared" si="3"/>
        <v>3.3381627325130645E-3</v>
      </c>
      <c r="L14" s="79"/>
      <c r="M14" s="80"/>
      <c r="N14" s="81">
        <f>分析係数表!H17</f>
        <v>2.8625311510742913E-3</v>
      </c>
      <c r="O14" s="82">
        <f t="shared" si="4"/>
        <v>3.7496193069102436E-2</v>
      </c>
      <c r="P14" s="76">
        <f>分析係数表!C17</f>
        <v>7.194244604316502E-3</v>
      </c>
      <c r="Q14" s="82">
        <f t="shared" si="5"/>
        <v>2.6975678466980001E-4</v>
      </c>
      <c r="R14" s="83">
        <v>4.3285209864894579E-4</v>
      </c>
      <c r="S14" s="84">
        <f t="shared" si="6"/>
        <v>1.4202773370265336E-2</v>
      </c>
      <c r="T14" s="85">
        <f>分析係数表!F17</f>
        <v>0.39393939393939392</v>
      </c>
      <c r="U14" s="86">
        <f t="shared" si="7"/>
        <v>5.5950319337408896E-3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投入係数表!E15</f>
        <v>0</v>
      </c>
      <c r="E15" s="77">
        <f t="shared" si="0"/>
        <v>0</v>
      </c>
      <c r="F15" s="76">
        <f>分析係数表!C18</f>
        <v>0.18904593639575973</v>
      </c>
      <c r="G15" s="77">
        <f t="shared" si="1"/>
        <v>0</v>
      </c>
      <c r="H15" s="77">
        <v>2.8666109601603314E-3</v>
      </c>
      <c r="I15" s="77">
        <f t="shared" si="2"/>
        <v>2.8666109601603314E-3</v>
      </c>
      <c r="J15" s="76">
        <f>分析係数表!G18</f>
        <v>0.21417322834645669</v>
      </c>
      <c r="K15" s="78">
        <f t="shared" si="3"/>
        <v>6.1395132375087415E-4</v>
      </c>
      <c r="L15" s="79"/>
      <c r="M15" s="80"/>
      <c r="N15" s="81">
        <f>分析係数表!H18</f>
        <v>4.7147571900047147E-4</v>
      </c>
      <c r="O15" s="82">
        <f t="shared" si="4"/>
        <v>6.1758435643227538E-3</v>
      </c>
      <c r="P15" s="76">
        <f>分析係数表!C18</f>
        <v>0.18904593639575973</v>
      </c>
      <c r="Q15" s="82">
        <f t="shared" si="5"/>
        <v>1.1675181296511214E-3</v>
      </c>
      <c r="R15" s="83">
        <v>1.9443898288088466E-3</v>
      </c>
      <c r="S15" s="84">
        <f t="shared" si="6"/>
        <v>4.8110007889691775E-3</v>
      </c>
      <c r="T15" s="85">
        <f>分析係数表!F18</f>
        <v>0.45826771653543308</v>
      </c>
      <c r="U15" s="86">
        <f t="shared" si="7"/>
        <v>2.2047263458110718E-3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投入係数表!E16</f>
        <v>4.6926325668700139E-4</v>
      </c>
      <c r="E16" s="77">
        <f t="shared" si="0"/>
        <v>4.6926325668700142E-2</v>
      </c>
      <c r="F16" s="76">
        <f>分析係数表!C19</f>
        <v>0.10693641618497107</v>
      </c>
      <c r="G16" s="77">
        <f t="shared" si="1"/>
        <v>5.0181330917396091E-3</v>
      </c>
      <c r="H16" s="77">
        <v>6.1884810370584162E-3</v>
      </c>
      <c r="I16" s="77">
        <f t="shared" si="2"/>
        <v>6.1884810370584162E-3</v>
      </c>
      <c r="J16" s="76">
        <f>分析係数表!G19</f>
        <v>5.6250000000000001E-2</v>
      </c>
      <c r="K16" s="78">
        <f t="shared" si="3"/>
        <v>3.4810205833453591E-4</v>
      </c>
      <c r="L16" s="79"/>
      <c r="M16" s="80"/>
      <c r="N16" s="81">
        <f>分析係数表!H19</f>
        <v>-1.34707348285849E-4</v>
      </c>
      <c r="O16" s="82">
        <f t="shared" si="4"/>
        <v>-1.7645267326636441E-3</v>
      </c>
      <c r="P16" s="76">
        <f>分析係数表!C19</f>
        <v>0.10693641618497107</v>
      </c>
      <c r="Q16" s="82">
        <f t="shared" si="5"/>
        <v>-1.8869216505362665E-4</v>
      </c>
      <c r="R16" s="83">
        <v>-1.0294135200416504E-4</v>
      </c>
      <c r="S16" s="84">
        <f t="shared" si="6"/>
        <v>6.0855396850542512E-3</v>
      </c>
      <c r="T16" s="85">
        <f>分析係数表!F19</f>
        <v>0.23125000000000001</v>
      </c>
      <c r="U16" s="86">
        <f t="shared" si="7"/>
        <v>1.4072810521687956E-3</v>
      </c>
      <c r="V16" s="87">
        <f>分析係数表!D19</f>
        <v>0</v>
      </c>
      <c r="W16" s="167">
        <f t="shared" si="8"/>
        <v>0</v>
      </c>
      <c r="X16" s="76">
        <f>分析係数表!E19</f>
        <v>0</v>
      </c>
      <c r="Y16" s="166">
        <f t="shared" si="9"/>
        <v>0</v>
      </c>
    </row>
    <row r="17" spans="1:25" x14ac:dyDescent="0.2">
      <c r="A17" s="6" t="s">
        <v>5</v>
      </c>
      <c r="B17" s="5" t="s">
        <v>33</v>
      </c>
      <c r="C17" s="90"/>
      <c r="D17" s="76">
        <f>投入係数表!E17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7.9403702969863977E-3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投入係数表!E18</f>
        <v>1.8770530267480056E-3</v>
      </c>
      <c r="E18" s="77">
        <f t="shared" si="0"/>
        <v>0.18770530267480057</v>
      </c>
      <c r="F18" s="76">
        <f>分析係数表!C21</f>
        <v>2.4177949709864643E-2</v>
      </c>
      <c r="G18" s="77">
        <f t="shared" si="1"/>
        <v>4.5383293683462491E-3</v>
      </c>
      <c r="H18" s="77">
        <v>5.6708053845644039E-3</v>
      </c>
      <c r="I18" s="77">
        <f t="shared" si="2"/>
        <v>5.6708053845644039E-3</v>
      </c>
      <c r="J18" s="76">
        <f>分析係数表!G21</f>
        <v>0.28491620111731841</v>
      </c>
      <c r="K18" s="78">
        <f t="shared" si="3"/>
        <v>1.6157043274457239E-3</v>
      </c>
      <c r="L18" s="79"/>
      <c r="M18" s="80"/>
      <c r="N18" s="81">
        <f>分析係数表!H21</f>
        <v>9.7662827507240518E-4</v>
      </c>
      <c r="O18" s="82">
        <f t="shared" si="4"/>
        <v>1.2792818811811419E-2</v>
      </c>
      <c r="P18" s="76">
        <f>分析係数表!C21</f>
        <v>2.4177949709864643E-2</v>
      </c>
      <c r="Q18" s="82">
        <f t="shared" si="5"/>
        <v>3.0930412987938686E-4</v>
      </c>
      <c r="R18" s="83">
        <v>5.176455696628237E-4</v>
      </c>
      <c r="S18" s="84">
        <f t="shared" si="6"/>
        <v>6.1884509542272275E-3</v>
      </c>
      <c r="T18" s="85">
        <f>分析係数表!F21</f>
        <v>0.42458100558659218</v>
      </c>
      <c r="U18" s="86">
        <f t="shared" si="7"/>
        <v>2.6274987291691021E-3</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投入係数表!E19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4.4113168316591104E-4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4.4113168316591104E-4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投入係数表!E21</f>
        <v>0</v>
      </c>
      <c r="E21" s="77">
        <f t="shared" si="0"/>
        <v>0</v>
      </c>
      <c r="F21" s="76">
        <f>分析係数表!C24</f>
        <v>5.8479532163743242E-3</v>
      </c>
      <c r="G21" s="77">
        <f t="shared" si="1"/>
        <v>0</v>
      </c>
      <c r="H21" s="77">
        <v>2.4257600441295651E-5</v>
      </c>
      <c r="I21" s="77">
        <f t="shared" si="2"/>
        <v>2.4257600441295651E-5</v>
      </c>
      <c r="J21" s="76">
        <f>分析係数表!G24</f>
        <v>0.33333333333333331</v>
      </c>
      <c r="K21" s="78">
        <f t="shared" si="3"/>
        <v>8.0858668137652169E-6</v>
      </c>
      <c r="L21" s="79"/>
      <c r="M21" s="80"/>
      <c r="N21" s="81">
        <f>分析係数表!H24</f>
        <v>4.0412204485754696E-4</v>
      </c>
      <c r="O21" s="82">
        <f t="shared" si="4"/>
        <v>5.2935801979909318E-3</v>
      </c>
      <c r="P21" s="76">
        <f>分析係数表!C24</f>
        <v>5.8479532163743242E-3</v>
      </c>
      <c r="Q21" s="82">
        <f t="shared" si="5"/>
        <v>3.0956609344976501E-5</v>
      </c>
      <c r="R21" s="83">
        <v>6.3440278450168633E-5</v>
      </c>
      <c r="S21" s="84">
        <f t="shared" si="6"/>
        <v>8.7697878891464283E-5</v>
      </c>
      <c r="T21" s="85">
        <f>分析係数表!F24</f>
        <v>0.66666666666666663</v>
      </c>
      <c r="U21" s="86">
        <f t="shared" si="7"/>
        <v>5.846525259430952E-5</v>
      </c>
      <c r="V21" s="87">
        <f>分析係数表!D24</f>
        <v>0</v>
      </c>
      <c r="W21" s="167">
        <f t="shared" si="8"/>
        <v>0</v>
      </c>
      <c r="X21" s="76">
        <f>分析係数表!E24</f>
        <v>0</v>
      </c>
      <c r="Y21" s="166">
        <f t="shared" si="9"/>
        <v>0</v>
      </c>
    </row>
    <row r="22" spans="1:25" x14ac:dyDescent="0.2">
      <c r="A22" s="6" t="s">
        <v>10</v>
      </c>
      <c r="B22" s="5" t="s">
        <v>271</v>
      </c>
      <c r="C22" s="90"/>
      <c r="D22" s="76">
        <f>投入係数表!E22</f>
        <v>0</v>
      </c>
      <c r="E22" s="77">
        <f t="shared" si="0"/>
        <v>0</v>
      </c>
      <c r="F22" s="76">
        <f>分析係数表!C25</f>
        <v>1.2048192771084376E-2</v>
      </c>
      <c r="G22" s="77">
        <f t="shared" si="1"/>
        <v>0</v>
      </c>
      <c r="H22" s="77">
        <v>1.1077202261471758E-4</v>
      </c>
      <c r="I22" s="77">
        <f t="shared" si="2"/>
        <v>1.1077202261471758E-4</v>
      </c>
      <c r="J22" s="76">
        <f>分析係数表!G25</f>
        <v>0.33333333333333331</v>
      </c>
      <c r="K22" s="78">
        <f t="shared" si="3"/>
        <v>3.6924007538239192E-5</v>
      </c>
      <c r="L22" s="79"/>
      <c r="M22" s="80"/>
      <c r="N22" s="81">
        <f>分析係数表!H25</f>
        <v>5.3882939314339599E-4</v>
      </c>
      <c r="O22" s="82">
        <f t="shared" si="4"/>
        <v>7.0581069306545766E-3</v>
      </c>
      <c r="P22" s="76">
        <f>分析係数表!C25</f>
        <v>1.2048192771084376E-2</v>
      </c>
      <c r="Q22" s="82">
        <f t="shared" si="5"/>
        <v>8.5037432899452998E-5</v>
      </c>
      <c r="R22" s="83">
        <v>1.4213883609129818E-4</v>
      </c>
      <c r="S22" s="84">
        <f t="shared" si="6"/>
        <v>2.5291085870601576E-4</v>
      </c>
      <c r="T22" s="85">
        <f>分析係数表!F25</f>
        <v>0.66666666666666663</v>
      </c>
      <c r="U22" s="86">
        <f t="shared" si="7"/>
        <v>1.6860723913734383E-4</v>
      </c>
      <c r="V22" s="87">
        <f>分析係数表!D25</f>
        <v>0</v>
      </c>
      <c r="W22" s="167">
        <f t="shared" si="8"/>
        <v>0</v>
      </c>
      <c r="X22" s="76">
        <f>分析係数表!E25</f>
        <v>0</v>
      </c>
      <c r="Y22" s="166">
        <f t="shared" si="9"/>
        <v>0</v>
      </c>
    </row>
    <row r="23" spans="1:25" x14ac:dyDescent="0.2">
      <c r="A23" s="6" t="s">
        <v>11</v>
      </c>
      <c r="B23" s="5" t="s">
        <v>35</v>
      </c>
      <c r="C23" s="90"/>
      <c r="D23" s="76">
        <f>投入係数表!E23</f>
        <v>1.8770530267480056E-3</v>
      </c>
      <c r="E23" s="77">
        <f t="shared" si="0"/>
        <v>0.18770530267480057</v>
      </c>
      <c r="F23" s="76">
        <f>分析係数表!C26</f>
        <v>2.4531024531024515E-2</v>
      </c>
      <c r="G23" s="77">
        <f t="shared" si="1"/>
        <v>4.6046033845189138E-3</v>
      </c>
      <c r="H23" s="77">
        <v>4.9927527674850786E-3</v>
      </c>
      <c r="I23" s="77">
        <f t="shared" si="2"/>
        <v>4.9927527674850786E-3</v>
      </c>
      <c r="J23" s="76">
        <f>分析係数表!G26</f>
        <v>0.2</v>
      </c>
      <c r="K23" s="78">
        <f t="shared" si="3"/>
        <v>9.9855055349701576E-4</v>
      </c>
      <c r="L23" s="79"/>
      <c r="M23" s="80"/>
      <c r="N23" s="81">
        <f>分析係数表!H26</f>
        <v>1.1988953997440561E-2</v>
      </c>
      <c r="O23" s="82">
        <f t="shared" si="4"/>
        <v>0.15704287920706433</v>
      </c>
      <c r="P23" s="76">
        <f>分析係数表!C26</f>
        <v>2.4531024531024515E-2</v>
      </c>
      <c r="Q23" s="82">
        <f t="shared" si="5"/>
        <v>3.8524227222512149E-3</v>
      </c>
      <c r="R23" s="83">
        <v>3.9292353727597628E-3</v>
      </c>
      <c r="S23" s="84">
        <f t="shared" si="6"/>
        <v>8.9219881402448423E-3</v>
      </c>
      <c r="T23" s="85">
        <f>分析係数表!F26</f>
        <v>0.35</v>
      </c>
      <c r="U23" s="86">
        <f t="shared" si="7"/>
        <v>3.1226958490856945E-3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投入係数表!E24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0.15042590395957567</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投入係数表!E25</f>
        <v>4.8803378695448145E-2</v>
      </c>
      <c r="E25" s="77">
        <f t="shared" si="0"/>
        <v>4.8803378695448147</v>
      </c>
      <c r="F25" s="76">
        <f>分析係数表!C28</f>
        <v>3.3670033670033517E-3</v>
      </c>
      <c r="G25" s="77">
        <f t="shared" si="1"/>
        <v>1.6432114038871355E-2</v>
      </c>
      <c r="H25" s="77">
        <v>1.7300965451282142E-2</v>
      </c>
      <c r="I25" s="77">
        <f t="shared" si="2"/>
        <v>1.7300965451282142E-2</v>
      </c>
      <c r="J25" s="76">
        <f>分析係数表!G28</f>
        <v>0.13333333333333333</v>
      </c>
      <c r="K25" s="78">
        <f t="shared" si="3"/>
        <v>2.3067953935042855E-3</v>
      </c>
      <c r="L25" s="79"/>
      <c r="M25" s="80"/>
      <c r="N25" s="81">
        <f>分析係数表!H28</f>
        <v>2.1418468377449991E-2</v>
      </c>
      <c r="O25" s="82">
        <f t="shared" si="4"/>
        <v>0.28055975049351939</v>
      </c>
      <c r="P25" s="76">
        <f>分析係数表!C28</f>
        <v>3.3670033670033517E-3</v>
      </c>
      <c r="Q25" s="82">
        <f t="shared" si="5"/>
        <v>9.4464562455730001E-4</v>
      </c>
      <c r="R25" s="83">
        <v>9.8385947448264275E-4</v>
      </c>
      <c r="S25" s="84">
        <f t="shared" si="6"/>
        <v>1.8284824925764786E-2</v>
      </c>
      <c r="T25" s="85">
        <f>分析係数表!F28</f>
        <v>0.22222222222222221</v>
      </c>
      <c r="U25" s="86">
        <f t="shared" si="7"/>
        <v>4.0632944279477296E-3</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投入係数表!E26</f>
        <v>7.5082121069920222E-3</v>
      </c>
      <c r="E26" s="77">
        <f t="shared" si="0"/>
        <v>0.75082121069920227</v>
      </c>
      <c r="F26" s="76">
        <f>分析係数表!C29</f>
        <v>2.5392986698911768E-2</v>
      </c>
      <c r="G26" s="77">
        <f t="shared" si="1"/>
        <v>1.9065593016545673E-2</v>
      </c>
      <c r="H26" s="77">
        <v>2.2540800612140158E-2</v>
      </c>
      <c r="I26" s="77">
        <f t="shared" si="2"/>
        <v>2.2540800612140158E-2</v>
      </c>
      <c r="J26" s="76">
        <f>分析係数表!G29</f>
        <v>0.29914529914529914</v>
      </c>
      <c r="K26" s="78">
        <f t="shared" si="3"/>
        <v>6.7429745420932094E-3</v>
      </c>
      <c r="L26" s="79"/>
      <c r="M26" s="80"/>
      <c r="N26" s="81">
        <f>分析係数表!H29</f>
        <v>1.0103051121438675E-2</v>
      </c>
      <c r="O26" s="82">
        <f t="shared" si="4"/>
        <v>0.13233950494977331</v>
      </c>
      <c r="P26" s="76">
        <f>分析係数表!C29</f>
        <v>2.5392986698911768E-2</v>
      </c>
      <c r="Q26" s="82">
        <f t="shared" si="5"/>
        <v>3.3604952889301617E-3</v>
      </c>
      <c r="R26" s="83">
        <v>4.2596606668622956E-3</v>
      </c>
      <c r="S26" s="84">
        <f t="shared" si="6"/>
        <v>2.6800461279002454E-2</v>
      </c>
      <c r="T26" s="85">
        <f>分析係数表!F29</f>
        <v>0.51282051282051277</v>
      </c>
      <c r="U26" s="86">
        <f t="shared" si="7"/>
        <v>1.3743826296924335E-2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投入係数表!E27</f>
        <v>9.3852651337400278E-4</v>
      </c>
      <c r="E27" s="77">
        <f t="shared" si="0"/>
        <v>9.3852651337400284E-2</v>
      </c>
      <c r="F27" s="76">
        <f>分析係数表!C30</f>
        <v>1</v>
      </c>
      <c r="G27" s="77">
        <f t="shared" si="1"/>
        <v>9.3852651337400284E-2</v>
      </c>
      <c r="H27" s="77">
        <v>0.10991099530832335</v>
      </c>
      <c r="I27" s="77">
        <f t="shared" si="2"/>
        <v>0.10991099530832335</v>
      </c>
      <c r="J27" s="76">
        <f>分析係数表!G30</f>
        <v>0.34463347510632975</v>
      </c>
      <c r="K27" s="78">
        <f t="shared" si="3"/>
        <v>3.7879008265502979E-2</v>
      </c>
      <c r="L27" s="79"/>
      <c r="M27" s="80"/>
      <c r="N27" s="81">
        <f>分析係数表!H30</f>
        <v>0</v>
      </c>
      <c r="O27" s="82">
        <f t="shared" si="4"/>
        <v>0</v>
      </c>
      <c r="P27" s="76">
        <f>分析係数表!C30</f>
        <v>1</v>
      </c>
      <c r="Q27" s="82">
        <f t="shared" si="5"/>
        <v>0</v>
      </c>
      <c r="R27" s="83">
        <v>1.8904298105041569E-2</v>
      </c>
      <c r="S27" s="84">
        <f t="shared" si="6"/>
        <v>0.12881529341336492</v>
      </c>
      <c r="T27" s="85">
        <f>分析係数表!F30</f>
        <v>0.44145609206905179</v>
      </c>
      <c r="U27" s="86">
        <f t="shared" si="7"/>
        <v>5.6866296028992347E-2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投入係数表!E28</f>
        <v>7.0389488503050214E-3</v>
      </c>
      <c r="E28" s="77">
        <f t="shared" si="0"/>
        <v>0.70389488503050213</v>
      </c>
      <c r="F28" s="76">
        <f>分析係数表!C31</f>
        <v>1.5332197614991494E-2</v>
      </c>
      <c r="G28" s="77">
        <f t="shared" si="1"/>
        <v>1.0792255477469377E-2</v>
      </c>
      <c r="H28" s="77">
        <v>1.2976044718192097E-2</v>
      </c>
      <c r="I28" s="77">
        <f t="shared" si="2"/>
        <v>1.2976044718192097E-2</v>
      </c>
      <c r="J28" s="76">
        <f>分析係数表!G31</f>
        <v>7.407407407407407E-2</v>
      </c>
      <c r="K28" s="78">
        <f t="shared" si="3"/>
        <v>9.6118849764385893E-4</v>
      </c>
      <c r="L28" s="79"/>
      <c r="M28" s="80"/>
      <c r="N28" s="81">
        <f>分析係数表!H31</f>
        <v>2.4786152084596214E-2</v>
      </c>
      <c r="O28" s="82">
        <f t="shared" si="4"/>
        <v>0.32467291881011051</v>
      </c>
      <c r="P28" s="76">
        <f>分析係数表!C31</f>
        <v>1.5332197614991494E-2</v>
      </c>
      <c r="Q28" s="82">
        <f t="shared" si="5"/>
        <v>4.977949351432703E-3</v>
      </c>
      <c r="R28" s="83">
        <v>5.9463652108498796E-3</v>
      </c>
      <c r="S28" s="84">
        <f t="shared" si="6"/>
        <v>1.8922409929041976E-2</v>
      </c>
      <c r="T28" s="85">
        <f>分析係数表!F31</f>
        <v>0.37037037037037035</v>
      </c>
      <c r="U28" s="86">
        <f t="shared" si="7"/>
        <v>7.0082999737192501E-3</v>
      </c>
      <c r="V28" s="87">
        <f>分析係数表!D31</f>
        <v>0</v>
      </c>
      <c r="W28" s="167">
        <f t="shared" si="8"/>
        <v>0</v>
      </c>
      <c r="X28" s="76">
        <f>分析係数表!E31</f>
        <v>0</v>
      </c>
      <c r="Y28" s="166">
        <f t="shared" si="9"/>
        <v>0</v>
      </c>
    </row>
    <row r="29" spans="1:25" x14ac:dyDescent="0.2">
      <c r="A29" s="6" t="s">
        <v>17</v>
      </c>
      <c r="B29" s="5" t="s">
        <v>272</v>
      </c>
      <c r="C29" s="90"/>
      <c r="D29" s="76">
        <f>投入係数表!E29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9.2196521781675408E-2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投入係数表!E30</f>
        <v>0</v>
      </c>
      <c r="E30" s="77">
        <f t="shared" si="0"/>
        <v>0</v>
      </c>
      <c r="F30" s="76">
        <f>分析係数表!C33</f>
        <v>1</v>
      </c>
      <c r="G30" s="77">
        <f t="shared" si="1"/>
        <v>0</v>
      </c>
      <c r="H30" s="77">
        <v>1.072287715379195E-2</v>
      </c>
      <c r="I30" s="77">
        <f t="shared" si="2"/>
        <v>1.072287715379195E-2</v>
      </c>
      <c r="J30" s="76">
        <f>分析係数表!G33</f>
        <v>0.50724637681159424</v>
      </c>
      <c r="K30" s="78">
        <f t="shared" si="3"/>
        <v>5.4391405852567869E-3</v>
      </c>
      <c r="L30" s="79"/>
      <c r="M30" s="80"/>
      <c r="N30" s="81">
        <f>分析係数表!H33</f>
        <v>1.0439819492153296E-3</v>
      </c>
      <c r="O30" s="82">
        <f t="shared" si="4"/>
        <v>1.367508217814324E-2</v>
      </c>
      <c r="P30" s="76">
        <f>分析係数表!C33</f>
        <v>1</v>
      </c>
      <c r="Q30" s="82">
        <f t="shared" si="5"/>
        <v>1.367508217814324E-2</v>
      </c>
      <c r="R30" s="83">
        <v>3.8828654266718873E-2</v>
      </c>
      <c r="S30" s="84">
        <f t="shared" si="6"/>
        <v>4.9551531420510823E-2</v>
      </c>
      <c r="T30" s="85">
        <f>分析係数表!F33</f>
        <v>0.64822134387351782</v>
      </c>
      <c r="U30" s="86">
        <f t="shared" si="7"/>
        <v>3.2120360288394371E-2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投入係数表!E31</f>
        <v>6.2881276396058186E-2</v>
      </c>
      <c r="E31" s="77">
        <f t="shared" si="0"/>
        <v>6.2881276396058183</v>
      </c>
      <c r="F31" s="76">
        <f>分析係数表!C34</f>
        <v>0.17998641611953814</v>
      </c>
      <c r="G31" s="77">
        <f t="shared" si="1"/>
        <v>1.1317775579548619</v>
      </c>
      <c r="H31" s="77">
        <v>1.265198536342804</v>
      </c>
      <c r="I31" s="77">
        <f t="shared" si="2"/>
        <v>1.265198536342804</v>
      </c>
      <c r="J31" s="76">
        <f>分析係数表!G34</f>
        <v>0.42479908151549944</v>
      </c>
      <c r="K31" s="78">
        <f t="shared" si="3"/>
        <v>0.5374551761731774</v>
      </c>
      <c r="L31" s="79"/>
      <c r="M31" s="80"/>
      <c r="N31" s="81">
        <f>分析係数表!H34</f>
        <v>0.17353674142924497</v>
      </c>
      <c r="O31" s="82">
        <f t="shared" si="4"/>
        <v>2.2731515633539394</v>
      </c>
      <c r="P31" s="76">
        <f>分析係数表!C34</f>
        <v>0.17998641611953814</v>
      </c>
      <c r="Q31" s="82">
        <f t="shared" si="5"/>
        <v>0.40913640318460082</v>
      </c>
      <c r="R31" s="83">
        <v>0.43415470305413717</v>
      </c>
      <c r="S31" s="84">
        <f t="shared" si="6"/>
        <v>1.6993532393969413</v>
      </c>
      <c r="T31" s="85">
        <f>分析係数表!F34</f>
        <v>0.70187523918867201</v>
      </c>
      <c r="U31" s="86">
        <f t="shared" si="7"/>
        <v>1.1927339613677728</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投入係数表!E32</f>
        <v>8.9160018770530272E-3</v>
      </c>
      <c r="E32" s="77">
        <f t="shared" si="0"/>
        <v>0.89160018770530269</v>
      </c>
      <c r="F32" s="76">
        <f>分析係数表!C35</f>
        <v>0.37009544008483564</v>
      </c>
      <c r="G32" s="77">
        <f t="shared" si="1"/>
        <v>0.32997716384851605</v>
      </c>
      <c r="H32" s="77">
        <v>0.38521993637659124</v>
      </c>
      <c r="I32" s="77">
        <f t="shared" si="2"/>
        <v>0.38521993637659124</v>
      </c>
      <c r="J32" s="76">
        <f>分析係数表!G35</f>
        <v>0.31512981199641898</v>
      </c>
      <c r="K32" s="78">
        <f t="shared" si="3"/>
        <v>0.12139428612762768</v>
      </c>
      <c r="L32" s="79"/>
      <c r="M32" s="80"/>
      <c r="N32" s="81">
        <f>分析係数表!H35</f>
        <v>6.5501448103994067E-2</v>
      </c>
      <c r="O32" s="82">
        <f t="shared" si="4"/>
        <v>0.85800112375769677</v>
      </c>
      <c r="P32" s="76">
        <f>分析係数表!C35</f>
        <v>0.37009544008483564</v>
      </c>
      <c r="Q32" s="82">
        <f t="shared" si="5"/>
        <v>0.31754230349038831</v>
      </c>
      <c r="R32" s="83">
        <v>0.37091648422669743</v>
      </c>
      <c r="S32" s="84">
        <f t="shared" si="6"/>
        <v>0.75613642060328867</v>
      </c>
      <c r="T32" s="85">
        <f>分析係数表!F35</f>
        <v>0.64995523724261417</v>
      </c>
      <c r="U32" s="86">
        <f t="shared" si="7"/>
        <v>0.4914548266409916</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投入係数表!E33</f>
        <v>9.3852651337400278E-4</v>
      </c>
      <c r="E33" s="77">
        <f t="shared" si="0"/>
        <v>9.3852651337400284E-2</v>
      </c>
      <c r="F33" s="76">
        <f>分析係数表!C36</f>
        <v>0.67206754906435417</v>
      </c>
      <c r="G33" s="77">
        <f t="shared" si="1"/>
        <v>6.3075321357517991E-2</v>
      </c>
      <c r="H33" s="77">
        <v>0.12004941499595453</v>
      </c>
      <c r="I33" s="77">
        <f t="shared" si="2"/>
        <v>0.12004941499595453</v>
      </c>
      <c r="J33" s="76">
        <f>分析係数表!G36</f>
        <v>6.1058344640434192E-3</v>
      </c>
      <c r="K33" s="78">
        <f t="shared" si="3"/>
        <v>7.3300185547055003E-4</v>
      </c>
      <c r="L33" s="79"/>
      <c r="M33" s="80"/>
      <c r="N33" s="81">
        <f>分析係数表!H36</f>
        <v>0.13181114029770324</v>
      </c>
      <c r="O33" s="82">
        <f t="shared" si="4"/>
        <v>1.7265894079113757</v>
      </c>
      <c r="P33" s="76">
        <f>分析係数表!C36</f>
        <v>0.67206754906435417</v>
      </c>
      <c r="Q33" s="82">
        <f t="shared" si="5"/>
        <v>1.1603847116154726</v>
      </c>
      <c r="R33" s="83">
        <v>1.1956643274141676</v>
      </c>
      <c r="S33" s="84">
        <f t="shared" si="6"/>
        <v>1.3157137424101222</v>
      </c>
      <c r="T33" s="85">
        <f>分析係数表!F36</f>
        <v>0.89721845318860249</v>
      </c>
      <c r="U33" s="86">
        <f t="shared" si="7"/>
        <v>1.1804826488041973</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投入係数表!E34</f>
        <v>2.0647583294228063E-2</v>
      </c>
      <c r="E34" s="77">
        <f t="shared" si="0"/>
        <v>2.0647583294228062</v>
      </c>
      <c r="F34" s="76">
        <f>分析係数表!C37</f>
        <v>0.22615884263359909</v>
      </c>
      <c r="G34" s="77">
        <f t="shared" si="1"/>
        <v>0.4669633541003454</v>
      </c>
      <c r="H34" s="77">
        <v>0.55455414298496775</v>
      </c>
      <c r="I34" s="77">
        <f t="shared" si="2"/>
        <v>0.55455414298496775</v>
      </c>
      <c r="J34" s="76">
        <f>分析係数表!G37</f>
        <v>0.42877801879971078</v>
      </c>
      <c r="K34" s="78">
        <f t="shared" si="3"/>
        <v>0.23778062674626599</v>
      </c>
      <c r="L34" s="79"/>
      <c r="M34" s="80"/>
      <c r="N34" s="81">
        <f>分析係数表!H37</f>
        <v>5.1626591230551626E-2</v>
      </c>
      <c r="O34" s="82">
        <f t="shared" si="4"/>
        <v>0.67625487029334153</v>
      </c>
      <c r="P34" s="76">
        <f>分析係数表!C37</f>
        <v>0.22615884263359909</v>
      </c>
      <c r="Q34" s="82">
        <f t="shared" si="5"/>
        <v>0.15294101879087679</v>
      </c>
      <c r="R34" s="83">
        <v>0.17805356998022065</v>
      </c>
      <c r="S34" s="84">
        <f t="shared" si="6"/>
        <v>0.73260771296518845</v>
      </c>
      <c r="T34" s="85">
        <f>分析係数表!F37</f>
        <v>0.63340563991323207</v>
      </c>
      <c r="U34" s="86">
        <f t="shared" si="7"/>
        <v>0.46403785723608465</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投入係数表!E35</f>
        <v>5.1618958235570157E-3</v>
      </c>
      <c r="E35" s="77">
        <f t="shared" si="0"/>
        <v>0.51618958235570156</v>
      </c>
      <c r="F35" s="76">
        <f>分析係数表!C38</f>
        <v>8.5419734904271016E-2</v>
      </c>
      <c r="G35" s="77">
        <f t="shared" si="1"/>
        <v>4.4092777285170401E-2</v>
      </c>
      <c r="H35" s="77">
        <v>6.1945015268011855E-2</v>
      </c>
      <c r="I35" s="77">
        <f t="shared" si="2"/>
        <v>6.1945015268011855E-2</v>
      </c>
      <c r="J35" s="76">
        <f>分析係数表!G38</f>
        <v>0.21071428571428572</v>
      </c>
      <c r="K35" s="78">
        <f t="shared" si="3"/>
        <v>1.3052699645759641E-2</v>
      </c>
      <c r="L35" s="79"/>
      <c r="M35" s="80"/>
      <c r="N35" s="81">
        <f>分析係数表!H38</f>
        <v>4.4689162793830402E-2</v>
      </c>
      <c r="O35" s="82">
        <f t="shared" si="4"/>
        <v>0.5853817435611639</v>
      </c>
      <c r="P35" s="76">
        <f>分析係数表!C38</f>
        <v>8.5419734904271016E-2</v>
      </c>
      <c r="Q35" s="82">
        <f t="shared" si="5"/>
        <v>5.000315335279458E-2</v>
      </c>
      <c r="R35" s="83">
        <v>5.8865100566520182E-2</v>
      </c>
      <c r="S35" s="84">
        <f t="shared" si="6"/>
        <v>0.12081011583453204</v>
      </c>
      <c r="T35" s="85">
        <f>分析係数表!F38</f>
        <v>0.38214285714285712</v>
      </c>
      <c r="U35" s="86">
        <f t="shared" si="7"/>
        <v>4.61667228367676E-2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投入係数表!E36</f>
        <v>0</v>
      </c>
      <c r="E36" s="77">
        <f t="shared" si="0"/>
        <v>0</v>
      </c>
      <c r="F36" s="76">
        <f>分析係数表!C39</f>
        <v>1</v>
      </c>
      <c r="G36" s="77">
        <f t="shared" si="1"/>
        <v>0</v>
      </c>
      <c r="H36" s="77">
        <v>9.2934030575052839E-3</v>
      </c>
      <c r="I36" s="77">
        <f t="shared" si="2"/>
        <v>9.2934030575052839E-3</v>
      </c>
      <c r="J36" s="76">
        <f>分析係数表!G39</f>
        <v>0.35514018691588783</v>
      </c>
      <c r="K36" s="78">
        <f t="shared" si="3"/>
        <v>3.3004608989271101E-3</v>
      </c>
      <c r="L36" s="79"/>
      <c r="M36" s="80"/>
      <c r="N36" s="81">
        <f>分析係数表!H39</f>
        <v>4.1085741227183939E-3</v>
      </c>
      <c r="O36" s="82">
        <f t="shared" si="4"/>
        <v>5.3818065346241138E-2</v>
      </c>
      <c r="P36" s="76">
        <f>分析係数表!C39</f>
        <v>1</v>
      </c>
      <c r="Q36" s="82">
        <f t="shared" si="5"/>
        <v>5.3818065346241138E-2</v>
      </c>
      <c r="R36" s="83">
        <v>5.6684390466893983E-2</v>
      </c>
      <c r="S36" s="84">
        <f t="shared" si="6"/>
        <v>6.5977793524399267E-2</v>
      </c>
      <c r="T36" s="85">
        <f>分析係数表!F39</f>
        <v>0.70560747663551404</v>
      </c>
      <c r="U36" s="86">
        <f t="shared" si="7"/>
        <v>4.6554424402730325E-2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投入係数表!E37</f>
        <v>0</v>
      </c>
      <c r="E37" s="77">
        <f t="shared" si="0"/>
        <v>0</v>
      </c>
      <c r="F37" s="76">
        <f>分析係数表!C40</f>
        <v>0.70586826347305387</v>
      </c>
      <c r="G37" s="77">
        <f t="shared" si="1"/>
        <v>0</v>
      </c>
      <c r="H37" s="77">
        <v>3.2961438472696024E-4</v>
      </c>
      <c r="I37" s="77">
        <f t="shared" si="2"/>
        <v>3.2961438472696024E-4</v>
      </c>
      <c r="J37" s="76">
        <f>分析係数表!G40</f>
        <v>0.55389507154213036</v>
      </c>
      <c r="K37" s="78">
        <f t="shared" si="3"/>
        <v>1.8257178320965492E-4</v>
      </c>
      <c r="L37" s="79"/>
      <c r="M37" s="80"/>
      <c r="N37" s="81">
        <f>分析係数表!H40</f>
        <v>2.7951774769313667E-2</v>
      </c>
      <c r="O37" s="82">
        <f t="shared" si="4"/>
        <v>0.36613929702770615</v>
      </c>
      <c r="P37" s="76">
        <f>分析係数表!C40</f>
        <v>0.70586826347305387</v>
      </c>
      <c r="Q37" s="82">
        <f t="shared" si="5"/>
        <v>0.25844610978219162</v>
      </c>
      <c r="R37" s="83">
        <v>0.25867885069935065</v>
      </c>
      <c r="S37" s="84">
        <f t="shared" si="6"/>
        <v>0.2590084650840776</v>
      </c>
      <c r="T37" s="85">
        <f>分析係数表!F40</f>
        <v>0.75325914149443562</v>
      </c>
      <c r="U37" s="86">
        <f t="shared" si="7"/>
        <v>0.1951004940490238</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投入係数表!E38</f>
        <v>0</v>
      </c>
      <c r="E38" s="77">
        <f t="shared" si="0"/>
        <v>0</v>
      </c>
      <c r="F38" s="76">
        <f>分析係数表!C41</f>
        <v>0.40942803268384664</v>
      </c>
      <c r="G38" s="77">
        <f t="shared" si="1"/>
        <v>0</v>
      </c>
      <c r="H38" s="77">
        <v>3.7458108334493096E-5</v>
      </c>
      <c r="I38" s="77">
        <f t="shared" si="2"/>
        <v>3.7458108334493096E-5</v>
      </c>
      <c r="J38" s="76">
        <f>分析係数表!G41</f>
        <v>0.46004842615012109</v>
      </c>
      <c r="K38" s="78">
        <f t="shared" si="3"/>
        <v>1.7232543785844282E-5</v>
      </c>
      <c r="L38" s="79"/>
      <c r="M38" s="80"/>
      <c r="N38" s="81">
        <f>分析係数表!H41</f>
        <v>5.1357176533979927E-2</v>
      </c>
      <c r="O38" s="82">
        <f t="shared" si="4"/>
        <v>0.67272581682801424</v>
      </c>
      <c r="P38" s="76">
        <f>分析係数表!C41</f>
        <v>0.40942803268384664</v>
      </c>
      <c r="Q38" s="82">
        <f t="shared" si="5"/>
        <v>0.27543280771952766</v>
      </c>
      <c r="R38" s="83">
        <v>0.27778684368458834</v>
      </c>
      <c r="S38" s="84">
        <f t="shared" si="6"/>
        <v>0.27782430179292283</v>
      </c>
      <c r="T38" s="85">
        <f>分析係数表!F41</f>
        <v>0.56416464891041163</v>
      </c>
      <c r="U38" s="86">
        <f t="shared" si="7"/>
        <v>0.15673864967978454</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投入係数表!E39</f>
        <v>7.5082121069920222E-3</v>
      </c>
      <c r="E39" s="77">
        <f>$C$7*D39</f>
        <v>0.75082121069920227</v>
      </c>
      <c r="F39" s="76">
        <f>分析係数表!C42</f>
        <v>1</v>
      </c>
      <c r="G39" s="77">
        <f>E39*F39</f>
        <v>0.75082121069920227</v>
      </c>
      <c r="H39" s="77">
        <v>0.79051701609582048</v>
      </c>
      <c r="I39" s="77">
        <f>C39+H39</f>
        <v>0.79051701609582048</v>
      </c>
      <c r="J39" s="76">
        <f>分析係数表!G42</f>
        <v>0.48732394366197185</v>
      </c>
      <c r="K39" s="78">
        <f>I39*J39</f>
        <v>0.38523786981570973</v>
      </c>
      <c r="L39" s="79"/>
      <c r="M39" s="80"/>
      <c r="N39" s="81">
        <f>分析係数表!H42</f>
        <v>1.5491345052872633E-2</v>
      </c>
      <c r="O39" s="82">
        <f t="shared" si="4"/>
        <v>0.20292057425631904</v>
      </c>
      <c r="P39" s="76">
        <f>分析係数表!C42</f>
        <v>1</v>
      </c>
      <c r="Q39" s="82">
        <f>O39*P39</f>
        <v>0.20292057425631904</v>
      </c>
      <c r="R39" s="83">
        <v>0.20630462312018663</v>
      </c>
      <c r="S39" s="84">
        <f>I39+R39</f>
        <v>0.99682163921600708</v>
      </c>
      <c r="T39" s="85">
        <f>分析係数表!F42</f>
        <v>0.56338028169014087</v>
      </c>
      <c r="U39" s="86">
        <f>S39*T39</f>
        <v>0.56158965589634202</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投入係数表!E40</f>
        <v>1.0793054903801032E-2</v>
      </c>
      <c r="E40" s="77">
        <f>$C$7*D40</f>
        <v>1.0793054903801031</v>
      </c>
      <c r="F40" s="76">
        <f>分析係数表!C43</f>
        <v>0.37124836885602441</v>
      </c>
      <c r="G40" s="77">
        <f>E40*F40</f>
        <v>0.40069040280096485</v>
      </c>
      <c r="H40" s="77">
        <v>0.59306544296431507</v>
      </c>
      <c r="I40" s="77">
        <f>C40+H40</f>
        <v>0.59306544296431507</v>
      </c>
      <c r="J40" s="76">
        <f>分析係数表!G43</f>
        <v>0.37031082529474812</v>
      </c>
      <c r="K40" s="78">
        <f>I40*J40</f>
        <v>0.21961855363791088</v>
      </c>
      <c r="L40" s="79"/>
      <c r="M40" s="80"/>
      <c r="N40" s="81">
        <f>分析係数表!H43</f>
        <v>4.1186771738398333E-2</v>
      </c>
      <c r="O40" s="82">
        <f t="shared" si="4"/>
        <v>0.53950404851190914</v>
      </c>
      <c r="P40" s="76">
        <f>分析係数表!C43</f>
        <v>0.37124836885602441</v>
      </c>
      <c r="Q40" s="82">
        <f>O40*P40</f>
        <v>0.20028999800126773</v>
      </c>
      <c r="R40" s="83">
        <v>0.28742633882710111</v>
      </c>
      <c r="S40" s="84">
        <f>I40+R40</f>
        <v>0.88049178179141618</v>
      </c>
      <c r="T40" s="85">
        <f>分析係数表!F43</f>
        <v>0.64951768488745976</v>
      </c>
      <c r="U40" s="86">
        <f>S40*T40</f>
        <v>0.57189498367159508</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投入係数表!E41</f>
        <v>9.3852651337400278E-4</v>
      </c>
      <c r="E41" s="77">
        <f>$C$7*D41</f>
        <v>9.3852651337400284E-2</v>
      </c>
      <c r="F41" s="76">
        <f>分析係数表!C44</f>
        <v>0.32894128525196487</v>
      </c>
      <c r="G41" s="77">
        <f>E41*F41</f>
        <v>3.0872011755228988E-2</v>
      </c>
      <c r="H41" s="77">
        <v>3.3997233827106031E-2</v>
      </c>
      <c r="I41" s="77">
        <f>C41+H41</f>
        <v>3.3997233827106031E-2</v>
      </c>
      <c r="J41" s="76">
        <f>分析係数表!G44</f>
        <v>0.26022361770562108</v>
      </c>
      <c r="K41" s="78">
        <f>I41*J41</f>
        <v>8.8468831784734494E-3</v>
      </c>
      <c r="L41" s="79"/>
      <c r="M41" s="80"/>
      <c r="N41" s="81">
        <f>分析係数表!H44</f>
        <v>0.11840775914326127</v>
      </c>
      <c r="O41" s="82">
        <f t="shared" si="4"/>
        <v>1.5510189980113431</v>
      </c>
      <c r="P41" s="76">
        <f>分析係数表!C44</f>
        <v>0.32894128525196487</v>
      </c>
      <c r="Q41" s="82">
        <f>O41*P41</f>
        <v>0.51019418265606598</v>
      </c>
      <c r="R41" s="83">
        <v>0.51624875864546182</v>
      </c>
      <c r="S41" s="84">
        <f>I41+R41</f>
        <v>0.55024599247256789</v>
      </c>
      <c r="T41" s="85">
        <f>分析係数表!F44</f>
        <v>0.457650482462858</v>
      </c>
      <c r="U41" s="86">
        <f>S41*T41</f>
        <v>0.25182034392832481</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投入係数表!E42</f>
        <v>4.6926325668700139E-4</v>
      </c>
      <c r="E42" s="77">
        <f>$C$7*D42</f>
        <v>4.6926325668700142E-2</v>
      </c>
      <c r="F42" s="76">
        <f>分析係数表!C45</f>
        <v>1</v>
      </c>
      <c r="G42" s="77">
        <f>E42*F42</f>
        <v>4.6926325668700142E-2</v>
      </c>
      <c r="H42" s="77">
        <v>5.2115531089095501E-2</v>
      </c>
      <c r="I42" s="77">
        <f>C42+H42</f>
        <v>5.2115531089095501E-2</v>
      </c>
      <c r="J42" s="76">
        <f>分析係数表!G45</f>
        <v>0</v>
      </c>
      <c r="K42" s="78">
        <f>I42*J42</f>
        <v>0</v>
      </c>
      <c r="L42" s="79"/>
      <c r="M42" s="80"/>
      <c r="N42" s="81">
        <f>分析係数表!H45</f>
        <v>0</v>
      </c>
      <c r="O42" s="82">
        <f t="shared" si="4"/>
        <v>0</v>
      </c>
      <c r="P42" s="76">
        <f>分析係数表!C45</f>
        <v>1</v>
      </c>
      <c r="Q42" s="82">
        <f>O42*P42</f>
        <v>0</v>
      </c>
      <c r="R42" s="83">
        <v>1.5414337703564401E-3</v>
      </c>
      <c r="S42" s="84">
        <f>I42+R42</f>
        <v>5.3656964859451942E-2</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9.8545283904270288E-3</v>
      </c>
      <c r="E43" s="77">
        <f>$C$7*D43</f>
        <v>0.98545283904270287</v>
      </c>
      <c r="F43" s="76">
        <f>分析係数表!C46</f>
        <v>4.3404255319148932E-2</v>
      </c>
      <c r="G43" s="77">
        <f>E43*F43</f>
        <v>4.2772846630789653E-2</v>
      </c>
      <c r="H43" s="77">
        <v>4.7396355593276943E-2</v>
      </c>
      <c r="I43" s="77">
        <f>C43+H43</f>
        <v>4.7396355593276943E-2</v>
      </c>
      <c r="J43" s="76">
        <f>分析係数表!G46</f>
        <v>1.9607843137254902E-2</v>
      </c>
      <c r="K43" s="78">
        <f>I43*J43</f>
        <v>9.2934030575052826E-4</v>
      </c>
      <c r="L43" s="79"/>
      <c r="M43" s="80"/>
      <c r="N43" s="81">
        <f>分析係数表!H46</f>
        <v>2.3708493298309423E-2</v>
      </c>
      <c r="O43" s="82">
        <f t="shared" si="4"/>
        <v>0.31055670494880133</v>
      </c>
      <c r="P43" s="76">
        <f>分析係数表!C46</f>
        <v>4.3404255319148932E-2</v>
      </c>
      <c r="Q43" s="82">
        <f>O43*P43</f>
        <v>1.3479482512671375E-2</v>
      </c>
      <c r="R43" s="83">
        <v>1.4618258115329553E-2</v>
      </c>
      <c r="S43" s="84">
        <f>I43+R43</f>
        <v>6.2014613708606496E-2</v>
      </c>
      <c r="T43" s="85">
        <f>分析係数表!F46</f>
        <v>0.33333333333333331</v>
      </c>
      <c r="U43" s="86">
        <f>S43*T43</f>
        <v>2.0671537902868832E-2</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投入係数表!E44</f>
        <v>0.45377756921633033</v>
      </c>
      <c r="E44" s="91">
        <f>SUM(E5:E43)</f>
        <v>45.377756921633022</v>
      </c>
      <c r="F44" s="92">
        <f>分析係数表!C47</f>
        <v>0.41345953335341412</v>
      </c>
      <c r="G44" s="91">
        <f>SUM(G5:G43)</f>
        <v>11.662614181366035</v>
      </c>
      <c r="H44" s="91">
        <f>SUM(H5:H43)</f>
        <v>13.287103591233599</v>
      </c>
      <c r="I44" s="91">
        <f>SUM(I5:I43)</f>
        <v>113.28710359123359</v>
      </c>
      <c r="J44" s="92">
        <f>分析係数表!G47</f>
        <v>0.27301530562506093</v>
      </c>
      <c r="K44" s="93">
        <f>SUM(K5:K43)</f>
        <v>20.891489952039173</v>
      </c>
      <c r="L44" s="94">
        <f>最終需要_まとめ!$L$33</f>
        <v>0.627</v>
      </c>
      <c r="M44" s="91">
        <f>K44*L44</f>
        <v>13.098964199928561</v>
      </c>
      <c r="N44" s="95">
        <f>分析係数表!H47</f>
        <v>1</v>
      </c>
      <c r="O44" s="109">
        <f t="shared" si="4"/>
        <v>13.098964199928561</v>
      </c>
      <c r="P44" s="92">
        <f>分析係数表!C47</f>
        <v>0.41345953335341412</v>
      </c>
      <c r="Q44" s="96">
        <f>SUM(Q5:Q43)</f>
        <v>4.1270676291665893</v>
      </c>
      <c r="R44" s="91">
        <f>SUM(R5:R43)</f>
        <v>4.5385582144841221</v>
      </c>
      <c r="S44" s="97">
        <f>SUM(S5:S43)</f>
        <v>117.82566180571776</v>
      </c>
      <c r="T44" s="98">
        <f>分析係数表!F47</f>
        <v>0.50258343352939261</v>
      </c>
      <c r="U44" s="99">
        <f>SUM(U5:U43)</f>
        <v>61.065130310777867</v>
      </c>
      <c r="V44" s="100">
        <f>分析係数表!D47</f>
        <v>0.12861924414259254</v>
      </c>
      <c r="W44" s="164">
        <f>SUM(W5:W43)</f>
        <v>12</v>
      </c>
      <c r="X44" s="92">
        <f>分析係数表!E47</f>
        <v>9.5684528645240963E-2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0.20518758684576188</v>
      </c>
      <c r="G5" s="77">
        <f t="shared" ref="G5:G38" si="1">E5*F5</f>
        <v>0</v>
      </c>
      <c r="H5" s="77">
        <f t="array" ref="H5:H43">MMULT(逆行列係数!C5:AO43,'4'!G5:G43)</f>
        <v>0</v>
      </c>
      <c r="I5" s="77">
        <f t="shared" ref="I5:I38" si="2">C5+H5</f>
        <v>0</v>
      </c>
      <c r="J5" s="76">
        <f>分析係数表!G8</f>
        <v>0.11971830985915492</v>
      </c>
      <c r="K5" s="78">
        <f t="shared" ref="K5:K38" si="3">I5*J5</f>
        <v>0</v>
      </c>
      <c r="L5" s="79" t="s">
        <v>180</v>
      </c>
      <c r="M5" s="80" t="s">
        <v>180</v>
      </c>
      <c r="N5" s="81">
        <f>分析係数表!H8</f>
        <v>1.3167643294941739E-2</v>
      </c>
      <c r="O5" s="82">
        <f t="shared" ref="O5:O43" si="4">$M$44*N5</f>
        <v>0.82561123459284713</v>
      </c>
      <c r="P5" s="76">
        <f>分析係数表!C8</f>
        <v>0.20518758684576188</v>
      </c>
      <c r="Q5" s="82">
        <f t="shared" ref="Q5:Q38" si="5">O5*P5</f>
        <v>0.16940517689885651</v>
      </c>
      <c r="R5" s="83">
        <f t="array" ref="R5:R43">MMULT(逆行列係数!C5:AO43,'4'!Q5:Q43)</f>
        <v>0.28637368521222284</v>
      </c>
      <c r="S5" s="84">
        <f t="shared" ref="S5:S38" si="6">I5+R5</f>
        <v>0.28637368521222284</v>
      </c>
      <c r="T5" s="85">
        <f>分析係数表!F8</f>
        <v>0.45341278439869986</v>
      </c>
      <c r="U5" s="86">
        <f t="shared" ref="U5:U43" si="7">S5*T5</f>
        <v>0.12984548999059073</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投入係数表!F6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4.2230753687613663E-2</v>
      </c>
      <c r="P6" s="76">
        <f>分析係数表!C9</f>
        <v>1</v>
      </c>
      <c r="Q6" s="82">
        <f t="shared" si="5"/>
        <v>4.2230753687613663E-2</v>
      </c>
      <c r="R6" s="83">
        <v>5.3000885326542402E-2</v>
      </c>
      <c r="S6" s="84">
        <f t="shared" si="6"/>
        <v>5.3000885326542402E-2</v>
      </c>
      <c r="T6" s="85">
        <f>分析係数表!F9</f>
        <v>0.671875</v>
      </c>
      <c r="U6" s="86">
        <f t="shared" si="7"/>
        <v>3.5609969828770675E-2</v>
      </c>
      <c r="V6" s="87">
        <f>分析係数表!D9</f>
        <v>7.2916666666666671E-2</v>
      </c>
      <c r="W6" s="167">
        <f t="shared" si="8"/>
        <v>0</v>
      </c>
      <c r="X6" s="76">
        <f>分析係数表!E9</f>
        <v>3.125E-2</v>
      </c>
      <c r="Y6" s="166">
        <f t="shared" si="9"/>
        <v>0</v>
      </c>
    </row>
    <row r="7" spans="1:25" x14ac:dyDescent="0.2">
      <c r="A7" s="6" t="s">
        <v>220</v>
      </c>
      <c r="B7" s="5" t="s">
        <v>266</v>
      </c>
      <c r="C7" s="90"/>
      <c r="D7" s="76">
        <f>投入係数表!F7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8.4461507375227327E-2</v>
      </c>
      <c r="P7" s="76">
        <f>分析係数表!C10</f>
        <v>1</v>
      </c>
      <c r="Q7" s="82">
        <f t="shared" si="5"/>
        <v>8.4461507375227327E-2</v>
      </c>
      <c r="R7" s="83">
        <v>0.19585977418267039</v>
      </c>
      <c r="S7" s="84">
        <f t="shared" si="6"/>
        <v>0.19585977418267039</v>
      </c>
      <c r="T7" s="85">
        <f>分析係数表!F10</f>
        <v>0.51806663538244957</v>
      </c>
      <c r="U7" s="86">
        <f t="shared" si="7"/>
        <v>0.10146841421758242</v>
      </c>
      <c r="V7" s="87">
        <f>分析係数表!D10</f>
        <v>0.10652275926794932</v>
      </c>
      <c r="W7" s="167">
        <f t="shared" si="8"/>
        <v>0</v>
      </c>
      <c r="X7" s="76">
        <f>分析係数表!E10</f>
        <v>6.5227592679493199E-2</v>
      </c>
      <c r="Y7" s="166">
        <f t="shared" si="9"/>
        <v>0</v>
      </c>
    </row>
    <row r="8" spans="1:25" x14ac:dyDescent="0.2">
      <c r="A8" s="6" t="s">
        <v>221</v>
      </c>
      <c r="B8" s="5" t="s">
        <v>27</v>
      </c>
      <c r="C8" s="75">
        <f>最終需要_まとめ!C9</f>
        <v>100</v>
      </c>
      <c r="D8" s="76">
        <f>投入係数表!F8</f>
        <v>0</v>
      </c>
      <c r="E8" s="77">
        <f t="shared" si="0"/>
        <v>0</v>
      </c>
      <c r="F8" s="76">
        <f>分析係数表!C11</f>
        <v>0</v>
      </c>
      <c r="G8" s="77">
        <f t="shared" si="1"/>
        <v>0</v>
      </c>
      <c r="H8" s="77">
        <v>0</v>
      </c>
      <c r="I8" s="77">
        <f t="shared" si="2"/>
        <v>100</v>
      </c>
      <c r="J8" s="76">
        <f>分析係数表!G11</f>
        <v>1</v>
      </c>
      <c r="K8" s="78">
        <f t="shared" si="3"/>
        <v>100</v>
      </c>
      <c r="L8" s="79"/>
      <c r="M8" s="80"/>
      <c r="N8" s="81">
        <f>分析係数表!H11</f>
        <v>-3.3676837071462249E-5</v>
      </c>
      <c r="O8" s="82">
        <f t="shared" si="4"/>
        <v>-2.1115376843806829E-3</v>
      </c>
      <c r="P8" s="76">
        <f>分析係数表!C11</f>
        <v>0</v>
      </c>
      <c r="Q8" s="82">
        <f t="shared" si="5"/>
        <v>0</v>
      </c>
      <c r="R8" s="83">
        <v>0</v>
      </c>
      <c r="S8" s="84">
        <f t="shared" si="6"/>
        <v>100</v>
      </c>
      <c r="T8" s="85">
        <f>分析係数表!F11</f>
        <v>1</v>
      </c>
      <c r="U8" s="86">
        <f t="shared" si="7"/>
        <v>100</v>
      </c>
      <c r="V8" s="87">
        <f>分析係数表!D11</f>
        <v>1</v>
      </c>
      <c r="W8" s="167">
        <f t="shared" si="8"/>
        <v>100</v>
      </c>
      <c r="X8" s="76">
        <f>分析係数表!E11</f>
        <v>0</v>
      </c>
      <c r="Y8" s="166">
        <f t="shared" si="9"/>
        <v>0</v>
      </c>
    </row>
    <row r="9" spans="1:25" x14ac:dyDescent="0.2">
      <c r="A9" s="6" t="s">
        <v>222</v>
      </c>
      <c r="B9" s="5" t="s">
        <v>190</v>
      </c>
      <c r="C9" s="90"/>
      <c r="D9" s="76">
        <f>投入係数表!F9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6.2079207920792081</v>
      </c>
      <c r="P9" s="76">
        <f>分析係数表!C12</f>
        <v>0.31725255547245079</v>
      </c>
      <c r="Q9" s="82">
        <f t="shared" si="5"/>
        <v>1.9694787354576897</v>
      </c>
      <c r="R9" s="83">
        <v>2.2551183651931632</v>
      </c>
      <c r="S9" s="84">
        <f t="shared" si="6"/>
        <v>2.2551183651931632</v>
      </c>
      <c r="T9" s="85">
        <f>分析係数表!F12</f>
        <v>0.2880095923261391</v>
      </c>
      <c r="U9" s="86">
        <f t="shared" si="7"/>
        <v>0.64949572100647224</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0.92696504344311981</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投入係数表!F11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7.8126894322085277E-2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投入係数表!F12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0.57644978783592649</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投入係数表!F13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1.1022226712467167</v>
      </c>
      <c r="P13" s="76">
        <f>分析係数表!C16</f>
        <v>8.9814814814814792E-2</v>
      </c>
      <c r="Q13" s="82">
        <f t="shared" si="5"/>
        <v>9.8995925102714349E-2</v>
      </c>
      <c r="R13" s="83">
        <v>0.10922474936379041</v>
      </c>
      <c r="S13" s="84">
        <f t="shared" si="6"/>
        <v>0.10922474936379041</v>
      </c>
      <c r="T13" s="85">
        <f>分析係数表!F16</f>
        <v>0.28372093023255812</v>
      </c>
      <c r="U13" s="86">
        <f t="shared" si="7"/>
        <v>3.0989347493912626E-2</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0.17948070317235806</v>
      </c>
      <c r="P14" s="76">
        <f>分析係数表!C17</f>
        <v>7.194244604316502E-3</v>
      </c>
      <c r="Q14" s="82">
        <f t="shared" si="5"/>
        <v>1.2912280803766686E-3</v>
      </c>
      <c r="R14" s="83">
        <v>2.071906310381161E-3</v>
      </c>
      <c r="S14" s="84">
        <f t="shared" si="6"/>
        <v>2.071906310381161E-3</v>
      </c>
      <c r="T14" s="85">
        <f>分析係数表!F17</f>
        <v>0.39393939393939392</v>
      </c>
      <c r="U14" s="86">
        <f t="shared" si="7"/>
        <v>8.162055162107603E-4</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投入係数表!F15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2.9561527581329562E-2</v>
      </c>
      <c r="P15" s="76">
        <f>分析係数表!C18</f>
        <v>0.18904593639575973</v>
      </c>
      <c r="Q15" s="82">
        <f t="shared" si="5"/>
        <v>5.5884866629015255E-3</v>
      </c>
      <c r="R15" s="83">
        <v>9.3070902710749876E-3</v>
      </c>
      <c r="S15" s="84">
        <f t="shared" si="6"/>
        <v>9.3070902710749876E-3</v>
      </c>
      <c r="T15" s="85">
        <f>分析係数表!F18</f>
        <v>0.45826771653543308</v>
      </c>
      <c r="U15" s="86">
        <f t="shared" si="7"/>
        <v>4.2651390061146793E-3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投入係数表!F16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-8.4461507375227316E-3</v>
      </c>
      <c r="P16" s="76">
        <f>分析係数表!C19</f>
        <v>0.10693641618497107</v>
      </c>
      <c r="Q16" s="82">
        <f t="shared" si="5"/>
        <v>-9.032010904287312E-4</v>
      </c>
      <c r="R16" s="83">
        <v>-4.9274298884612153E-4</v>
      </c>
      <c r="S16" s="84">
        <f t="shared" si="6"/>
        <v>-4.9274298884612153E-4</v>
      </c>
      <c r="T16" s="85">
        <f>分析係数表!F19</f>
        <v>0.23125000000000001</v>
      </c>
      <c r="U16" s="86">
        <f t="shared" si="7"/>
        <v>-1.1394681617066561E-4</v>
      </c>
      <c r="V16" s="87">
        <f>分析係数表!D19</f>
        <v>0</v>
      </c>
      <c r="W16" s="167">
        <f t="shared" si="8"/>
        <v>0</v>
      </c>
      <c r="X16" s="76">
        <f>分析係数表!E19</f>
        <v>0</v>
      </c>
      <c r="Y16" s="166">
        <f t="shared" si="9"/>
        <v>0</v>
      </c>
    </row>
    <row r="17" spans="1:25" x14ac:dyDescent="0.2">
      <c r="A17" s="6" t="s">
        <v>5</v>
      </c>
      <c r="B17" s="5" t="s">
        <v>33</v>
      </c>
      <c r="C17" s="90"/>
      <c r="D17" s="76">
        <f>投入係数表!F17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3.8007678318852295E-2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投入係数表!F18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6.1234592847039811E-2</v>
      </c>
      <c r="P18" s="76">
        <f>分析係数表!C21</f>
        <v>2.4177949709864643E-2</v>
      </c>
      <c r="Q18" s="82">
        <f t="shared" si="5"/>
        <v>1.4805269063597657E-3</v>
      </c>
      <c r="R18" s="83">
        <v>2.4777819621826318E-3</v>
      </c>
      <c r="S18" s="84">
        <f t="shared" si="6"/>
        <v>2.4777819621826318E-3</v>
      </c>
      <c r="T18" s="85">
        <f>分析係数表!F21</f>
        <v>0.42458100558659218</v>
      </c>
      <c r="U18" s="86">
        <f t="shared" si="7"/>
        <v>1.0520191571278213E-3</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投入係数表!F19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2.1115376843806829E-3</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2.1115376843806829E-3</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投入係数表!F21</f>
        <v>0</v>
      </c>
      <c r="E21" s="77">
        <f t="shared" si="0"/>
        <v>0</v>
      </c>
      <c r="F21" s="76">
        <f>分析係数表!C24</f>
        <v>5.8479532163743242E-3</v>
      </c>
      <c r="G21" s="77">
        <f t="shared" si="1"/>
        <v>0</v>
      </c>
      <c r="H21" s="77">
        <v>0</v>
      </c>
      <c r="I21" s="77">
        <f t="shared" si="2"/>
        <v>0</v>
      </c>
      <c r="J21" s="76">
        <f>分析係数表!G24</f>
        <v>0.33333333333333331</v>
      </c>
      <c r="K21" s="78">
        <f t="shared" si="3"/>
        <v>0</v>
      </c>
      <c r="L21" s="79"/>
      <c r="M21" s="80"/>
      <c r="N21" s="81">
        <f>分析係数表!H24</f>
        <v>4.0412204485754696E-4</v>
      </c>
      <c r="O21" s="82">
        <f t="shared" si="4"/>
        <v>2.5338452212568197E-2</v>
      </c>
      <c r="P21" s="76">
        <f>分析係数表!C24</f>
        <v>5.8479532163743242E-3</v>
      </c>
      <c r="Q21" s="82">
        <f t="shared" si="5"/>
        <v>1.4817808311443529E-4</v>
      </c>
      <c r="R21" s="83">
        <v>3.0366564852870334E-4</v>
      </c>
      <c r="S21" s="84">
        <f t="shared" si="6"/>
        <v>3.0366564852870334E-4</v>
      </c>
      <c r="T21" s="85">
        <f>分析係数表!F24</f>
        <v>0.66666666666666663</v>
      </c>
      <c r="U21" s="86">
        <f t="shared" si="7"/>
        <v>2.0244376568580221E-4</v>
      </c>
      <c r="V21" s="87">
        <f>分析係数表!D24</f>
        <v>0</v>
      </c>
      <c r="W21" s="167">
        <f t="shared" si="8"/>
        <v>0</v>
      </c>
      <c r="X21" s="76">
        <f>分析係数表!E24</f>
        <v>0</v>
      </c>
      <c r="Y21" s="166">
        <f t="shared" si="9"/>
        <v>0</v>
      </c>
    </row>
    <row r="22" spans="1:25" x14ac:dyDescent="0.2">
      <c r="A22" s="6" t="s">
        <v>10</v>
      </c>
      <c r="B22" s="5" t="s">
        <v>271</v>
      </c>
      <c r="C22" s="90"/>
      <c r="D22" s="76">
        <f>投入係数表!F22</f>
        <v>0</v>
      </c>
      <c r="E22" s="77">
        <f t="shared" si="0"/>
        <v>0</v>
      </c>
      <c r="F22" s="76">
        <f>分析係数表!C25</f>
        <v>1.2048192771084376E-2</v>
      </c>
      <c r="G22" s="77">
        <f t="shared" si="1"/>
        <v>0</v>
      </c>
      <c r="H22" s="77">
        <v>0</v>
      </c>
      <c r="I22" s="77">
        <f t="shared" si="2"/>
        <v>0</v>
      </c>
      <c r="J22" s="76">
        <f>分析係数表!G25</f>
        <v>0.33333333333333331</v>
      </c>
      <c r="K22" s="78">
        <f t="shared" si="3"/>
        <v>0</v>
      </c>
      <c r="L22" s="79"/>
      <c r="M22" s="80"/>
      <c r="N22" s="81">
        <f>分析係数表!H25</f>
        <v>5.3882939314339599E-4</v>
      </c>
      <c r="O22" s="82">
        <f t="shared" si="4"/>
        <v>3.3784602950090926E-2</v>
      </c>
      <c r="P22" s="76">
        <f>分析係数表!C25</f>
        <v>1.2048192771084376E-2</v>
      </c>
      <c r="Q22" s="82">
        <f t="shared" si="5"/>
        <v>4.0704340903724141E-4</v>
      </c>
      <c r="R22" s="83">
        <v>6.8036715628041805E-4</v>
      </c>
      <c r="S22" s="84">
        <f t="shared" si="6"/>
        <v>6.8036715628041805E-4</v>
      </c>
      <c r="T22" s="85">
        <f>分析係数表!F25</f>
        <v>0.66666666666666663</v>
      </c>
      <c r="U22" s="86">
        <f t="shared" si="7"/>
        <v>4.5357810418694537E-4</v>
      </c>
      <c r="V22" s="87">
        <f>分析係数表!D25</f>
        <v>0</v>
      </c>
      <c r="W22" s="167">
        <f t="shared" si="8"/>
        <v>0</v>
      </c>
      <c r="X22" s="76">
        <f>分析係数表!E25</f>
        <v>0</v>
      </c>
      <c r="Y22" s="166">
        <f t="shared" si="9"/>
        <v>0</v>
      </c>
    </row>
    <row r="23" spans="1:25" x14ac:dyDescent="0.2">
      <c r="A23" s="6" t="s">
        <v>11</v>
      </c>
      <c r="B23" s="5" t="s">
        <v>35</v>
      </c>
      <c r="C23" s="90"/>
      <c r="D23" s="76">
        <f>投入係数表!F23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0.75170741563952315</v>
      </c>
      <c r="P23" s="76">
        <f>分析係数表!C26</f>
        <v>2.4531024531024515E-2</v>
      </c>
      <c r="Q23" s="82">
        <f t="shared" si="5"/>
        <v>1.8440153053206183E-2</v>
      </c>
      <c r="R23" s="83">
        <v>1.8807827406183822E-2</v>
      </c>
      <c r="S23" s="84">
        <f t="shared" si="6"/>
        <v>1.8807827406183822E-2</v>
      </c>
      <c r="T23" s="85">
        <f>分析係数表!F26</f>
        <v>0.35</v>
      </c>
      <c r="U23" s="86">
        <f t="shared" si="7"/>
        <v>6.5827395921643373E-3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投入係数表!F24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0.72003435037381303</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1.3429379672661146</v>
      </c>
      <c r="P25" s="76">
        <f>分析係数表!C28</f>
        <v>3.3670033670033517E-3</v>
      </c>
      <c r="Q25" s="82">
        <f t="shared" si="5"/>
        <v>4.5216766574616447E-3</v>
      </c>
      <c r="R25" s="83">
        <v>4.7093791622392677E-3</v>
      </c>
      <c r="S25" s="84">
        <f t="shared" si="6"/>
        <v>4.7093791622392677E-3</v>
      </c>
      <c r="T25" s="85">
        <f>分析係数表!F28</f>
        <v>0.22222222222222221</v>
      </c>
      <c r="U25" s="86">
        <f t="shared" si="7"/>
        <v>1.0465287027198373E-3</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投入係数表!F26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0.63346130531420497</v>
      </c>
      <c r="P26" s="76">
        <f>分析係数表!C29</f>
        <v>2.5392986698911768E-2</v>
      </c>
      <c r="Q26" s="82">
        <f t="shared" si="5"/>
        <v>1.6085474500118893E-2</v>
      </c>
      <c r="R26" s="83">
        <v>2.0389453680140807E-2</v>
      </c>
      <c r="S26" s="84">
        <f t="shared" si="6"/>
        <v>2.0389453680140807E-2</v>
      </c>
      <c r="T26" s="85">
        <f>分析係数表!F29</f>
        <v>0.51282051282051277</v>
      </c>
      <c r="U26" s="86">
        <f t="shared" si="7"/>
        <v>1.04561300923799E-2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投入係数表!F27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9.0488031961532558E-2</v>
      </c>
      <c r="S27" s="84">
        <f t="shared" si="6"/>
        <v>9.0488031961532558E-2</v>
      </c>
      <c r="T27" s="85">
        <f>分析係数表!F30</f>
        <v>0.44145609206905179</v>
      </c>
      <c r="U27" s="86">
        <f t="shared" si="7"/>
        <v>3.9946492968757616E-2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投入係数表!F28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1.5540917357041828</v>
      </c>
      <c r="P28" s="76">
        <f>分析係数表!C31</f>
        <v>1.5332197614991494E-2</v>
      </c>
      <c r="Q28" s="82">
        <f t="shared" si="5"/>
        <v>2.3827641603641661E-2</v>
      </c>
      <c r="R28" s="83">
        <v>2.8463097770915415E-2</v>
      </c>
      <c r="S28" s="84">
        <f t="shared" si="6"/>
        <v>2.8463097770915415E-2</v>
      </c>
      <c r="T28" s="85">
        <f>分析係数表!F31</f>
        <v>0.37037037037037035</v>
      </c>
      <c r="U28" s="86">
        <f t="shared" si="7"/>
        <v>1.0541888063302005E-2</v>
      </c>
      <c r="V28" s="87">
        <f>分析係数表!D31</f>
        <v>0</v>
      </c>
      <c r="W28" s="167">
        <f t="shared" si="8"/>
        <v>0</v>
      </c>
      <c r="X28" s="76">
        <f>分析係数表!E31</f>
        <v>0</v>
      </c>
      <c r="Y28" s="166">
        <f t="shared" si="9"/>
        <v>0</v>
      </c>
    </row>
    <row r="29" spans="1:25" x14ac:dyDescent="0.2">
      <c r="A29" s="6" t="s">
        <v>17</v>
      </c>
      <c r="B29" s="5" t="s">
        <v>272</v>
      </c>
      <c r="C29" s="90"/>
      <c r="D29" s="76">
        <f>投入係数表!F29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0.44131137603556281</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投入係数表!F30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6.5457668215801165E-2</v>
      </c>
      <c r="P30" s="76">
        <f>分析係数表!C33</f>
        <v>1</v>
      </c>
      <c r="Q30" s="82">
        <f t="shared" si="5"/>
        <v>6.5457668215801165E-2</v>
      </c>
      <c r="R30" s="83">
        <v>0.18585871259473716</v>
      </c>
      <c r="S30" s="84">
        <f t="shared" si="6"/>
        <v>0.18585871259473716</v>
      </c>
      <c r="T30" s="85">
        <f>分析係数表!F33</f>
        <v>0.64822134387351782</v>
      </c>
      <c r="U30" s="86">
        <f t="shared" si="7"/>
        <v>0.12047758444876243</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投入係数表!F31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10.880753687613661</v>
      </c>
      <c r="P31" s="76">
        <f>分析係数表!C34</f>
        <v>0.17998641611953814</v>
      </c>
      <c r="Q31" s="82">
        <f t="shared" si="5"/>
        <v>1.9583878609130314</v>
      </c>
      <c r="R31" s="83">
        <v>2.078141406145904</v>
      </c>
      <c r="S31" s="84">
        <f t="shared" si="6"/>
        <v>2.078141406145904</v>
      </c>
      <c r="T31" s="85">
        <f>分析係数表!F34</f>
        <v>0.70187523918867201</v>
      </c>
      <c r="U31" s="86">
        <f t="shared" si="7"/>
        <v>1.4585959965065396</v>
      </c>
      <c r="V31" s="87">
        <f>分析係数表!D34</f>
        <v>0.4351320321469575</v>
      </c>
      <c r="W31" s="167">
        <f t="shared" si="8"/>
        <v>1</v>
      </c>
      <c r="X31" s="76">
        <f>分析係数表!E34</f>
        <v>0.25449674703406044</v>
      </c>
      <c r="Y31" s="166">
        <f t="shared" si="9"/>
        <v>1</v>
      </c>
    </row>
    <row r="32" spans="1:25" x14ac:dyDescent="0.2">
      <c r="A32" s="6" t="s">
        <v>20</v>
      </c>
      <c r="B32" s="5" t="s">
        <v>37</v>
      </c>
      <c r="C32" s="90"/>
      <c r="D32" s="76">
        <f>投入係数表!F32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4.1069407961204281</v>
      </c>
      <c r="P32" s="76">
        <f>分析係数表!C35</f>
        <v>0.37009544008483564</v>
      </c>
      <c r="Q32" s="82">
        <f t="shared" si="5"/>
        <v>1.519960061342555</v>
      </c>
      <c r="R32" s="83">
        <v>1.7754429438887058</v>
      </c>
      <c r="S32" s="84">
        <f t="shared" si="6"/>
        <v>1.7754429438887058</v>
      </c>
      <c r="T32" s="85">
        <f>分析係数表!F35</f>
        <v>0.64995523724261417</v>
      </c>
      <c r="U32" s="86">
        <f t="shared" si="7"/>
        <v>1.1539584398059091</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投入係数表!F33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8.2645584966659946</v>
      </c>
      <c r="P33" s="76">
        <f>分析係数表!C36</f>
        <v>0.67206754906435417</v>
      </c>
      <c r="Q33" s="82">
        <f t="shared" si="5"/>
        <v>5.5543415729532981</v>
      </c>
      <c r="R33" s="83">
        <v>5.7232123230993439</v>
      </c>
      <c r="S33" s="84">
        <f t="shared" si="6"/>
        <v>5.7232123230993439</v>
      </c>
      <c r="T33" s="85">
        <f>分析係数表!F36</f>
        <v>0.89721845318860249</v>
      </c>
      <c r="U33" s="86">
        <f t="shared" si="7"/>
        <v>5.1349717078011414</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投入係数表!F34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3.2369872701555873</v>
      </c>
      <c r="P34" s="76">
        <f>分析係数表!C37</f>
        <v>0.22615884263359909</v>
      </c>
      <c r="Q34" s="82">
        <f t="shared" si="5"/>
        <v>0.73207329463808102</v>
      </c>
      <c r="R34" s="83">
        <v>0.8522779868213336</v>
      </c>
      <c r="S34" s="84">
        <f t="shared" si="6"/>
        <v>0.8522779868213336</v>
      </c>
      <c r="T34" s="85">
        <f>分析係数表!F37</f>
        <v>0.63340563991323207</v>
      </c>
      <c r="U34" s="86">
        <f t="shared" si="7"/>
        <v>0.53983768362652795</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投入係数表!F35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2.8020105071731662</v>
      </c>
      <c r="P35" s="76">
        <f>分析係数表!C38</f>
        <v>8.5419734904271016E-2</v>
      </c>
      <c r="Q35" s="82">
        <f t="shared" si="5"/>
        <v>0.23934699472171383</v>
      </c>
      <c r="R35" s="83">
        <v>0.28176592814422263</v>
      </c>
      <c r="S35" s="84">
        <f t="shared" si="6"/>
        <v>0.28176592814422263</v>
      </c>
      <c r="T35" s="85">
        <f>分析係数表!F38</f>
        <v>0.38214285714285712</v>
      </c>
      <c r="U35" s="86">
        <f t="shared" si="7"/>
        <v>0.10767483682654222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投入係数表!F36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0.25760759749444329</v>
      </c>
      <c r="P36" s="76">
        <f>分析係数表!C39</f>
        <v>1</v>
      </c>
      <c r="Q36" s="82">
        <f t="shared" si="5"/>
        <v>0.25760759749444329</v>
      </c>
      <c r="R36" s="83">
        <v>0.27132765828107513</v>
      </c>
      <c r="S36" s="84">
        <f t="shared" si="6"/>
        <v>0.27132765828107513</v>
      </c>
      <c r="T36" s="85">
        <f>分析係数表!F39</f>
        <v>0.70560747663551404</v>
      </c>
      <c r="U36" s="86">
        <f t="shared" si="7"/>
        <v>0.19145082430113247</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投入係数表!F37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1.7525762780359671</v>
      </c>
      <c r="P37" s="76">
        <f>分析係数表!C40</f>
        <v>0.70586826347305387</v>
      </c>
      <c r="Q37" s="82">
        <f t="shared" si="5"/>
        <v>1.2370879739813161</v>
      </c>
      <c r="R37" s="83">
        <v>1.2382020205030975</v>
      </c>
      <c r="S37" s="84">
        <f t="shared" si="6"/>
        <v>1.2382020205030975</v>
      </c>
      <c r="T37" s="85">
        <f>分析係数表!F40</f>
        <v>0.75325914149443562</v>
      </c>
      <c r="U37" s="86">
        <f t="shared" si="7"/>
        <v>0.93268699096083874</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投入係数表!F38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3.2200949686805416</v>
      </c>
      <c r="P38" s="76">
        <f>分析係数表!C41</f>
        <v>0.40942803268384664</v>
      </c>
      <c r="Q38" s="82">
        <f t="shared" si="5"/>
        <v>1.3183971480820269</v>
      </c>
      <c r="R38" s="83">
        <v>1.3296650661216924</v>
      </c>
      <c r="S38" s="84">
        <f t="shared" si="6"/>
        <v>1.3296650661216924</v>
      </c>
      <c r="T38" s="85">
        <f>分析係数表!F41</f>
        <v>0.56416464891041163</v>
      </c>
      <c r="U38" s="86">
        <f t="shared" si="7"/>
        <v>0.75015002519698393</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投入係数表!F39</f>
        <v>0</v>
      </c>
      <c r="E39" s="77">
        <f>$C$8*D39</f>
        <v>0</v>
      </c>
      <c r="F39" s="76">
        <f>分析係数表!C42</f>
        <v>1</v>
      </c>
      <c r="G39" s="77">
        <f>E39*F39</f>
        <v>0</v>
      </c>
      <c r="H39" s="77">
        <v>0</v>
      </c>
      <c r="I39" s="77">
        <f>C39+H39</f>
        <v>0</v>
      </c>
      <c r="J39" s="76">
        <f>分析係数表!G42</f>
        <v>0.48732394366197185</v>
      </c>
      <c r="K39" s="78">
        <f>I39*J39</f>
        <v>0</v>
      </c>
      <c r="L39" s="79"/>
      <c r="M39" s="80"/>
      <c r="N39" s="81">
        <f>分析係数表!H42</f>
        <v>1.5491345052872633E-2</v>
      </c>
      <c r="O39" s="82">
        <f t="shared" si="4"/>
        <v>0.97130733481511411</v>
      </c>
      <c r="P39" s="76">
        <f>分析係数表!C42</f>
        <v>1</v>
      </c>
      <c r="Q39" s="82">
        <f>O39*P39</f>
        <v>0.97130733481511411</v>
      </c>
      <c r="R39" s="83">
        <v>0.98750555175242383</v>
      </c>
      <c r="S39" s="84">
        <f>I39+R39</f>
        <v>0.98750555175242383</v>
      </c>
      <c r="T39" s="85">
        <f>分析係数表!F42</f>
        <v>0.56338028169014087</v>
      </c>
      <c r="U39" s="86">
        <f t="shared" si="7"/>
        <v>0.55634115591685851</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投入係数表!F40</f>
        <v>0</v>
      </c>
      <c r="E40" s="77">
        <f>$C$8*D40</f>
        <v>0</v>
      </c>
      <c r="F40" s="76">
        <f>分析係数表!C43</f>
        <v>0.37124836885602441</v>
      </c>
      <c r="G40" s="77">
        <f>E40*F40</f>
        <v>0</v>
      </c>
      <c r="H40" s="77">
        <v>0</v>
      </c>
      <c r="I40" s="77">
        <f>C40+H40</f>
        <v>0</v>
      </c>
      <c r="J40" s="76">
        <f>分析係数表!G43</f>
        <v>0.37031082529474812</v>
      </c>
      <c r="K40" s="78">
        <f>I40*J40</f>
        <v>0</v>
      </c>
      <c r="L40" s="79"/>
      <c r="M40" s="80"/>
      <c r="N40" s="81">
        <f>分析係数表!H43</f>
        <v>4.1186771738398333E-2</v>
      </c>
      <c r="O40" s="82">
        <f t="shared" si="4"/>
        <v>2.5824105879975754</v>
      </c>
      <c r="P40" s="76">
        <f>分析係数表!C43</f>
        <v>0.37124836885602441</v>
      </c>
      <c r="Q40" s="82">
        <f>O40*P40</f>
        <v>0.95871571851062676</v>
      </c>
      <c r="R40" s="83">
        <v>1.3758058400188262</v>
      </c>
      <c r="S40" s="84">
        <f>I40+R40</f>
        <v>1.3758058400188262</v>
      </c>
      <c r="T40" s="85">
        <f>分析係数表!F43</f>
        <v>0.64951768488745976</v>
      </c>
      <c r="U40" s="86">
        <f t="shared" si="7"/>
        <v>0.89361022406367485</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投入係数表!F41</f>
        <v>0</v>
      </c>
      <c r="E41" s="77">
        <f>$C$8*D41</f>
        <v>0</v>
      </c>
      <c r="F41" s="76">
        <f>分析係数表!C44</f>
        <v>0.32894128525196487</v>
      </c>
      <c r="G41" s="77">
        <f>E41*F41</f>
        <v>0</v>
      </c>
      <c r="H41" s="77">
        <v>0</v>
      </c>
      <c r="I41" s="77">
        <f>C41+H41</f>
        <v>0</v>
      </c>
      <c r="J41" s="76">
        <f>分析係数表!G44</f>
        <v>0.26022361770562108</v>
      </c>
      <c r="K41" s="78">
        <f>I41*J41</f>
        <v>0</v>
      </c>
      <c r="L41" s="79"/>
      <c r="M41" s="80"/>
      <c r="N41" s="81">
        <f>分析係数表!H44</f>
        <v>0.11840775914326127</v>
      </c>
      <c r="O41" s="82">
        <f t="shared" si="4"/>
        <v>7.4241664982824815</v>
      </c>
      <c r="P41" s="76">
        <f>分析係数表!C44</f>
        <v>0.32894128525196487</v>
      </c>
      <c r="Q41" s="82">
        <f>O41*P41</f>
        <v>2.4421148698696187</v>
      </c>
      <c r="R41" s="83">
        <v>2.4710959334667844</v>
      </c>
      <c r="S41" s="84">
        <f>I41+R41</f>
        <v>2.4710959334667844</v>
      </c>
      <c r="T41" s="85">
        <f>分析係数表!F44</f>
        <v>0.457650482462858</v>
      </c>
      <c r="U41" s="86">
        <f t="shared" si="7"/>
        <v>1.1308982461630803</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投入係数表!F42</f>
        <v>0</v>
      </c>
      <c r="E42" s="77">
        <f>$C$8*D42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7.3782854832045355E-3</v>
      </c>
      <c r="S42" s="84">
        <f>I42+R42</f>
        <v>7.3782854832045355E-3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0</v>
      </c>
      <c r="E43" s="77">
        <f>$C$8*D43</f>
        <v>0</v>
      </c>
      <c r="F43" s="76">
        <f>分析係数表!C46</f>
        <v>4.3404255319148932E-2</v>
      </c>
      <c r="G43" s="77">
        <f>E43*F43</f>
        <v>0</v>
      </c>
      <c r="H43" s="77">
        <v>0</v>
      </c>
      <c r="I43" s="77">
        <f>C43+H43</f>
        <v>0</v>
      </c>
      <c r="J43" s="76">
        <f>分析係数表!G46</f>
        <v>1.9607843137254902E-2</v>
      </c>
      <c r="K43" s="78">
        <f>I43*J43</f>
        <v>0</v>
      </c>
      <c r="L43" s="79"/>
      <c r="M43" s="80"/>
      <c r="N43" s="81">
        <f>分析係数表!H46</f>
        <v>2.3708493298309423E-2</v>
      </c>
      <c r="O43" s="82">
        <f t="shared" si="4"/>
        <v>1.4865225298040008</v>
      </c>
      <c r="P43" s="76">
        <f>分析係数表!C46</f>
        <v>4.3404255319148932E-2</v>
      </c>
      <c r="Q43" s="82">
        <f>O43*P43</f>
        <v>6.452140342128003E-2</v>
      </c>
      <c r="R43" s="83">
        <v>6.9972310011822303E-2</v>
      </c>
      <c r="S43" s="84">
        <f>I43+R43</f>
        <v>6.9972310011822303E-2</v>
      </c>
      <c r="T43" s="85">
        <f>分析係数表!F46</f>
        <v>0.33333333333333331</v>
      </c>
      <c r="U43" s="86">
        <f t="shared" si="7"/>
        <v>2.33241033372741E-2</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投入係数表!F44</f>
        <v>0</v>
      </c>
      <c r="E44" s="91">
        <f>SUM(E5:E43)</f>
        <v>0</v>
      </c>
      <c r="F44" s="92">
        <f>分析係数表!C47</f>
        <v>0.41345953335341412</v>
      </c>
      <c r="G44" s="91">
        <f>SUM(G5:G43)</f>
        <v>0</v>
      </c>
      <c r="H44" s="91">
        <f>SUM(H5:H43)</f>
        <v>0</v>
      </c>
      <c r="I44" s="91">
        <f>SUM(I5:I43)</f>
        <v>100</v>
      </c>
      <c r="J44" s="92">
        <f>分析係数表!G47</f>
        <v>0.27301530562506093</v>
      </c>
      <c r="K44" s="93">
        <f>SUM(K5:K43)</f>
        <v>100</v>
      </c>
      <c r="L44" s="94">
        <f>最終需要_まとめ!$L$33</f>
        <v>0.627</v>
      </c>
      <c r="M44" s="91">
        <f>K44*L44</f>
        <v>62.7</v>
      </c>
      <c r="N44" s="95">
        <f>分析係数表!H47</f>
        <v>1</v>
      </c>
      <c r="O44" s="96">
        <f>SUM(O5:O43)</f>
        <v>62.7</v>
      </c>
      <c r="P44" s="92">
        <f>分析係数表!C47</f>
        <v>0.41345953335341412</v>
      </c>
      <c r="Q44" s="96">
        <f>SUM(Q5:Q43)</f>
        <v>19.754778805346803</v>
      </c>
      <c r="R44" s="91">
        <f>SUM(R5:R43)</f>
        <v>21.724435283952179</v>
      </c>
      <c r="S44" s="97">
        <f>SUM(S5:S43)</f>
        <v>121.72443528395216</v>
      </c>
      <c r="T44" s="98">
        <f>分析係数表!F47</f>
        <v>0.50258343352939261</v>
      </c>
      <c r="U44" s="99">
        <f>SUM(U5:U43)</f>
        <v>114.01663597964507</v>
      </c>
      <c r="V44" s="100">
        <f>分析係数表!D47</f>
        <v>0.12861924414259254</v>
      </c>
      <c r="W44" s="164">
        <f>SUM(W5:W43)</f>
        <v>101</v>
      </c>
      <c r="X44" s="92">
        <f>分析係数表!E47</f>
        <v>9.5684528645240963E-2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0.21013189448441247</v>
      </c>
      <c r="E5" s="77">
        <f t="shared" ref="E5:E38" si="0">$C$9*D5</f>
        <v>21.013189448441246</v>
      </c>
      <c r="F5" s="76">
        <f>分析係数表!C8</f>
        <v>0.20518758684576188</v>
      </c>
      <c r="G5" s="77">
        <f t="shared" ref="G5:G38" si="1">E5*F5</f>
        <v>4.3116456348584853</v>
      </c>
      <c r="H5" s="77">
        <f t="array" ref="H5:H43">MMULT(逆行列係数!C5:AO43,'5'!G5:G43)</f>
        <v>4.780451642721995</v>
      </c>
      <c r="I5" s="77">
        <f t="shared" ref="I5:I38" si="2">C5+H5</f>
        <v>4.780451642721995</v>
      </c>
      <c r="J5" s="76">
        <f>分析係数表!G8</f>
        <v>0.11971830985915492</v>
      </c>
      <c r="K5" s="78">
        <f t="shared" ref="K5:K38" si="3">I5*J5</f>
        <v>0.57230759103009798</v>
      </c>
      <c r="L5" s="79" t="s">
        <v>180</v>
      </c>
      <c r="M5" s="80" t="s">
        <v>180</v>
      </c>
      <c r="N5" s="81">
        <f>分析係数表!H8</f>
        <v>1.3167643294941739E-2</v>
      </c>
      <c r="O5" s="82">
        <f t="shared" ref="O5:O43" si="4">$M$44*N5</f>
        <v>0.15438056153184712</v>
      </c>
      <c r="P5" s="76">
        <f>分析係数表!C8</f>
        <v>0.20518758684576188</v>
      </c>
      <c r="Q5" s="82">
        <f t="shared" ref="Q5:Q38" si="5">O5*P5</f>
        <v>3.1676974876613369E-2</v>
      </c>
      <c r="R5" s="83">
        <f t="array" ref="R5:R43">MMULT(逆行列係数!C5:AO43,'5'!Q5:Q43)</f>
        <v>5.3548847785253276E-2</v>
      </c>
      <c r="S5" s="84">
        <f t="shared" ref="S5:S38" si="6">I5+R5</f>
        <v>4.8340004905072487</v>
      </c>
      <c r="T5" s="85">
        <f>分析係数表!F8</f>
        <v>0.45341278439869986</v>
      </c>
      <c r="U5" s="86">
        <f t="shared" ref="U5:U43" si="7">S5*T5</f>
        <v>2.1917976221855726</v>
      </c>
      <c r="V5" s="87">
        <f>分析係数表!D8</f>
        <v>0.60455037919826649</v>
      </c>
      <c r="W5" s="167">
        <f t="shared" ref="W5:W43" si="8">ROUND(S5*V5,0)</f>
        <v>3</v>
      </c>
      <c r="X5" s="76">
        <f>分析係数表!E8</f>
        <v>0.35969664138678226</v>
      </c>
      <c r="Y5" s="166">
        <f t="shared" ref="Y5:Y43" si="9">ROUND(S5*X5,0)</f>
        <v>2</v>
      </c>
    </row>
    <row r="6" spans="1:25" x14ac:dyDescent="0.2">
      <c r="A6" s="6" t="s">
        <v>219</v>
      </c>
      <c r="B6" s="5" t="s">
        <v>265</v>
      </c>
      <c r="C6" s="90"/>
      <c r="D6" s="76">
        <f>投入係数表!G6</f>
        <v>4.7961630695443646E-4</v>
      </c>
      <c r="E6" s="77">
        <f t="shared" si="0"/>
        <v>4.7961630695443645E-2</v>
      </c>
      <c r="F6" s="76">
        <f>分析係数表!C9</f>
        <v>1</v>
      </c>
      <c r="G6" s="77">
        <f t="shared" si="1"/>
        <v>4.7961630695443645E-2</v>
      </c>
      <c r="H6" s="77">
        <v>5.9549426773221302E-2</v>
      </c>
      <c r="I6" s="77">
        <f t="shared" si="2"/>
        <v>5.9549426773221302E-2</v>
      </c>
      <c r="J6" s="76">
        <f>分析係数表!G9</f>
        <v>0.24479166666666666</v>
      </c>
      <c r="K6" s="78">
        <f t="shared" si="3"/>
        <v>1.4577203428861464E-2</v>
      </c>
      <c r="L6" s="79"/>
      <c r="M6" s="80"/>
      <c r="N6" s="81">
        <f>分析係数表!H9</f>
        <v>6.7353674142924501E-4</v>
      </c>
      <c r="O6" s="82">
        <f t="shared" si="4"/>
        <v>7.8967039146724868E-3</v>
      </c>
      <c r="P6" s="76">
        <f>分析係数表!C9</f>
        <v>1</v>
      </c>
      <c r="Q6" s="82">
        <f t="shared" si="5"/>
        <v>7.8967039146724868E-3</v>
      </c>
      <c r="R6" s="83">
        <v>9.9106045261506039E-3</v>
      </c>
      <c r="S6" s="84">
        <f t="shared" si="6"/>
        <v>6.9460031299371908E-2</v>
      </c>
      <c r="T6" s="85">
        <f>分析係数表!F9</f>
        <v>0.671875</v>
      </c>
      <c r="U6" s="86">
        <f t="shared" si="7"/>
        <v>4.6668458529265502E-2</v>
      </c>
      <c r="V6" s="87">
        <f>分析係数表!D9</f>
        <v>7.2916666666666671E-2</v>
      </c>
      <c r="W6" s="167">
        <f t="shared" si="8"/>
        <v>0</v>
      </c>
      <c r="X6" s="76">
        <f>分析係数表!E9</f>
        <v>3.125E-2</v>
      </c>
      <c r="Y6" s="166">
        <f t="shared" si="9"/>
        <v>0</v>
      </c>
    </row>
    <row r="7" spans="1:25" x14ac:dyDescent="0.2">
      <c r="A7" s="6" t="s">
        <v>220</v>
      </c>
      <c r="B7" s="5" t="s">
        <v>266</v>
      </c>
      <c r="C7" s="90"/>
      <c r="D7" s="76">
        <f>投入係数表!G7</f>
        <v>4.004796163069544E-2</v>
      </c>
      <c r="E7" s="77">
        <f t="shared" si="0"/>
        <v>4.0047961630695443</v>
      </c>
      <c r="F7" s="76">
        <f>分析係数表!C10</f>
        <v>1</v>
      </c>
      <c r="G7" s="77">
        <f t="shared" si="1"/>
        <v>4.0047961630695443</v>
      </c>
      <c r="H7" s="77">
        <v>4.5079907001314412</v>
      </c>
      <c r="I7" s="77">
        <f t="shared" si="2"/>
        <v>4.5079907001314412</v>
      </c>
      <c r="J7" s="76">
        <f>分析係数表!G10</f>
        <v>0.17878930079774755</v>
      </c>
      <c r="K7" s="78">
        <f t="shared" si="3"/>
        <v>0.8059805052792488</v>
      </c>
      <c r="L7" s="79"/>
      <c r="M7" s="80"/>
      <c r="N7" s="81">
        <f>分析係数表!H10</f>
        <v>1.34707348285849E-3</v>
      </c>
      <c r="O7" s="82">
        <f t="shared" si="4"/>
        <v>1.5793407829344974E-2</v>
      </c>
      <c r="P7" s="76">
        <f>分析係数表!C10</f>
        <v>1</v>
      </c>
      <c r="Q7" s="82">
        <f t="shared" si="5"/>
        <v>1.5793407829344974E-2</v>
      </c>
      <c r="R7" s="83">
        <v>3.6623704539016935E-2</v>
      </c>
      <c r="S7" s="84">
        <f t="shared" si="6"/>
        <v>4.5446144046704582</v>
      </c>
      <c r="T7" s="85">
        <f>分析係数表!F10</f>
        <v>0.51806663538244957</v>
      </c>
      <c r="U7" s="86">
        <f t="shared" si="7"/>
        <v>2.3544130937382386</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投入係数表!G8</f>
        <v>3.5971223021582735E-4</v>
      </c>
      <c r="E8" s="77">
        <f t="shared" si="0"/>
        <v>3.5971223021582732E-2</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-3.9483519573362431E-4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75">
        <f>最終需要_まとめ!C10</f>
        <v>100</v>
      </c>
      <c r="D9" s="76">
        <f>投入係数表!G9</f>
        <v>0.21372901678657075</v>
      </c>
      <c r="E9" s="77">
        <f t="shared" si="0"/>
        <v>21.372901678657076</v>
      </c>
      <c r="F9" s="76">
        <f>分析係数表!C12</f>
        <v>0.31725255547245079</v>
      </c>
      <c r="G9" s="77">
        <f t="shared" si="1"/>
        <v>6.780607675415391</v>
      </c>
      <c r="H9" s="77">
        <v>7.6512678574954851</v>
      </c>
      <c r="I9" s="77">
        <f t="shared" si="2"/>
        <v>107.65126785749548</v>
      </c>
      <c r="J9" s="76">
        <f>分析係数表!G12</f>
        <v>0.14436450839328538</v>
      </c>
      <c r="K9" s="78">
        <f t="shared" si="3"/>
        <v>15.54102236216122</v>
      </c>
      <c r="L9" s="79"/>
      <c r="M9" s="80"/>
      <c r="N9" s="81">
        <f>分析係数表!H12</f>
        <v>9.9009900990099015E-2</v>
      </c>
      <c r="O9" s="82">
        <f t="shared" si="4"/>
        <v>1.1608154754568556</v>
      </c>
      <c r="P9" s="76">
        <f>分析係数表!C12</f>
        <v>0.31725255547245079</v>
      </c>
      <c r="Q9" s="82">
        <f t="shared" si="5"/>
        <v>0.36827167602065541</v>
      </c>
      <c r="R9" s="83">
        <v>0.42168326320194899</v>
      </c>
      <c r="S9" s="84">
        <f t="shared" si="6"/>
        <v>108.07295112069744</v>
      </c>
      <c r="T9" s="85">
        <f>分析係数表!F12</f>
        <v>0.2880095923261391</v>
      </c>
      <c r="U9" s="86">
        <f t="shared" si="7"/>
        <v>31.126046593754825</v>
      </c>
      <c r="V9" s="87">
        <f>分析係数表!D12</f>
        <v>2.9976019184652279E-2</v>
      </c>
      <c r="W9" s="167">
        <f t="shared" si="8"/>
        <v>3</v>
      </c>
      <c r="X9" s="76">
        <f>分析係数表!E12</f>
        <v>3.0635491606714627E-2</v>
      </c>
      <c r="Y9" s="166">
        <f t="shared" si="9"/>
        <v>3</v>
      </c>
    </row>
    <row r="10" spans="1:25" x14ac:dyDescent="0.2">
      <c r="A10" s="6" t="s">
        <v>223</v>
      </c>
      <c r="B10" s="5" t="s">
        <v>28</v>
      </c>
      <c r="C10" s="90"/>
      <c r="D10" s="76">
        <f>投入係数表!G10</f>
        <v>1.199040767386091E-3</v>
      </c>
      <c r="E10" s="77">
        <f t="shared" si="0"/>
        <v>0.1199040767386091</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0.17333265092706107</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投入係数表!G11</f>
        <v>1.6067146282973621E-2</v>
      </c>
      <c r="E11" s="77">
        <f t="shared" si="0"/>
        <v>1.6067146282973621</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1.46089022421441E-2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投入係数表!G12</f>
        <v>1.0371702637889689E-2</v>
      </c>
      <c r="E12" s="77">
        <f t="shared" si="0"/>
        <v>1.0371702637889688</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0.10779000843527944</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投入係数表!G13</f>
        <v>4.6762589928057551E-3</v>
      </c>
      <c r="E13" s="77">
        <f t="shared" si="0"/>
        <v>0.46762589928057552</v>
      </c>
      <c r="F13" s="76">
        <f>分析係数表!C16</f>
        <v>8.9814814814814792E-2</v>
      </c>
      <c r="G13" s="77">
        <f t="shared" si="1"/>
        <v>4.1999733546496124E-2</v>
      </c>
      <c r="H13" s="77">
        <v>7.5676965700861742E-2</v>
      </c>
      <c r="I13" s="77">
        <f t="shared" si="2"/>
        <v>7.5676965700861742E-2</v>
      </c>
      <c r="J13" s="76">
        <f>分析係数表!G16</f>
        <v>3.255813953488372E-2</v>
      </c>
      <c r="K13" s="78">
        <f t="shared" si="3"/>
        <v>2.4639012088652659E-3</v>
      </c>
      <c r="L13" s="79"/>
      <c r="M13" s="80"/>
      <c r="N13" s="81">
        <f>分析係数表!H16</f>
        <v>1.7579308951303295E-2</v>
      </c>
      <c r="O13" s="82">
        <f t="shared" si="4"/>
        <v>0.2061039721729519</v>
      </c>
      <c r="P13" s="76">
        <f>分析係数表!C16</f>
        <v>8.9814814814814792E-2</v>
      </c>
      <c r="Q13" s="82">
        <f t="shared" si="5"/>
        <v>1.8511190093311414E-2</v>
      </c>
      <c r="R13" s="83">
        <v>2.0423871955028403E-2</v>
      </c>
      <c r="S13" s="84">
        <f t="shared" si="6"/>
        <v>9.6100837655890142E-2</v>
      </c>
      <c r="T13" s="85">
        <f>分析係数表!F16</f>
        <v>0.28372093023255812</v>
      </c>
      <c r="U13" s="86">
        <f t="shared" si="7"/>
        <v>2.7265819055857201E-2</v>
      </c>
      <c r="V13" s="87">
        <f>分析係数表!D16</f>
        <v>0</v>
      </c>
      <c r="W13" s="167">
        <f t="shared" si="8"/>
        <v>0</v>
      </c>
      <c r="X13" s="76">
        <f>分析係数表!E16</f>
        <v>0</v>
      </c>
      <c r="Y13" s="166">
        <f t="shared" si="9"/>
        <v>0</v>
      </c>
    </row>
    <row r="14" spans="1:25" x14ac:dyDescent="0.2">
      <c r="A14" s="6" t="s">
        <v>2</v>
      </c>
      <c r="B14" s="5" t="s">
        <v>364</v>
      </c>
      <c r="C14" s="90"/>
      <c r="D14" s="76">
        <f>投入係数表!G14</f>
        <v>1.750599520383693E-2</v>
      </c>
      <c r="E14" s="77">
        <f t="shared" si="0"/>
        <v>1.750599520383693</v>
      </c>
      <c r="F14" s="76">
        <f>分析係数表!C17</f>
        <v>7.194244604316502E-3</v>
      </c>
      <c r="G14" s="77">
        <f t="shared" si="1"/>
        <v>1.259424115383944E-2</v>
      </c>
      <c r="H14" s="77">
        <v>1.4616184310488506E-2</v>
      </c>
      <c r="I14" s="77">
        <f t="shared" si="2"/>
        <v>1.4616184310488506E-2</v>
      </c>
      <c r="J14" s="76">
        <f>分析係数表!G17</f>
        <v>0.24242424242424243</v>
      </c>
      <c r="K14" s="78">
        <f t="shared" si="3"/>
        <v>3.5433174086032743E-3</v>
      </c>
      <c r="L14" s="79"/>
      <c r="M14" s="80"/>
      <c r="N14" s="81">
        <f>分析係数表!H17</f>
        <v>2.8625311510742913E-3</v>
      </c>
      <c r="O14" s="82">
        <f t="shared" si="4"/>
        <v>3.3560991637358067E-2</v>
      </c>
      <c r="P14" s="76">
        <f>分析係数表!C17</f>
        <v>7.194244604316502E-3</v>
      </c>
      <c r="Q14" s="82">
        <f t="shared" si="5"/>
        <v>2.4144598300257451E-4</v>
      </c>
      <c r="R14" s="83">
        <v>3.8742454830542871E-4</v>
      </c>
      <c r="S14" s="84">
        <f t="shared" si="6"/>
        <v>1.5003608858793933E-2</v>
      </c>
      <c r="T14" s="85">
        <f>分析係数表!F17</f>
        <v>0.39393939393939392</v>
      </c>
      <c r="U14" s="86">
        <f t="shared" si="7"/>
        <v>5.9105125807370042E-3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投入係数表!G15</f>
        <v>1.199040767386091E-3</v>
      </c>
      <c r="E15" s="77">
        <f t="shared" si="0"/>
        <v>0.1199040767386091</v>
      </c>
      <c r="F15" s="76">
        <f>分析係数表!C18</f>
        <v>0.18904593639575973</v>
      </c>
      <c r="G15" s="77">
        <f t="shared" si="1"/>
        <v>2.266737846471939E-2</v>
      </c>
      <c r="H15" s="77">
        <v>2.8760014907588598E-2</v>
      </c>
      <c r="I15" s="77">
        <f t="shared" si="2"/>
        <v>2.8760014907588598E-2</v>
      </c>
      <c r="J15" s="76">
        <f>分析係数表!G18</f>
        <v>0.21417322834645669</v>
      </c>
      <c r="K15" s="78">
        <f t="shared" si="3"/>
        <v>6.159625240050471E-3</v>
      </c>
      <c r="L15" s="79"/>
      <c r="M15" s="80"/>
      <c r="N15" s="81">
        <f>分析係数表!H18</f>
        <v>4.7147571900047147E-4</v>
      </c>
      <c r="O15" s="82">
        <f t="shared" si="4"/>
        <v>5.5276927402707404E-3</v>
      </c>
      <c r="P15" s="76">
        <f>分析係数表!C18</f>
        <v>0.18904593639575973</v>
      </c>
      <c r="Q15" s="82">
        <f t="shared" si="5"/>
        <v>1.0449878501925251E-3</v>
      </c>
      <c r="R15" s="83">
        <v>1.7403273624113497E-3</v>
      </c>
      <c r="S15" s="84">
        <f t="shared" si="6"/>
        <v>3.0500342269999949E-2</v>
      </c>
      <c r="T15" s="85">
        <f>分析係数表!F18</f>
        <v>0.45826771653543308</v>
      </c>
      <c r="U15" s="86">
        <f t="shared" si="7"/>
        <v>1.3977322205622025E-2</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投入係数表!G16</f>
        <v>0</v>
      </c>
      <c r="E16" s="77">
        <f t="shared" si="0"/>
        <v>0</v>
      </c>
      <c r="F16" s="76">
        <f>分析係数表!C19</f>
        <v>0.10693641618497107</v>
      </c>
      <c r="G16" s="77">
        <f t="shared" si="1"/>
        <v>0</v>
      </c>
      <c r="H16" s="77">
        <v>8.7464542250313226E-4</v>
      </c>
      <c r="I16" s="77">
        <f t="shared" si="2"/>
        <v>8.7464542250313226E-4</v>
      </c>
      <c r="J16" s="76">
        <f>分析係数表!G19</f>
        <v>5.6250000000000001E-2</v>
      </c>
      <c r="K16" s="78">
        <f t="shared" si="3"/>
        <v>4.9198805015801191E-5</v>
      </c>
      <c r="L16" s="79"/>
      <c r="M16" s="80"/>
      <c r="N16" s="81">
        <f>分析係数表!H19</f>
        <v>-1.34707348285849E-4</v>
      </c>
      <c r="O16" s="82">
        <f t="shared" si="4"/>
        <v>-1.5793407829344972E-3</v>
      </c>
      <c r="P16" s="76">
        <f>分析係数表!C19</f>
        <v>0.10693641618497107</v>
      </c>
      <c r="Q16" s="82">
        <f t="shared" si="5"/>
        <v>-1.6888904326178145E-4</v>
      </c>
      <c r="R16" s="83">
        <v>-9.2137723085198897E-5</v>
      </c>
      <c r="S16" s="84">
        <f t="shared" si="6"/>
        <v>7.8250769941793339E-4</v>
      </c>
      <c r="T16" s="85">
        <f>分析係数表!F19</f>
        <v>0.23125000000000001</v>
      </c>
      <c r="U16" s="86">
        <f t="shared" si="7"/>
        <v>1.8095490549039712E-4</v>
      </c>
      <c r="V16" s="87">
        <f>分析係数表!D19</f>
        <v>0</v>
      </c>
      <c r="W16" s="167">
        <f t="shared" si="8"/>
        <v>0</v>
      </c>
      <c r="X16" s="76">
        <f>分析係数表!E19</f>
        <v>0</v>
      </c>
      <c r="Y16" s="166">
        <f t="shared" si="9"/>
        <v>0</v>
      </c>
    </row>
    <row r="17" spans="1:25" x14ac:dyDescent="0.2">
      <c r="A17" s="6" t="s">
        <v>5</v>
      </c>
      <c r="B17" s="5" t="s">
        <v>33</v>
      </c>
      <c r="C17" s="90"/>
      <c r="D17" s="76">
        <f>投入係数表!G17</f>
        <v>1.5587529976019184E-3</v>
      </c>
      <c r="E17" s="77">
        <f t="shared" si="0"/>
        <v>0.15587529976019185</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7.1070335232052374E-3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投入係数表!G18</f>
        <v>4.7961630695443642E-3</v>
      </c>
      <c r="E18" s="77">
        <f t="shared" si="0"/>
        <v>0.47961630695443641</v>
      </c>
      <c r="F18" s="76">
        <f>分析係数表!C21</f>
        <v>2.4177949709864643E-2</v>
      </c>
      <c r="G18" s="77">
        <f t="shared" si="1"/>
        <v>1.1596138949575367E-2</v>
      </c>
      <c r="H18" s="77">
        <v>1.3262732855314936E-2</v>
      </c>
      <c r="I18" s="77">
        <f t="shared" si="2"/>
        <v>1.3262732855314936E-2</v>
      </c>
      <c r="J18" s="76">
        <f>分析係数表!G21</f>
        <v>0.28491620111731841</v>
      </c>
      <c r="K18" s="78">
        <f t="shared" si="3"/>
        <v>3.7787674615701772E-3</v>
      </c>
      <c r="L18" s="79"/>
      <c r="M18" s="80"/>
      <c r="N18" s="81">
        <f>分析係数表!H21</f>
        <v>9.7662827507240518E-4</v>
      </c>
      <c r="O18" s="82">
        <f t="shared" si="4"/>
        <v>1.1450220676275106E-2</v>
      </c>
      <c r="P18" s="76">
        <f>分析係数表!C21</f>
        <v>2.4177949709864643E-2</v>
      </c>
      <c r="Q18" s="82">
        <f t="shared" si="5"/>
        <v>2.7684285967783181E-4</v>
      </c>
      <c r="R18" s="83">
        <v>4.6331899887951323E-4</v>
      </c>
      <c r="S18" s="84">
        <f t="shared" si="6"/>
        <v>1.3726051854194449E-2</v>
      </c>
      <c r="T18" s="85">
        <f>分析係数表!F21</f>
        <v>0.42458100558659218</v>
      </c>
      <c r="U18" s="86">
        <f t="shared" si="7"/>
        <v>5.8278208989875875E-3</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投入係数表!G19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3.9483519573362431E-4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3.9483519573362431E-4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投入係数表!G21</f>
        <v>0</v>
      </c>
      <c r="E21" s="77">
        <f t="shared" si="0"/>
        <v>0</v>
      </c>
      <c r="F21" s="76">
        <f>分析係数表!C24</f>
        <v>5.8479532163743242E-3</v>
      </c>
      <c r="G21" s="77">
        <f t="shared" si="1"/>
        <v>0</v>
      </c>
      <c r="H21" s="77">
        <v>5.754599146800363E-5</v>
      </c>
      <c r="I21" s="77">
        <f t="shared" si="2"/>
        <v>5.754599146800363E-5</v>
      </c>
      <c r="J21" s="76">
        <f>分析係数表!G24</f>
        <v>0.33333333333333331</v>
      </c>
      <c r="K21" s="78">
        <f t="shared" si="3"/>
        <v>1.9181997156001208E-5</v>
      </c>
      <c r="L21" s="79"/>
      <c r="M21" s="80"/>
      <c r="N21" s="81">
        <f>分析係数表!H24</f>
        <v>4.0412204485754696E-4</v>
      </c>
      <c r="O21" s="82">
        <f t="shared" si="4"/>
        <v>4.7380223488034919E-3</v>
      </c>
      <c r="P21" s="76">
        <f>分析係数表!C24</f>
        <v>5.8479532163743242E-3</v>
      </c>
      <c r="Q21" s="82">
        <f t="shared" si="5"/>
        <v>2.770773303393881E-5</v>
      </c>
      <c r="R21" s="83">
        <v>5.67822618849328E-5</v>
      </c>
      <c r="S21" s="84">
        <f t="shared" si="6"/>
        <v>1.1432825335293643E-4</v>
      </c>
      <c r="T21" s="85">
        <f>分析係数表!F24</f>
        <v>0.66666666666666663</v>
      </c>
      <c r="U21" s="86">
        <f t="shared" si="7"/>
        <v>7.6218835568624282E-5</v>
      </c>
      <c r="V21" s="87">
        <f>分析係数表!D24</f>
        <v>0</v>
      </c>
      <c r="W21" s="167">
        <f t="shared" si="8"/>
        <v>0</v>
      </c>
      <c r="X21" s="76">
        <f>分析係数表!E24</f>
        <v>0</v>
      </c>
      <c r="Y21" s="166">
        <f t="shared" si="9"/>
        <v>0</v>
      </c>
    </row>
    <row r="22" spans="1:25" x14ac:dyDescent="0.2">
      <c r="A22" s="6" t="s">
        <v>10</v>
      </c>
      <c r="B22" s="5" t="s">
        <v>271</v>
      </c>
      <c r="C22" s="90"/>
      <c r="D22" s="76">
        <f>投入係数表!G22</f>
        <v>0</v>
      </c>
      <c r="E22" s="77">
        <f t="shared" si="0"/>
        <v>0</v>
      </c>
      <c r="F22" s="76">
        <f>分析係数表!C25</f>
        <v>1.2048192771084376E-2</v>
      </c>
      <c r="G22" s="77">
        <f t="shared" si="1"/>
        <v>0</v>
      </c>
      <c r="H22" s="77">
        <v>1.8344528511360329E-4</v>
      </c>
      <c r="I22" s="77">
        <f t="shared" si="2"/>
        <v>1.8344528511360329E-4</v>
      </c>
      <c r="J22" s="76">
        <f>分析係数表!G25</f>
        <v>0.33333333333333331</v>
      </c>
      <c r="K22" s="78">
        <f t="shared" si="3"/>
        <v>6.1148428371201092E-5</v>
      </c>
      <c r="L22" s="79"/>
      <c r="M22" s="80"/>
      <c r="N22" s="81">
        <f>分析係数表!H25</f>
        <v>5.3882939314339599E-4</v>
      </c>
      <c r="O22" s="82">
        <f t="shared" si="4"/>
        <v>6.3173631317379889E-3</v>
      </c>
      <c r="P22" s="76">
        <f>分析係数表!C25</f>
        <v>1.2048192771084376E-2</v>
      </c>
      <c r="Q22" s="82">
        <f t="shared" si="5"/>
        <v>7.6112808816120598E-5</v>
      </c>
      <c r="R22" s="83">
        <v>1.2722145633858227E-4</v>
      </c>
      <c r="S22" s="84">
        <f t="shared" si="6"/>
        <v>3.1066674145218559E-4</v>
      </c>
      <c r="T22" s="85">
        <f>分析係数表!F25</f>
        <v>0.66666666666666663</v>
      </c>
      <c r="U22" s="86">
        <f t="shared" si="7"/>
        <v>2.0711116096812371E-4</v>
      </c>
      <c r="V22" s="87">
        <f>分析係数表!D25</f>
        <v>0</v>
      </c>
      <c r="W22" s="167">
        <f t="shared" si="8"/>
        <v>0</v>
      </c>
      <c r="X22" s="76">
        <f>分析係数表!E25</f>
        <v>0</v>
      </c>
      <c r="Y22" s="166">
        <f t="shared" si="9"/>
        <v>0</v>
      </c>
    </row>
    <row r="23" spans="1:25" x14ac:dyDescent="0.2">
      <c r="A23" s="6" t="s">
        <v>11</v>
      </c>
      <c r="B23" s="5" t="s">
        <v>35</v>
      </c>
      <c r="C23" s="90"/>
      <c r="D23" s="76">
        <f>投入係数表!G23</f>
        <v>0</v>
      </c>
      <c r="E23" s="77">
        <f t="shared" si="0"/>
        <v>0</v>
      </c>
      <c r="F23" s="76">
        <f>分析係数表!C26</f>
        <v>2.4531024531024515E-2</v>
      </c>
      <c r="G23" s="77">
        <f t="shared" si="1"/>
        <v>0</v>
      </c>
      <c r="H23" s="77">
        <v>4.5161421123926553E-4</v>
      </c>
      <c r="I23" s="77">
        <f t="shared" si="2"/>
        <v>4.5161421123926553E-4</v>
      </c>
      <c r="J23" s="76">
        <f>分析係数表!G26</f>
        <v>0.2</v>
      </c>
      <c r="K23" s="78">
        <f t="shared" si="3"/>
        <v>9.0322842247853106E-5</v>
      </c>
      <c r="L23" s="79"/>
      <c r="M23" s="80"/>
      <c r="N23" s="81">
        <f>分析係数表!H26</f>
        <v>1.1988953997440561E-2</v>
      </c>
      <c r="O23" s="82">
        <f t="shared" si="4"/>
        <v>0.14056132968117027</v>
      </c>
      <c r="P23" s="76">
        <f>分析係数表!C26</f>
        <v>2.4531024531024515E-2</v>
      </c>
      <c r="Q23" s="82">
        <f t="shared" si="5"/>
        <v>3.4481134265222121E-3</v>
      </c>
      <c r="R23" s="83">
        <v>3.5168646385881895E-3</v>
      </c>
      <c r="S23" s="84">
        <f t="shared" si="6"/>
        <v>3.968478849827455E-3</v>
      </c>
      <c r="T23" s="85">
        <f>分析係数表!F26</f>
        <v>0.35</v>
      </c>
      <c r="U23" s="86">
        <f t="shared" si="7"/>
        <v>1.3889675974396091E-3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投入係数表!G24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0.1346388017451659</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3.3670033670033517E-3</v>
      </c>
      <c r="G25" s="77">
        <f t="shared" si="1"/>
        <v>0</v>
      </c>
      <c r="H25" s="77">
        <v>8.6792592515997778E-4</v>
      </c>
      <c r="I25" s="77">
        <f t="shared" si="2"/>
        <v>8.6792592515997778E-4</v>
      </c>
      <c r="J25" s="76">
        <f>分析係数表!G28</f>
        <v>0.13333333333333333</v>
      </c>
      <c r="K25" s="78">
        <f t="shared" si="3"/>
        <v>1.1572345668799703E-4</v>
      </c>
      <c r="L25" s="79"/>
      <c r="M25" s="80"/>
      <c r="N25" s="81">
        <f>分析係数表!H28</f>
        <v>2.1418468377449991E-2</v>
      </c>
      <c r="O25" s="82">
        <f t="shared" si="4"/>
        <v>0.2511151844865851</v>
      </c>
      <c r="P25" s="76">
        <f>分析係数表!C28</f>
        <v>3.3670033670033517E-3</v>
      </c>
      <c r="Q25" s="82">
        <f t="shared" si="5"/>
        <v>8.455056716719999E-4</v>
      </c>
      <c r="R25" s="83">
        <v>8.8060405317936163E-4</v>
      </c>
      <c r="S25" s="84">
        <f t="shared" si="6"/>
        <v>1.7485299783393394E-3</v>
      </c>
      <c r="T25" s="85">
        <f>分析係数表!F28</f>
        <v>0.22222222222222221</v>
      </c>
      <c r="U25" s="86">
        <f t="shared" si="7"/>
        <v>3.8856221740874206E-4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投入係数表!G26</f>
        <v>1.0311750599520384E-2</v>
      </c>
      <c r="E26" s="77">
        <f t="shared" si="0"/>
        <v>1.0311750599520384</v>
      </c>
      <c r="F26" s="76">
        <f>分析係数表!C29</f>
        <v>2.5392986698911768E-2</v>
      </c>
      <c r="G26" s="77">
        <f t="shared" si="1"/>
        <v>2.6184614581611657E-2</v>
      </c>
      <c r="H26" s="77">
        <v>3.0001811787339665E-2</v>
      </c>
      <c r="I26" s="77">
        <f t="shared" si="2"/>
        <v>3.0001811787339665E-2</v>
      </c>
      <c r="J26" s="76">
        <f>分析係数表!G29</f>
        <v>0.29914529914529914</v>
      </c>
      <c r="K26" s="78">
        <f t="shared" si="3"/>
        <v>8.9749009620246865E-3</v>
      </c>
      <c r="L26" s="79"/>
      <c r="M26" s="80"/>
      <c r="N26" s="81">
        <f>分析係数表!H29</f>
        <v>1.0103051121438675E-2</v>
      </c>
      <c r="O26" s="82">
        <f t="shared" si="4"/>
        <v>0.11845055872008731</v>
      </c>
      <c r="P26" s="76">
        <f>分析係数表!C29</f>
        <v>2.5392986698911768E-2</v>
      </c>
      <c r="Q26" s="82">
        <f t="shared" si="5"/>
        <v>3.0078134620578445E-3</v>
      </c>
      <c r="R26" s="83">
        <v>3.8126120098402488E-3</v>
      </c>
      <c r="S26" s="84">
        <f t="shared" si="6"/>
        <v>3.3814423797179916E-2</v>
      </c>
      <c r="T26" s="85">
        <f>分析係数表!F29</f>
        <v>0.51282051282051277</v>
      </c>
      <c r="U26" s="86">
        <f t="shared" si="7"/>
        <v>1.7340730152399956E-2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投入係数表!G27</f>
        <v>5.3956834532374099E-4</v>
      </c>
      <c r="E27" s="77">
        <f t="shared" si="0"/>
        <v>5.3956834532374098E-2</v>
      </c>
      <c r="F27" s="76">
        <f>分析係数表!C30</f>
        <v>1</v>
      </c>
      <c r="G27" s="77">
        <f t="shared" si="1"/>
        <v>5.3956834532374098E-2</v>
      </c>
      <c r="H27" s="77">
        <v>8.6346245107586178E-2</v>
      </c>
      <c r="I27" s="77">
        <f t="shared" si="2"/>
        <v>8.6346245107586178E-2</v>
      </c>
      <c r="J27" s="76">
        <f>分析係数表!G30</f>
        <v>0.34463347510632975</v>
      </c>
      <c r="K27" s="78">
        <f t="shared" si="3"/>
        <v>2.9757806513810346E-2</v>
      </c>
      <c r="L27" s="79"/>
      <c r="M27" s="80"/>
      <c r="N27" s="81">
        <f>分析係数表!H30</f>
        <v>0</v>
      </c>
      <c r="O27" s="82">
        <f t="shared" si="4"/>
        <v>0</v>
      </c>
      <c r="P27" s="76">
        <f>分析係数表!C30</f>
        <v>1</v>
      </c>
      <c r="Q27" s="82">
        <f t="shared" si="5"/>
        <v>0</v>
      </c>
      <c r="R27" s="83">
        <v>1.6920304134454129E-2</v>
      </c>
      <c r="S27" s="84">
        <f t="shared" si="6"/>
        <v>0.1032665492420403</v>
      </c>
      <c r="T27" s="85">
        <f>分析係数表!F30</f>
        <v>0.44145609206905179</v>
      </c>
      <c r="U27" s="86">
        <f t="shared" si="7"/>
        <v>4.5587647269847417E-2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投入係数表!G28</f>
        <v>1.4808153477218226E-2</v>
      </c>
      <c r="E28" s="77">
        <f t="shared" si="0"/>
        <v>1.4808153477218227</v>
      </c>
      <c r="F28" s="76">
        <f>分析係数表!C31</f>
        <v>1.5332197614991494E-2</v>
      </c>
      <c r="G28" s="77">
        <f t="shared" si="1"/>
        <v>2.270415354258333E-2</v>
      </c>
      <c r="H28" s="77">
        <v>2.671861279931715E-2</v>
      </c>
      <c r="I28" s="77">
        <f t="shared" si="2"/>
        <v>2.671861279931715E-2</v>
      </c>
      <c r="J28" s="76">
        <f>分析係数表!G31</f>
        <v>7.407407407407407E-2</v>
      </c>
      <c r="K28" s="78">
        <f t="shared" si="3"/>
        <v>1.979156503653122E-3</v>
      </c>
      <c r="L28" s="79"/>
      <c r="M28" s="80"/>
      <c r="N28" s="81">
        <f>分析係数表!H31</f>
        <v>2.4786152084596214E-2</v>
      </c>
      <c r="O28" s="82">
        <f t="shared" si="4"/>
        <v>0.29059870405994748</v>
      </c>
      <c r="P28" s="76">
        <f>分析係数表!C31</f>
        <v>1.5332197614991494E-2</v>
      </c>
      <c r="Q28" s="82">
        <f t="shared" si="5"/>
        <v>4.4555167573075453E-3</v>
      </c>
      <c r="R28" s="83">
        <v>5.3222979929249325E-3</v>
      </c>
      <c r="S28" s="84">
        <f t="shared" si="6"/>
        <v>3.2040910792242083E-2</v>
      </c>
      <c r="T28" s="85">
        <f>分析係数表!F31</f>
        <v>0.37037037037037035</v>
      </c>
      <c r="U28" s="86">
        <f t="shared" si="7"/>
        <v>1.1867003997126696E-2</v>
      </c>
      <c r="V28" s="87">
        <f>分析係数表!D31</f>
        <v>0</v>
      </c>
      <c r="W28" s="167">
        <f t="shared" si="8"/>
        <v>0</v>
      </c>
      <c r="X28" s="76">
        <f>分析係数表!E31</f>
        <v>0</v>
      </c>
      <c r="Y28" s="166">
        <f t="shared" si="9"/>
        <v>0</v>
      </c>
    </row>
    <row r="29" spans="1:25" x14ac:dyDescent="0.2">
      <c r="A29" s="6" t="s">
        <v>17</v>
      </c>
      <c r="B29" s="5" t="s">
        <v>272</v>
      </c>
      <c r="C29" s="90"/>
      <c r="D29" s="76">
        <f>投入係数表!G29</f>
        <v>1.9784172661870504E-3</v>
      </c>
      <c r="E29" s="77">
        <f t="shared" si="0"/>
        <v>0.19784172661870503</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8.2520555908327492E-2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投入係数表!G30</f>
        <v>9.5923261390887292E-4</v>
      </c>
      <c r="E30" s="77">
        <f t="shared" si="0"/>
        <v>9.5923261390887291E-2</v>
      </c>
      <c r="F30" s="76">
        <f>分析係数表!C33</f>
        <v>1</v>
      </c>
      <c r="G30" s="77">
        <f t="shared" si="1"/>
        <v>9.5923261390887291E-2</v>
      </c>
      <c r="H30" s="77">
        <v>0.11227317263314511</v>
      </c>
      <c r="I30" s="77">
        <f t="shared" si="2"/>
        <v>0.11227317263314511</v>
      </c>
      <c r="J30" s="76">
        <f>分析係数表!G33</f>
        <v>0.50724637681159424</v>
      </c>
      <c r="K30" s="78">
        <f t="shared" si="3"/>
        <v>5.6950160031305493E-2</v>
      </c>
      <c r="L30" s="79"/>
      <c r="M30" s="80"/>
      <c r="N30" s="81">
        <f>分析係数表!H33</f>
        <v>1.0439819492153296E-3</v>
      </c>
      <c r="O30" s="82">
        <f t="shared" si="4"/>
        <v>1.2239891067742353E-2</v>
      </c>
      <c r="P30" s="76">
        <f>分析係数表!C33</f>
        <v>1</v>
      </c>
      <c r="Q30" s="82">
        <f t="shared" si="5"/>
        <v>1.2239891067742353E-2</v>
      </c>
      <c r="R30" s="83">
        <v>3.4753611886242972E-2</v>
      </c>
      <c r="S30" s="84">
        <f t="shared" si="6"/>
        <v>0.14702678451938808</v>
      </c>
      <c r="T30" s="85">
        <f>分析係数表!F33</f>
        <v>0.64822134387351782</v>
      </c>
      <c r="U30" s="86">
        <f t="shared" si="7"/>
        <v>9.5305899846559863E-2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投入係数表!G31</f>
        <v>8.3273381294964033E-2</v>
      </c>
      <c r="E31" s="77">
        <f t="shared" si="0"/>
        <v>8.327338129496404</v>
      </c>
      <c r="F31" s="76">
        <f>分析係数表!C34</f>
        <v>0.17998641611953814</v>
      </c>
      <c r="G31" s="77">
        <f t="shared" si="1"/>
        <v>1.4988077457436362</v>
      </c>
      <c r="H31" s="77">
        <v>1.743317850205935</v>
      </c>
      <c r="I31" s="77">
        <f t="shared" si="2"/>
        <v>1.743317850205935</v>
      </c>
      <c r="J31" s="76">
        <f>分析係数表!G34</f>
        <v>0.42479908151549944</v>
      </c>
      <c r="K31" s="78">
        <f t="shared" si="3"/>
        <v>0.74055982155705624</v>
      </c>
      <c r="L31" s="79"/>
      <c r="M31" s="80"/>
      <c r="N31" s="81">
        <f>分析係数表!H34</f>
        <v>0.17353674142924497</v>
      </c>
      <c r="O31" s="82">
        <f t="shared" si="4"/>
        <v>2.0345857636153664</v>
      </c>
      <c r="P31" s="76">
        <f>分析係数表!C34</f>
        <v>0.17998641611953814</v>
      </c>
      <c r="Q31" s="82">
        <f t="shared" si="5"/>
        <v>0.36619779988096357</v>
      </c>
      <c r="R31" s="83">
        <v>0.38859044521311875</v>
      </c>
      <c r="S31" s="84">
        <f t="shared" si="6"/>
        <v>2.1319082954190538</v>
      </c>
      <c r="T31" s="85">
        <f>分析係数表!F34</f>
        <v>0.70187523918867201</v>
      </c>
      <c r="U31" s="86">
        <f t="shared" si="7"/>
        <v>1.4963336447755624</v>
      </c>
      <c r="V31" s="87">
        <f>分析係数表!D34</f>
        <v>0.4351320321469575</v>
      </c>
      <c r="W31" s="167">
        <f t="shared" si="8"/>
        <v>1</v>
      </c>
      <c r="X31" s="76">
        <f>分析係数表!E34</f>
        <v>0.25449674703406044</v>
      </c>
      <c r="Y31" s="166">
        <f t="shared" si="9"/>
        <v>1</v>
      </c>
    </row>
    <row r="32" spans="1:25" x14ac:dyDescent="0.2">
      <c r="A32" s="6" t="s">
        <v>20</v>
      </c>
      <c r="B32" s="5" t="s">
        <v>37</v>
      </c>
      <c r="C32" s="90"/>
      <c r="D32" s="76">
        <f>投入係数表!G32</f>
        <v>4.1966426858513189E-3</v>
      </c>
      <c r="E32" s="77">
        <f t="shared" si="0"/>
        <v>0.41966426858513189</v>
      </c>
      <c r="F32" s="76">
        <f>分析係数表!C35</f>
        <v>0.37009544008483564</v>
      </c>
      <c r="G32" s="77">
        <f t="shared" si="1"/>
        <v>0.15531583216989506</v>
      </c>
      <c r="H32" s="77">
        <v>0.22292347631552739</v>
      </c>
      <c r="I32" s="77">
        <f t="shared" si="2"/>
        <v>0.22292347631552739</v>
      </c>
      <c r="J32" s="76">
        <f>分析係数表!G35</f>
        <v>0.31512981199641898</v>
      </c>
      <c r="K32" s="78">
        <f t="shared" si="3"/>
        <v>7.0249833180900306E-2</v>
      </c>
      <c r="L32" s="79"/>
      <c r="M32" s="80"/>
      <c r="N32" s="81">
        <f>分析係数表!H35</f>
        <v>6.5501448103994067E-2</v>
      </c>
      <c r="O32" s="82">
        <f t="shared" si="4"/>
        <v>0.76795445570189924</v>
      </c>
      <c r="P32" s="76">
        <f>分析係数表!C35</f>
        <v>0.37009544008483564</v>
      </c>
      <c r="Q32" s="82">
        <f t="shared" si="5"/>
        <v>0.28421644224810483</v>
      </c>
      <c r="R32" s="83">
        <v>0.33198903692300702</v>
      </c>
      <c r="S32" s="84">
        <f t="shared" si="6"/>
        <v>0.55491251323853441</v>
      </c>
      <c r="T32" s="85">
        <f>分析係数表!F35</f>
        <v>0.64995523724261417</v>
      </c>
      <c r="U32" s="86">
        <f t="shared" si="7"/>
        <v>0.36066829419084689</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投入係数表!G33</f>
        <v>1.618705035971223E-3</v>
      </c>
      <c r="E33" s="77">
        <f t="shared" si="0"/>
        <v>0.16187050359712229</v>
      </c>
      <c r="F33" s="76">
        <f>分析係数表!C36</f>
        <v>0.67206754906435417</v>
      </c>
      <c r="G33" s="77">
        <f t="shared" si="1"/>
        <v>0.10878791261833071</v>
      </c>
      <c r="H33" s="77">
        <v>0.18220872343570607</v>
      </c>
      <c r="I33" s="77">
        <f t="shared" si="2"/>
        <v>0.18220872343570607</v>
      </c>
      <c r="J33" s="76">
        <f>分析係数表!G36</f>
        <v>6.1058344640434192E-3</v>
      </c>
      <c r="K33" s="78">
        <f t="shared" si="3"/>
        <v>1.1125363032030899E-3</v>
      </c>
      <c r="L33" s="79"/>
      <c r="M33" s="80"/>
      <c r="N33" s="81">
        <f>分析係数表!H36</f>
        <v>0.13181114029770324</v>
      </c>
      <c r="O33" s="82">
        <f t="shared" si="4"/>
        <v>1.5453849561014057</v>
      </c>
      <c r="P33" s="76">
        <f>分析係数表!C36</f>
        <v>0.67206754906435417</v>
      </c>
      <c r="Q33" s="82">
        <f t="shared" si="5"/>
        <v>1.0386030798079964</v>
      </c>
      <c r="R33" s="83">
        <v>1.0701801225388985</v>
      </c>
      <c r="S33" s="84">
        <f t="shared" si="6"/>
        <v>1.2523888459746046</v>
      </c>
      <c r="T33" s="85">
        <f>分析係数表!F36</f>
        <v>0.89721845318860249</v>
      </c>
      <c r="U33" s="86">
        <f t="shared" si="7"/>
        <v>1.1236663831759937</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投入係数表!G34</f>
        <v>2.7877697841726619E-2</v>
      </c>
      <c r="E34" s="77">
        <f t="shared" si="0"/>
        <v>2.7877697841726619</v>
      </c>
      <c r="F34" s="76">
        <f>分析係数表!C37</f>
        <v>0.22615884263359909</v>
      </c>
      <c r="G34" s="77">
        <f t="shared" si="1"/>
        <v>0.63047878791740752</v>
      </c>
      <c r="H34" s="77">
        <v>0.77472405497280661</v>
      </c>
      <c r="I34" s="77">
        <f t="shared" si="2"/>
        <v>0.77472405497280661</v>
      </c>
      <c r="J34" s="76">
        <f>分析係数表!G37</f>
        <v>0.42877801879971078</v>
      </c>
      <c r="K34" s="78">
        <f t="shared" si="3"/>
        <v>0.33218464540771825</v>
      </c>
      <c r="L34" s="79"/>
      <c r="M34" s="80"/>
      <c r="N34" s="81">
        <f>分析係数表!H37</f>
        <v>5.1626591230551626E-2</v>
      </c>
      <c r="O34" s="82">
        <f t="shared" si="4"/>
        <v>0.60528235505964612</v>
      </c>
      <c r="P34" s="76">
        <f>分析係数表!C37</f>
        <v>0.22615884263359909</v>
      </c>
      <c r="Q34" s="82">
        <f t="shared" si="5"/>
        <v>0.13688995688682876</v>
      </c>
      <c r="R34" s="83">
        <v>0.15936696192318212</v>
      </c>
      <c r="S34" s="84">
        <f t="shared" si="6"/>
        <v>0.93409101689598872</v>
      </c>
      <c r="T34" s="85">
        <f>分析係数表!F37</f>
        <v>0.63340563991323207</v>
      </c>
      <c r="U34" s="86">
        <f t="shared" si="7"/>
        <v>0.59165851829420535</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投入係数表!G35</f>
        <v>3.537170263788969E-3</v>
      </c>
      <c r="E35" s="77">
        <f t="shared" si="0"/>
        <v>0.3537170263788969</v>
      </c>
      <c r="F35" s="76">
        <f>分析係数表!C38</f>
        <v>8.5419734904271016E-2</v>
      </c>
      <c r="G35" s="77">
        <f t="shared" si="1"/>
        <v>3.0214414624412413E-2</v>
      </c>
      <c r="H35" s="77">
        <v>4.7814354911215932E-2</v>
      </c>
      <c r="I35" s="77">
        <f t="shared" si="2"/>
        <v>4.7814354911215932E-2</v>
      </c>
      <c r="J35" s="76">
        <f>分析係数表!G38</f>
        <v>0.21071428571428572</v>
      </c>
      <c r="K35" s="78">
        <f t="shared" si="3"/>
        <v>1.0075167642006215E-2</v>
      </c>
      <c r="L35" s="79"/>
      <c r="M35" s="80"/>
      <c r="N35" s="81">
        <f>分析係数表!H38</f>
        <v>4.4689162793830402E-2</v>
      </c>
      <c r="O35" s="82">
        <f t="shared" si="4"/>
        <v>0.52394630473851944</v>
      </c>
      <c r="P35" s="76">
        <f>分析係数表!C38</f>
        <v>8.5419734904271016E-2</v>
      </c>
      <c r="Q35" s="82">
        <f t="shared" si="5"/>
        <v>4.4755354454836728E-2</v>
      </c>
      <c r="R35" s="83">
        <v>5.2687245987996935E-2</v>
      </c>
      <c r="S35" s="84">
        <f t="shared" si="6"/>
        <v>0.10050160089921287</v>
      </c>
      <c r="T35" s="85">
        <f>分析係数表!F38</f>
        <v>0.38214285714285712</v>
      </c>
      <c r="U35" s="86">
        <f t="shared" si="7"/>
        <v>3.8405968915056342E-2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投入係数表!G36</f>
        <v>0</v>
      </c>
      <c r="E36" s="77">
        <f t="shared" si="0"/>
        <v>0</v>
      </c>
      <c r="F36" s="76">
        <f>分析係数表!C39</f>
        <v>1</v>
      </c>
      <c r="G36" s="77">
        <f t="shared" si="1"/>
        <v>0</v>
      </c>
      <c r="H36" s="77">
        <v>6.5398441345465887E-3</v>
      </c>
      <c r="I36" s="77">
        <f t="shared" si="2"/>
        <v>6.5398441345465887E-3</v>
      </c>
      <c r="J36" s="76">
        <f>分析係数表!G39</f>
        <v>0.35514018691588783</v>
      </c>
      <c r="K36" s="78">
        <f t="shared" si="3"/>
        <v>2.322561468343648E-3</v>
      </c>
      <c r="L36" s="79"/>
      <c r="M36" s="80"/>
      <c r="N36" s="81">
        <f>分析係数表!H39</f>
        <v>4.1085741227183939E-3</v>
      </c>
      <c r="O36" s="82">
        <f t="shared" si="4"/>
        <v>4.8169893879502164E-2</v>
      </c>
      <c r="P36" s="76">
        <f>分析係数表!C39</f>
        <v>1</v>
      </c>
      <c r="Q36" s="82">
        <f t="shared" si="5"/>
        <v>4.8169893879502164E-2</v>
      </c>
      <c r="R36" s="83">
        <v>5.0735400015735697E-2</v>
      </c>
      <c r="S36" s="84">
        <f t="shared" si="6"/>
        <v>5.727524415028229E-2</v>
      </c>
      <c r="T36" s="85">
        <f>分析係数表!F39</f>
        <v>0.70560747663551404</v>
      </c>
      <c r="U36" s="86">
        <f t="shared" si="7"/>
        <v>4.0413840498563676E-2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投入係数表!G37</f>
        <v>5.9952038369304558E-5</v>
      </c>
      <c r="E37" s="77">
        <f t="shared" si="0"/>
        <v>5.9952038369304557E-3</v>
      </c>
      <c r="F37" s="76">
        <f>分析係数表!C40</f>
        <v>0.70586826347305387</v>
      </c>
      <c r="G37" s="77">
        <f t="shared" si="1"/>
        <v>4.23182412154109E-3</v>
      </c>
      <c r="H37" s="77">
        <v>4.6855028214705195E-3</v>
      </c>
      <c r="I37" s="77">
        <f t="shared" si="2"/>
        <v>4.6855028214705195E-3</v>
      </c>
      <c r="J37" s="76">
        <f>分析係数表!G40</f>
        <v>0.55389507154213036</v>
      </c>
      <c r="K37" s="78">
        <f t="shared" si="3"/>
        <v>2.595276920509267E-3</v>
      </c>
      <c r="L37" s="79"/>
      <c r="M37" s="80"/>
      <c r="N37" s="81">
        <f>分析係数表!H40</f>
        <v>2.7951774769313667E-2</v>
      </c>
      <c r="O37" s="82">
        <f t="shared" si="4"/>
        <v>0.32771321245890822</v>
      </c>
      <c r="P37" s="76">
        <f>分析係数表!C40</f>
        <v>0.70586826347305387</v>
      </c>
      <c r="Q37" s="82">
        <f t="shared" si="5"/>
        <v>0.2313223561955455</v>
      </c>
      <c r="R37" s="83">
        <v>0.23153067110260947</v>
      </c>
      <c r="S37" s="84">
        <f t="shared" si="6"/>
        <v>0.23621617392407998</v>
      </c>
      <c r="T37" s="85">
        <f>分析係数表!F40</f>
        <v>0.75325914149443562</v>
      </c>
      <c r="U37" s="86">
        <f t="shared" si="7"/>
        <v>0.17793199237715276</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投入係数表!G38</f>
        <v>0</v>
      </c>
      <c r="E38" s="77">
        <f t="shared" si="0"/>
        <v>0</v>
      </c>
      <c r="F38" s="76">
        <f>分析係数表!C41</f>
        <v>0.40942803268384664</v>
      </c>
      <c r="G38" s="77">
        <f t="shared" si="1"/>
        <v>0</v>
      </c>
      <c r="H38" s="77">
        <v>1.0692761720679025E-3</v>
      </c>
      <c r="I38" s="77">
        <f t="shared" si="2"/>
        <v>1.0692761720679025E-3</v>
      </c>
      <c r="J38" s="76">
        <f>分析係数表!G41</f>
        <v>0.46004842615012109</v>
      </c>
      <c r="K38" s="78">
        <f t="shared" si="3"/>
        <v>4.9191882007966459E-4</v>
      </c>
      <c r="L38" s="79"/>
      <c r="M38" s="80"/>
      <c r="N38" s="81">
        <f>分析係数表!H41</f>
        <v>5.1357176533979927E-2</v>
      </c>
      <c r="O38" s="82">
        <f t="shared" si="4"/>
        <v>0.60212367349377705</v>
      </c>
      <c r="P38" s="76">
        <f>分析係数表!C41</f>
        <v>0.40942803268384664</v>
      </c>
      <c r="Q38" s="82">
        <f t="shared" si="5"/>
        <v>0.24652631107092796</v>
      </c>
      <c r="R38" s="83">
        <v>0.24863329247012877</v>
      </c>
      <c r="S38" s="84">
        <f t="shared" si="6"/>
        <v>0.24970256864219667</v>
      </c>
      <c r="T38" s="85">
        <f>分析係数表!F41</f>
        <v>0.56416464891041163</v>
      </c>
      <c r="U38" s="86">
        <f t="shared" si="7"/>
        <v>0.14087336197005285</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投入係数表!G39</f>
        <v>4.1966426858513188E-4</v>
      </c>
      <c r="E39" s="77">
        <f>$C$9*D39</f>
        <v>4.1966426858513185E-2</v>
      </c>
      <c r="F39" s="76">
        <f>分析係数表!C42</f>
        <v>1</v>
      </c>
      <c r="G39" s="77">
        <f>E39*F39</f>
        <v>4.1966426858513185E-2</v>
      </c>
      <c r="H39" s="77">
        <v>8.2368057855825516E-2</v>
      </c>
      <c r="I39" s="77">
        <f>C39+H39</f>
        <v>8.2368057855825516E-2</v>
      </c>
      <c r="J39" s="76">
        <f>分析係数表!G42</f>
        <v>0.48732394366197185</v>
      </c>
      <c r="K39" s="78">
        <f>I39*J39</f>
        <v>4.0139926786078355E-2</v>
      </c>
      <c r="L39" s="79"/>
      <c r="M39" s="80"/>
      <c r="N39" s="81">
        <f>分析係数表!H42</f>
        <v>1.5491345052872633E-2</v>
      </c>
      <c r="O39" s="82">
        <f t="shared" si="4"/>
        <v>0.18162419003746719</v>
      </c>
      <c r="P39" s="76">
        <f>分析係数表!C42</f>
        <v>1</v>
      </c>
      <c r="Q39" s="82">
        <f>O39*P39</f>
        <v>0.18162419003746719</v>
      </c>
      <c r="R39" s="83">
        <v>0.18465308514186796</v>
      </c>
      <c r="S39" s="84">
        <f>I39+R39</f>
        <v>0.26702114299769347</v>
      </c>
      <c r="T39" s="85">
        <f>分析係数表!F42</f>
        <v>0.56338028169014087</v>
      </c>
      <c r="U39" s="86">
        <f t="shared" si="7"/>
        <v>0.15043444675926393</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投入係数表!G40</f>
        <v>2.4880095923261392E-2</v>
      </c>
      <c r="E40" s="77">
        <f>$C$9*D40</f>
        <v>2.4880095923261392</v>
      </c>
      <c r="F40" s="76">
        <f>分析係数表!C43</f>
        <v>0.37124836885602441</v>
      </c>
      <c r="G40" s="77">
        <f>E40*F40</f>
        <v>0.92366950284922145</v>
      </c>
      <c r="H40" s="77">
        <v>1.2111131578312644</v>
      </c>
      <c r="I40" s="77">
        <f>C40+H40</f>
        <v>1.2111131578312644</v>
      </c>
      <c r="J40" s="76">
        <f>分析係数表!G43</f>
        <v>0.37031082529474812</v>
      </c>
      <c r="K40" s="78">
        <f>I40*J40</f>
        <v>0.44848831300182407</v>
      </c>
      <c r="L40" s="79"/>
      <c r="M40" s="80"/>
      <c r="N40" s="81">
        <f>分析係数表!H43</f>
        <v>4.1186771738398333E-2</v>
      </c>
      <c r="O40" s="82">
        <f t="shared" si="4"/>
        <v>0.48288344438222258</v>
      </c>
      <c r="P40" s="76">
        <f>分析係数表!C43</f>
        <v>0.37124836885602441</v>
      </c>
      <c r="Q40" s="82">
        <f>O40*P40</f>
        <v>0.17926969107447893</v>
      </c>
      <c r="R40" s="83">
        <v>0.25726112877527113</v>
      </c>
      <c r="S40" s="84">
        <f>I40+R40</f>
        <v>1.4683742866065355</v>
      </c>
      <c r="T40" s="85">
        <f>分析係数表!F43</f>
        <v>0.64951768488745976</v>
      </c>
      <c r="U40" s="86">
        <f t="shared" si="7"/>
        <v>0.95373506718495227</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投入係数表!G41</f>
        <v>1.7985611510791367E-4</v>
      </c>
      <c r="E41" s="77">
        <f>$C$9*D41</f>
        <v>1.7985611510791366E-2</v>
      </c>
      <c r="F41" s="76">
        <f>分析係数表!C44</f>
        <v>0.32894128525196487</v>
      </c>
      <c r="G41" s="77">
        <f>E41*F41</f>
        <v>5.9162101664022452E-3</v>
      </c>
      <c r="H41" s="77">
        <v>8.5949631950053597E-3</v>
      </c>
      <c r="I41" s="77">
        <f>C41+H41</f>
        <v>8.5949631950053597E-3</v>
      </c>
      <c r="J41" s="76">
        <f>分析係数表!G44</f>
        <v>0.26022361770562108</v>
      </c>
      <c r="K41" s="78">
        <f>I41*J41</f>
        <v>2.2366124166509583E-3</v>
      </c>
      <c r="L41" s="79"/>
      <c r="M41" s="80"/>
      <c r="N41" s="81">
        <f>分析係数表!H44</f>
        <v>0.11840775914326127</v>
      </c>
      <c r="O41" s="82">
        <f t="shared" si="4"/>
        <v>1.3882405481994231</v>
      </c>
      <c r="P41" s="76">
        <f>分析係数表!C44</f>
        <v>0.32894128525196487</v>
      </c>
      <c r="Q41" s="82">
        <f>O41*P41</f>
        <v>0.45664963016361054</v>
      </c>
      <c r="R41" s="83">
        <v>0.46206878228322407</v>
      </c>
      <c r="S41" s="84">
        <f>I41+R41</f>
        <v>0.47066374547822942</v>
      </c>
      <c r="T41" s="85">
        <f>分析係数表!F44</f>
        <v>0.457650482462858</v>
      </c>
      <c r="U41" s="86">
        <f t="shared" si="7"/>
        <v>0.2153994901958875</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投入係数表!G42</f>
        <v>1.7985611510791367E-4</v>
      </c>
      <c r="E42" s="77">
        <f>$C$9*D42</f>
        <v>1.7985611510791366E-2</v>
      </c>
      <c r="F42" s="76">
        <f>分析係数表!C45</f>
        <v>1</v>
      </c>
      <c r="G42" s="77">
        <f>E42*F42</f>
        <v>1.7985611510791366E-2</v>
      </c>
      <c r="H42" s="77">
        <v>2.3276034166038777E-2</v>
      </c>
      <c r="I42" s="77">
        <f>C42+H42</f>
        <v>2.3276034166038777E-2</v>
      </c>
      <c r="J42" s="76">
        <f>分析係数表!G45</f>
        <v>0</v>
      </c>
      <c r="K42" s="78">
        <f>I42*J42</f>
        <v>0</v>
      </c>
      <c r="L42" s="79"/>
      <c r="M42" s="80"/>
      <c r="N42" s="81">
        <f>分析係数表!H45</f>
        <v>0</v>
      </c>
      <c r="O42" s="82">
        <f t="shared" si="4"/>
        <v>0</v>
      </c>
      <c r="P42" s="76">
        <f>分析係数表!C45</f>
        <v>1</v>
      </c>
      <c r="Q42" s="82">
        <f>O42*P42</f>
        <v>0</v>
      </c>
      <c r="R42" s="83">
        <v>1.3796612840438459E-3</v>
      </c>
      <c r="S42" s="84">
        <f>I42+R42</f>
        <v>2.4655695450082622E-2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6.1750599520383693E-3</v>
      </c>
      <c r="E43" s="77">
        <f>$C$9*D43</f>
        <v>0.61750599520383698</v>
      </c>
      <c r="F43" s="76">
        <f>分析係数表!C46</f>
        <v>4.3404255319148932E-2</v>
      </c>
      <c r="G43" s="77">
        <f>E43*F43</f>
        <v>2.6802387876932496E-2</v>
      </c>
      <c r="H43" s="77">
        <v>3.3353205086187603E-2</v>
      </c>
      <c r="I43" s="77">
        <f>C43+H43</f>
        <v>3.3353205086187603E-2</v>
      </c>
      <c r="J43" s="76">
        <f>分析係数表!G46</f>
        <v>1.9607843137254902E-2</v>
      </c>
      <c r="K43" s="78">
        <f>I43*J43</f>
        <v>6.5398441345465889E-4</v>
      </c>
      <c r="L43" s="79"/>
      <c r="M43" s="80"/>
      <c r="N43" s="81">
        <f>分析係数表!H46</f>
        <v>2.3708493298309423E-2</v>
      </c>
      <c r="O43" s="82">
        <f t="shared" si="4"/>
        <v>0.27796397779647153</v>
      </c>
      <c r="P43" s="76">
        <f>分析係数表!C46</f>
        <v>4.3404255319148932E-2</v>
      </c>
      <c r="Q43" s="82">
        <f>O43*P43</f>
        <v>1.2064819461804295E-2</v>
      </c>
      <c r="R43" s="83">
        <v>1.3084081294791048E-2</v>
      </c>
      <c r="S43" s="84">
        <f>I43+R43</f>
        <v>4.6437286380978653E-2</v>
      </c>
      <c r="T43" s="85">
        <f>分析係数表!F46</f>
        <v>0.33333333333333331</v>
      </c>
      <c r="U43" s="86">
        <f t="shared" si="7"/>
        <v>1.5479095460326216E-2</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投入係数表!G44</f>
        <v>0.70311750599520384</v>
      </c>
      <c r="E44" s="91">
        <f>SUM(E5:E43)</f>
        <v>70.311750599520394</v>
      </c>
      <c r="F44" s="92">
        <f>分析係数表!C47</f>
        <v>0.41345953335341412</v>
      </c>
      <c r="G44" s="91">
        <f>SUM(G5:G43)</f>
        <v>18.876814116658036</v>
      </c>
      <c r="H44" s="91">
        <f>SUM(H5:H43)</f>
        <v>21.731339045162862</v>
      </c>
      <c r="I44" s="91">
        <f>SUM(I5:I43)</f>
        <v>121.7313390451629</v>
      </c>
      <c r="J44" s="92">
        <f>分析係数表!G47</f>
        <v>0.27301530562506093</v>
      </c>
      <c r="K44" s="93">
        <f>SUM(K5:K43)</f>
        <v>18.698941470676619</v>
      </c>
      <c r="L44" s="94">
        <f>最終需要_まとめ!$L$33</f>
        <v>0.627</v>
      </c>
      <c r="M44" s="91">
        <f>K44*L44</f>
        <v>11.724236302114241</v>
      </c>
      <c r="N44" s="95">
        <f>分析係数表!H47</f>
        <v>1</v>
      </c>
      <c r="O44" s="96">
        <f>SUM(O5:O43)</f>
        <v>11.724236302114241</v>
      </c>
      <c r="P44" s="92">
        <f>分析係数表!C47</f>
        <v>0.41345953335341412</v>
      </c>
      <c r="Q44" s="96">
        <f>SUM(Q5:Q43)</f>
        <v>3.6939345264734285</v>
      </c>
      <c r="R44" s="91">
        <f>SUM(R5:R43)</f>
        <v>4.0622394385812379</v>
      </c>
      <c r="S44" s="97">
        <f>SUM(S5:S43)</f>
        <v>125.79357848374408</v>
      </c>
      <c r="T44" s="98">
        <f>分析係数表!F47</f>
        <v>0.50258343352939261</v>
      </c>
      <c r="U44" s="99">
        <f>SUM(U5:U43)</f>
        <v>41.24925044272976</v>
      </c>
      <c r="V44" s="100">
        <f>分析係数表!D47</f>
        <v>0.12861924414259254</v>
      </c>
      <c r="W44" s="164">
        <f>SUM(W5:W43)</f>
        <v>7</v>
      </c>
      <c r="X44" s="92">
        <f>分析係数表!E47</f>
        <v>9.5684528645240963E-2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1.4084507042253521E-2</v>
      </c>
      <c r="E5" s="77">
        <f t="shared" ref="E5:E38" si="0">$C$10*D5</f>
        <v>1.4084507042253522</v>
      </c>
      <c r="F5" s="76">
        <f>分析係数表!C8</f>
        <v>0.20518758684576188</v>
      </c>
      <c r="G5" s="77">
        <f t="shared" ref="G5:G38" si="1">E5*F5</f>
        <v>0.28899660119121395</v>
      </c>
      <c r="H5" s="77">
        <f t="array" ref="H5:H43">MMULT(逆行列係数!C5:AO43,'6'!G5:G43)</f>
        <v>0.29827996094160431</v>
      </c>
      <c r="I5" s="77">
        <f t="shared" ref="I5:I38" si="2">C5+H5</f>
        <v>0.29827996094160431</v>
      </c>
      <c r="J5" s="76">
        <f>分析係数表!G8</f>
        <v>0.11971830985915492</v>
      </c>
      <c r="K5" s="78">
        <f t="shared" ref="K5:K38" si="3">I5*J5</f>
        <v>3.570957278878361E-2</v>
      </c>
      <c r="L5" s="79" t="s">
        <v>180</v>
      </c>
      <c r="M5" s="80" t="s">
        <v>180</v>
      </c>
      <c r="N5" s="81">
        <f>分析係数表!H8</f>
        <v>1.3167643294941739E-2</v>
      </c>
      <c r="O5" s="82">
        <f t="shared" ref="O5:O43" si="4">$M$44*N5</f>
        <v>0.20997416967575883</v>
      </c>
      <c r="P5" s="76">
        <f>分析係数表!C8</f>
        <v>0.20518758684576188</v>
      </c>
      <c r="Q5" s="82">
        <f t="shared" ref="Q5:Q38" si="5">O5*P5</f>
        <v>4.3084093175711505E-2</v>
      </c>
      <c r="R5" s="83">
        <f t="array" ref="R5:R43">MMULT(逆行列係数!C5:AO43,'6'!Q5:Q43)</f>
        <v>7.2832192986178879E-2</v>
      </c>
      <c r="S5" s="84">
        <f t="shared" ref="S5:S38" si="6">I5+R5</f>
        <v>0.37111215392778318</v>
      </c>
      <c r="T5" s="85">
        <f>分析係数表!F8</f>
        <v>0.45341278439869986</v>
      </c>
      <c r="U5" s="86">
        <f t="shared" ref="U5:U43" si="7">S5*T5</f>
        <v>0.16826699503659506</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投入係数表!H6</f>
        <v>0</v>
      </c>
      <c r="E6" s="77">
        <f t="shared" si="0"/>
        <v>0</v>
      </c>
      <c r="F6" s="76">
        <f>分析係数表!C9</f>
        <v>1</v>
      </c>
      <c r="G6" s="77">
        <f t="shared" si="1"/>
        <v>0</v>
      </c>
      <c r="H6" s="77">
        <v>8.2073151325856212E-6</v>
      </c>
      <c r="I6" s="77">
        <f t="shared" si="2"/>
        <v>8.2073151325856212E-6</v>
      </c>
      <c r="J6" s="76">
        <f>分析係数表!G9</f>
        <v>0.24479166666666666</v>
      </c>
      <c r="K6" s="78">
        <f t="shared" si="3"/>
        <v>2.0090823501641885E-6</v>
      </c>
      <c r="L6" s="79"/>
      <c r="M6" s="80"/>
      <c r="N6" s="81">
        <f>分析係数表!H9</f>
        <v>6.7353674142924501E-4</v>
      </c>
      <c r="O6" s="82">
        <f t="shared" si="4"/>
        <v>1.0740366735332933E-2</v>
      </c>
      <c r="P6" s="76">
        <f>分析係数表!C9</f>
        <v>1</v>
      </c>
      <c r="Q6" s="82">
        <f t="shared" si="5"/>
        <v>1.0740366735332933E-2</v>
      </c>
      <c r="R6" s="83">
        <v>1.3479488192780062E-2</v>
      </c>
      <c r="S6" s="84">
        <f t="shared" si="6"/>
        <v>1.3487695507912649E-2</v>
      </c>
      <c r="T6" s="85">
        <f>分析係数表!F9</f>
        <v>0.671875</v>
      </c>
      <c r="U6" s="86">
        <f t="shared" si="7"/>
        <v>9.0620454193788107E-3</v>
      </c>
      <c r="V6" s="87">
        <f>分析係数表!D9</f>
        <v>7.2916666666666671E-2</v>
      </c>
      <c r="W6" s="167">
        <f t="shared" si="8"/>
        <v>0</v>
      </c>
      <c r="X6" s="76">
        <f>分析係数表!E9</f>
        <v>3.125E-2</v>
      </c>
      <c r="Y6" s="166">
        <f t="shared" si="9"/>
        <v>0</v>
      </c>
    </row>
    <row r="7" spans="1:25" x14ac:dyDescent="0.2">
      <c r="A7" s="6" t="s">
        <v>220</v>
      </c>
      <c r="B7" s="5" t="s">
        <v>266</v>
      </c>
      <c r="C7" s="90"/>
      <c r="D7" s="76">
        <f>投入係数表!H7</f>
        <v>0</v>
      </c>
      <c r="E7" s="77">
        <f t="shared" si="0"/>
        <v>0</v>
      </c>
      <c r="F7" s="76">
        <f>分析係数表!C10</f>
        <v>1</v>
      </c>
      <c r="G7" s="77">
        <f t="shared" si="1"/>
        <v>0</v>
      </c>
      <c r="H7" s="77">
        <v>5.6709925293948939E-4</v>
      </c>
      <c r="I7" s="77">
        <f t="shared" si="2"/>
        <v>5.6709925293948939E-4</v>
      </c>
      <c r="J7" s="76">
        <f>分析係数表!G10</f>
        <v>0.17878930079774755</v>
      </c>
      <c r="K7" s="78">
        <f t="shared" si="3"/>
        <v>1.0139127891597629E-4</v>
      </c>
      <c r="L7" s="79"/>
      <c r="M7" s="80"/>
      <c r="N7" s="81">
        <f>分析係数表!H10</f>
        <v>1.34707348285849E-3</v>
      </c>
      <c r="O7" s="82">
        <f t="shared" si="4"/>
        <v>2.1480733470665866E-2</v>
      </c>
      <c r="P7" s="76">
        <f>分析係数表!C10</f>
        <v>1</v>
      </c>
      <c r="Q7" s="82">
        <f t="shared" si="5"/>
        <v>2.1480733470665866E-2</v>
      </c>
      <c r="R7" s="83">
        <v>4.9812177613073577E-2</v>
      </c>
      <c r="S7" s="84">
        <f t="shared" si="6"/>
        <v>5.0379276866013067E-2</v>
      </c>
      <c r="T7" s="85">
        <f>分析係数表!F10</f>
        <v>0.51806663538244957</v>
      </c>
      <c r="U7" s="86">
        <f t="shared" si="7"/>
        <v>2.6099822458976268E-2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投入係数表!H8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-5.3701833676664658E-4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投入係数表!H9</f>
        <v>0</v>
      </c>
      <c r="E9" s="77">
        <f t="shared" si="0"/>
        <v>0</v>
      </c>
      <c r="F9" s="76">
        <f>分析係数表!C12</f>
        <v>0.31725255547245079</v>
      </c>
      <c r="G9" s="77">
        <f t="shared" si="1"/>
        <v>0</v>
      </c>
      <c r="H9" s="77">
        <v>1.3468809891926212E-2</v>
      </c>
      <c r="I9" s="77">
        <f t="shared" si="2"/>
        <v>1.3468809891926212E-2</v>
      </c>
      <c r="J9" s="76">
        <f>分析係数表!G12</f>
        <v>0.14436450839328538</v>
      </c>
      <c r="K9" s="78">
        <f t="shared" si="3"/>
        <v>1.9444181186905468E-3</v>
      </c>
      <c r="L9" s="79"/>
      <c r="M9" s="80"/>
      <c r="N9" s="81">
        <f>分析係数表!H12</f>
        <v>9.9009900990099015E-2</v>
      </c>
      <c r="O9" s="82">
        <f t="shared" si="4"/>
        <v>1.578833910093941</v>
      </c>
      <c r="P9" s="76">
        <f>分析係数表!C12</f>
        <v>0.31725255547245079</v>
      </c>
      <c r="Q9" s="82">
        <f t="shared" si="5"/>
        <v>0.50088909264386439</v>
      </c>
      <c r="R9" s="83">
        <v>0.5735345964441787</v>
      </c>
      <c r="S9" s="84">
        <f t="shared" si="6"/>
        <v>0.58700340633610493</v>
      </c>
      <c r="T9" s="85">
        <f>分析係数表!F12</f>
        <v>0.2880095923261391</v>
      </c>
      <c r="U9" s="86">
        <f t="shared" si="7"/>
        <v>0.16906261175291656</v>
      </c>
      <c r="V9" s="87">
        <f>分析係数表!D12</f>
        <v>2.9976019184652279E-2</v>
      </c>
      <c r="W9" s="167">
        <f t="shared" si="8"/>
        <v>0</v>
      </c>
      <c r="X9" s="76">
        <f>分析係数表!E12</f>
        <v>3.0635491606714627E-2</v>
      </c>
      <c r="Y9" s="166">
        <f t="shared" si="9"/>
        <v>0</v>
      </c>
    </row>
    <row r="10" spans="1:25" x14ac:dyDescent="0.2">
      <c r="A10" s="6" t="s">
        <v>223</v>
      </c>
      <c r="B10" s="5" t="s">
        <v>28</v>
      </c>
      <c r="C10" s="75">
        <f>最終需要_まとめ!C11</f>
        <v>100</v>
      </c>
      <c r="D10" s="76">
        <f>投入係数表!H10</f>
        <v>0.23943661971830985</v>
      </c>
      <c r="E10" s="77">
        <f t="shared" si="0"/>
        <v>23.943661971830984</v>
      </c>
      <c r="F10" s="76">
        <f>分析係数表!C13</f>
        <v>0</v>
      </c>
      <c r="G10" s="77">
        <f t="shared" si="1"/>
        <v>0</v>
      </c>
      <c r="H10" s="77">
        <v>0</v>
      </c>
      <c r="I10" s="77">
        <f t="shared" si="2"/>
        <v>100</v>
      </c>
      <c r="J10" s="76">
        <f>分析係数表!G13</f>
        <v>0.23943661971830985</v>
      </c>
      <c r="K10" s="78">
        <f t="shared" si="3"/>
        <v>23.943661971830984</v>
      </c>
      <c r="L10" s="79"/>
      <c r="M10" s="80"/>
      <c r="N10" s="81">
        <f>分析係数表!H13</f>
        <v>1.4784131474371926E-2</v>
      </c>
      <c r="O10" s="82">
        <f t="shared" si="4"/>
        <v>0.23575104984055784</v>
      </c>
      <c r="P10" s="76">
        <f>分析係数表!C13</f>
        <v>0</v>
      </c>
      <c r="Q10" s="82">
        <f t="shared" si="5"/>
        <v>0</v>
      </c>
      <c r="R10" s="83">
        <v>0</v>
      </c>
      <c r="S10" s="84">
        <f t="shared" si="6"/>
        <v>100</v>
      </c>
      <c r="T10" s="85">
        <f>分析係数表!F13</f>
        <v>0.38028169014084506</v>
      </c>
      <c r="U10" s="86">
        <f t="shared" si="7"/>
        <v>38.028169014084504</v>
      </c>
      <c r="V10" s="87">
        <f>分析係数表!D13</f>
        <v>0.676056338028169</v>
      </c>
      <c r="W10" s="167">
        <f t="shared" si="8"/>
        <v>68</v>
      </c>
      <c r="X10" s="76">
        <f>分析係数表!E13</f>
        <v>0.60563380281690138</v>
      </c>
      <c r="Y10" s="166">
        <f t="shared" si="9"/>
        <v>61</v>
      </c>
    </row>
    <row r="11" spans="1:25" x14ac:dyDescent="0.2">
      <c r="A11" s="6" t="s">
        <v>224</v>
      </c>
      <c r="B11" s="5" t="s">
        <v>267</v>
      </c>
      <c r="C11" s="90"/>
      <c r="D11" s="76">
        <f>投入係数表!H11</f>
        <v>1.4084507042253521E-2</v>
      </c>
      <c r="E11" s="77">
        <f t="shared" si="0"/>
        <v>1.4084507042253522</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1.9869678460365924E-2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投入係数表!H12</f>
        <v>0.11267605633802817</v>
      </c>
      <c r="E12" s="77">
        <f t="shared" si="0"/>
        <v>11.267605633802818</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0.14660600593729453</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投入係数表!H13</f>
        <v>1.4084507042253521E-2</v>
      </c>
      <c r="E13" s="77">
        <f t="shared" si="0"/>
        <v>1.4084507042253522</v>
      </c>
      <c r="F13" s="76">
        <f>分析係数表!C16</f>
        <v>8.9814814814814792E-2</v>
      </c>
      <c r="G13" s="77">
        <f t="shared" si="1"/>
        <v>0.12649973917579549</v>
      </c>
      <c r="H13" s="77">
        <v>0.13006338965344857</v>
      </c>
      <c r="I13" s="77">
        <f t="shared" si="2"/>
        <v>0.13006338965344857</v>
      </c>
      <c r="J13" s="76">
        <f>分析係数表!G16</f>
        <v>3.255813953488372E-2</v>
      </c>
      <c r="K13" s="78">
        <f t="shared" si="3"/>
        <v>4.2346219887169304E-3</v>
      </c>
      <c r="L13" s="79"/>
      <c r="M13" s="80"/>
      <c r="N13" s="81">
        <f>分析係数表!H16</f>
        <v>1.7579308951303295E-2</v>
      </c>
      <c r="O13" s="82">
        <f t="shared" si="4"/>
        <v>0.28032357179218953</v>
      </c>
      <c r="P13" s="76">
        <f>分析係数表!C16</f>
        <v>8.9814814814814792E-2</v>
      </c>
      <c r="Q13" s="82">
        <f t="shared" si="5"/>
        <v>2.5177209688742944E-2</v>
      </c>
      <c r="R13" s="83">
        <v>2.7778662758889076E-2</v>
      </c>
      <c r="S13" s="84">
        <f t="shared" si="6"/>
        <v>0.15784205241233765</v>
      </c>
      <c r="T13" s="85">
        <f>分析係数表!F16</f>
        <v>0.28372093023255812</v>
      </c>
      <c r="U13" s="86">
        <f t="shared" si="7"/>
        <v>4.4783093940244635E-2</v>
      </c>
      <c r="V13" s="87">
        <f>分析係数表!D16</f>
        <v>0</v>
      </c>
      <c r="W13" s="167">
        <f t="shared" si="8"/>
        <v>0</v>
      </c>
      <c r="X13" s="76">
        <f>分析係数表!E16</f>
        <v>0</v>
      </c>
      <c r="Y13" s="166">
        <f t="shared" si="9"/>
        <v>0</v>
      </c>
    </row>
    <row r="14" spans="1:25" x14ac:dyDescent="0.2">
      <c r="A14" s="6" t="s">
        <v>2</v>
      </c>
      <c r="B14" s="5" t="s">
        <v>364</v>
      </c>
      <c r="C14" s="90"/>
      <c r="D14" s="76">
        <f>投入係数表!H14</f>
        <v>1.4084507042253521E-2</v>
      </c>
      <c r="E14" s="77">
        <f t="shared" si="0"/>
        <v>1.4084507042253522</v>
      </c>
      <c r="F14" s="76">
        <f>分析係数表!C17</f>
        <v>7.194244604316502E-3</v>
      </c>
      <c r="G14" s="77">
        <f t="shared" si="1"/>
        <v>1.0132738879319017E-2</v>
      </c>
      <c r="H14" s="77">
        <v>1.033677219409879E-2</v>
      </c>
      <c r="I14" s="77">
        <f t="shared" si="2"/>
        <v>1.033677219409879E-2</v>
      </c>
      <c r="J14" s="76">
        <f>分析係数表!G17</f>
        <v>0.24242424242424243</v>
      </c>
      <c r="K14" s="78">
        <f t="shared" si="3"/>
        <v>2.5058841682663734E-3</v>
      </c>
      <c r="L14" s="79"/>
      <c r="M14" s="80"/>
      <c r="N14" s="81">
        <f>分析係数表!H17</f>
        <v>2.8625311510742913E-3</v>
      </c>
      <c r="O14" s="82">
        <f t="shared" si="4"/>
        <v>4.5646558625164965E-2</v>
      </c>
      <c r="P14" s="76">
        <f>分析係数表!C17</f>
        <v>7.194244604316502E-3</v>
      </c>
      <c r="Q14" s="82">
        <f t="shared" si="5"/>
        <v>3.2839250809470996E-4</v>
      </c>
      <c r="R14" s="83">
        <v>5.2693905913573746E-4</v>
      </c>
      <c r="S14" s="84">
        <f t="shared" si="6"/>
        <v>1.0863711253234527E-2</v>
      </c>
      <c r="T14" s="85">
        <f>分析係数表!F17</f>
        <v>0.39393939393939392</v>
      </c>
      <c r="U14" s="86">
        <f t="shared" si="7"/>
        <v>4.279643827031783E-3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投入係数表!H15</f>
        <v>0</v>
      </c>
      <c r="E15" s="77">
        <f t="shared" si="0"/>
        <v>0</v>
      </c>
      <c r="F15" s="76">
        <f>分析係数表!C18</f>
        <v>0.18904593639575973</v>
      </c>
      <c r="G15" s="77">
        <f t="shared" si="1"/>
        <v>0</v>
      </c>
      <c r="H15" s="77">
        <v>5.2616925450397686E-4</v>
      </c>
      <c r="I15" s="77">
        <f t="shared" si="2"/>
        <v>5.2616925450397686E-4</v>
      </c>
      <c r="J15" s="76">
        <f>分析係数表!G18</f>
        <v>0.21417322834645669</v>
      </c>
      <c r="K15" s="78">
        <f t="shared" si="3"/>
        <v>1.1269136789376512E-4</v>
      </c>
      <c r="L15" s="79"/>
      <c r="M15" s="80"/>
      <c r="N15" s="81">
        <f>分析係数表!H18</f>
        <v>4.7147571900047147E-4</v>
      </c>
      <c r="O15" s="82">
        <f t="shared" si="4"/>
        <v>7.5182567147330523E-3</v>
      </c>
      <c r="P15" s="76">
        <f>分析係数表!C18</f>
        <v>0.18904593639575973</v>
      </c>
      <c r="Q15" s="82">
        <f t="shared" si="5"/>
        <v>1.4212958807004181E-3</v>
      </c>
      <c r="R15" s="83">
        <v>2.3670324117258993E-3</v>
      </c>
      <c r="S15" s="84">
        <f t="shared" si="6"/>
        <v>2.8932016662298761E-3</v>
      </c>
      <c r="T15" s="85">
        <f>分析係数表!F18</f>
        <v>0.45826771653543308</v>
      </c>
      <c r="U15" s="86">
        <f t="shared" si="7"/>
        <v>1.3258609210596755E-3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投入係数表!H16</f>
        <v>0</v>
      </c>
      <c r="E16" s="77">
        <f t="shared" si="0"/>
        <v>0</v>
      </c>
      <c r="F16" s="76">
        <f>分析係数表!C19</f>
        <v>0.10693641618497107</v>
      </c>
      <c r="G16" s="77">
        <f t="shared" si="1"/>
        <v>0</v>
      </c>
      <c r="H16" s="77">
        <v>3.3941822165419945E-5</v>
      </c>
      <c r="I16" s="77">
        <f t="shared" si="2"/>
        <v>3.3941822165419945E-5</v>
      </c>
      <c r="J16" s="76">
        <f>分析係数表!G19</f>
        <v>5.6250000000000001E-2</v>
      </c>
      <c r="K16" s="78">
        <f t="shared" si="3"/>
        <v>1.909227496804872E-6</v>
      </c>
      <c r="L16" s="79"/>
      <c r="M16" s="80"/>
      <c r="N16" s="81">
        <f>分析係数表!H19</f>
        <v>-1.34707348285849E-4</v>
      </c>
      <c r="O16" s="82">
        <f t="shared" si="4"/>
        <v>-2.1480733470665863E-3</v>
      </c>
      <c r="P16" s="76">
        <f>分析係数表!C19</f>
        <v>0.10693641618497107</v>
      </c>
      <c r="Q16" s="82">
        <f t="shared" si="5"/>
        <v>-2.2970726543775628E-4</v>
      </c>
      <c r="R16" s="83">
        <v>-1.2531721421831104E-4</v>
      </c>
      <c r="S16" s="84">
        <f t="shared" si="6"/>
        <v>-9.1375392052891086E-5</v>
      </c>
      <c r="T16" s="85">
        <f>分析係数表!F19</f>
        <v>0.23125000000000001</v>
      </c>
      <c r="U16" s="86">
        <f t="shared" si="7"/>
        <v>-2.1130559412231066E-5</v>
      </c>
      <c r="V16" s="87">
        <f>分析係数表!D19</f>
        <v>0</v>
      </c>
      <c r="W16" s="167">
        <f t="shared" si="8"/>
        <v>0</v>
      </c>
      <c r="X16" s="76">
        <f>分析係数表!E19</f>
        <v>0</v>
      </c>
      <c r="Y16" s="166">
        <f t="shared" si="9"/>
        <v>0</v>
      </c>
    </row>
    <row r="17" spans="1:25" x14ac:dyDescent="0.2">
      <c r="A17" s="6" t="s">
        <v>5</v>
      </c>
      <c r="B17" s="5" t="s">
        <v>33</v>
      </c>
      <c r="C17" s="90"/>
      <c r="D17" s="76">
        <f>投入係数表!H17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9.6663300617996391E-3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投入係数表!H18</f>
        <v>0</v>
      </c>
      <c r="E18" s="77">
        <f t="shared" si="0"/>
        <v>0</v>
      </c>
      <c r="F18" s="76">
        <f>分析係数表!C21</f>
        <v>2.4177949709864643E-2</v>
      </c>
      <c r="G18" s="77">
        <f t="shared" si="1"/>
        <v>0</v>
      </c>
      <c r="H18" s="77">
        <v>2.0046713221748546E-4</v>
      </c>
      <c r="I18" s="77">
        <f t="shared" si="2"/>
        <v>2.0046713221748546E-4</v>
      </c>
      <c r="J18" s="76">
        <f>分析係数表!G21</f>
        <v>0.28491620111731841</v>
      </c>
      <c r="K18" s="78">
        <f t="shared" si="3"/>
        <v>5.7116333760289148E-5</v>
      </c>
      <c r="L18" s="79"/>
      <c r="M18" s="80"/>
      <c r="N18" s="81">
        <f>分析係数表!H21</f>
        <v>9.7662827507240518E-4</v>
      </c>
      <c r="O18" s="82">
        <f t="shared" si="4"/>
        <v>1.5573531766232751E-2</v>
      </c>
      <c r="P18" s="76">
        <f>分析係数表!C21</f>
        <v>2.4177949709864643E-2</v>
      </c>
      <c r="Q18" s="82">
        <f t="shared" si="5"/>
        <v>3.7653606784895493E-4</v>
      </c>
      <c r="R18" s="83">
        <v>6.3016367552634351E-4</v>
      </c>
      <c r="S18" s="84">
        <f t="shared" si="6"/>
        <v>8.3063080774382902E-4</v>
      </c>
      <c r="T18" s="85">
        <f>分析係数表!F21</f>
        <v>0.42458100558659218</v>
      </c>
      <c r="U18" s="86">
        <f t="shared" si="7"/>
        <v>3.5267006362307824E-4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投入係数表!H19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5.3701833676664658E-4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5.3701833676664658E-4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投入係数表!H21</f>
        <v>0</v>
      </c>
      <c r="E21" s="77">
        <f t="shared" si="0"/>
        <v>0</v>
      </c>
      <c r="F21" s="76">
        <f>分析係数表!C24</f>
        <v>5.8479532163743242E-3</v>
      </c>
      <c r="G21" s="77">
        <f t="shared" si="1"/>
        <v>0</v>
      </c>
      <c r="H21" s="77">
        <v>4.1328237586876572E-5</v>
      </c>
      <c r="I21" s="77">
        <f t="shared" si="2"/>
        <v>4.1328237586876572E-5</v>
      </c>
      <c r="J21" s="76">
        <f>分析係数表!G24</f>
        <v>0.33333333333333331</v>
      </c>
      <c r="K21" s="78">
        <f t="shared" si="3"/>
        <v>1.3776079195625523E-5</v>
      </c>
      <c r="L21" s="79"/>
      <c r="M21" s="80"/>
      <c r="N21" s="81">
        <f>分析係数表!H24</f>
        <v>4.0412204485754696E-4</v>
      </c>
      <c r="O21" s="82">
        <f t="shared" si="4"/>
        <v>6.4442200411997585E-3</v>
      </c>
      <c r="P21" s="76">
        <f>分析係数表!C24</f>
        <v>5.8479532163743242E-3</v>
      </c>
      <c r="Q21" s="82">
        <f t="shared" si="5"/>
        <v>3.768549731695801E-5</v>
      </c>
      <c r="R21" s="83">
        <v>7.7229983964922306E-5</v>
      </c>
      <c r="S21" s="84">
        <f t="shared" si="6"/>
        <v>1.1855822155179888E-4</v>
      </c>
      <c r="T21" s="85">
        <f>分析係数表!F24</f>
        <v>0.66666666666666663</v>
      </c>
      <c r="U21" s="86">
        <f t="shared" si="7"/>
        <v>7.9038814367865919E-5</v>
      </c>
      <c r="V21" s="87">
        <f>分析係数表!D24</f>
        <v>0</v>
      </c>
      <c r="W21" s="167">
        <f t="shared" si="8"/>
        <v>0</v>
      </c>
      <c r="X21" s="76">
        <f>分析係数表!E24</f>
        <v>0</v>
      </c>
      <c r="Y21" s="166">
        <f t="shared" si="9"/>
        <v>0</v>
      </c>
    </row>
    <row r="22" spans="1:25" x14ac:dyDescent="0.2">
      <c r="A22" s="6" t="s">
        <v>10</v>
      </c>
      <c r="B22" s="5" t="s">
        <v>271</v>
      </c>
      <c r="C22" s="90"/>
      <c r="D22" s="76">
        <f>投入係数表!H22</f>
        <v>0</v>
      </c>
      <c r="E22" s="77">
        <f t="shared" si="0"/>
        <v>0</v>
      </c>
      <c r="F22" s="76">
        <f>分析係数表!C25</f>
        <v>1.2048192771084376E-2</v>
      </c>
      <c r="G22" s="77">
        <f t="shared" si="1"/>
        <v>0</v>
      </c>
      <c r="H22" s="77">
        <v>1.7192254124514094E-4</v>
      </c>
      <c r="I22" s="77">
        <f t="shared" si="2"/>
        <v>1.7192254124514094E-4</v>
      </c>
      <c r="J22" s="76">
        <f>分析係数表!G25</f>
        <v>0.33333333333333331</v>
      </c>
      <c r="K22" s="78">
        <f t="shared" si="3"/>
        <v>5.7307513748380309E-5</v>
      </c>
      <c r="L22" s="79"/>
      <c r="M22" s="80"/>
      <c r="N22" s="81">
        <f>分析係数表!H25</f>
        <v>5.3882939314339599E-4</v>
      </c>
      <c r="O22" s="82">
        <f t="shared" si="4"/>
        <v>8.5922933882663453E-3</v>
      </c>
      <c r="P22" s="76">
        <f>分析係数表!C25</f>
        <v>1.2048192771084376E-2</v>
      </c>
      <c r="Q22" s="82">
        <f t="shared" si="5"/>
        <v>1.0352160708754666E-4</v>
      </c>
      <c r="R22" s="83">
        <v>1.7303486523543934E-4</v>
      </c>
      <c r="S22" s="84">
        <f t="shared" si="6"/>
        <v>3.4495740648058027E-4</v>
      </c>
      <c r="T22" s="85">
        <f>分析係数表!F25</f>
        <v>0.66666666666666663</v>
      </c>
      <c r="U22" s="86">
        <f t="shared" si="7"/>
        <v>2.2997160432038685E-4</v>
      </c>
      <c r="V22" s="87">
        <f>分析係数表!D25</f>
        <v>0</v>
      </c>
      <c r="W22" s="167">
        <f t="shared" si="8"/>
        <v>0</v>
      </c>
      <c r="X22" s="76">
        <f>分析係数表!E25</f>
        <v>0</v>
      </c>
      <c r="Y22" s="166">
        <f t="shared" si="9"/>
        <v>0</v>
      </c>
    </row>
    <row r="23" spans="1:25" x14ac:dyDescent="0.2">
      <c r="A23" s="6" t="s">
        <v>11</v>
      </c>
      <c r="B23" s="5" t="s">
        <v>35</v>
      </c>
      <c r="C23" s="90"/>
      <c r="D23" s="76">
        <f>投入係数表!H23</f>
        <v>0</v>
      </c>
      <c r="E23" s="77">
        <f t="shared" si="0"/>
        <v>0</v>
      </c>
      <c r="F23" s="76">
        <f>分析係数表!C26</f>
        <v>2.4531024531024515E-2</v>
      </c>
      <c r="G23" s="77">
        <f t="shared" si="1"/>
        <v>0</v>
      </c>
      <c r="H23" s="77">
        <v>2.2203074413800654E-4</v>
      </c>
      <c r="I23" s="77">
        <f t="shared" si="2"/>
        <v>2.2203074413800654E-4</v>
      </c>
      <c r="J23" s="76">
        <f>分析係数表!G26</f>
        <v>0.2</v>
      </c>
      <c r="K23" s="78">
        <f t="shared" si="3"/>
        <v>4.4406148827601313E-5</v>
      </c>
      <c r="L23" s="79"/>
      <c r="M23" s="80"/>
      <c r="N23" s="81">
        <f>分析係数表!H26</f>
        <v>1.1988953997440561E-2</v>
      </c>
      <c r="O23" s="82">
        <f t="shared" si="4"/>
        <v>0.1911785278889262</v>
      </c>
      <c r="P23" s="76">
        <f>分析係数表!C26</f>
        <v>2.4531024531024515E-2</v>
      </c>
      <c r="Q23" s="82">
        <f t="shared" si="5"/>
        <v>4.6898051574484024E-3</v>
      </c>
      <c r="R23" s="83">
        <v>4.7833142011033409E-3</v>
      </c>
      <c r="S23" s="84">
        <f t="shared" si="6"/>
        <v>5.0053449452413471E-3</v>
      </c>
      <c r="T23" s="85">
        <f>分析係数表!F26</f>
        <v>0.35</v>
      </c>
      <c r="U23" s="86">
        <f t="shared" si="7"/>
        <v>1.7518707308344713E-3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投入係数表!H24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0.1831232528374265</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3.3670033670033517E-3</v>
      </c>
      <c r="G25" s="77">
        <f t="shared" si="1"/>
        <v>0</v>
      </c>
      <c r="H25" s="77">
        <v>1.2045171087827865E-4</v>
      </c>
      <c r="I25" s="77">
        <f t="shared" si="2"/>
        <v>1.2045171087827865E-4</v>
      </c>
      <c r="J25" s="76">
        <f>分析係数表!G28</f>
        <v>0.13333333333333333</v>
      </c>
      <c r="K25" s="78">
        <f t="shared" si="3"/>
        <v>1.6060228117103819E-5</v>
      </c>
      <c r="L25" s="79"/>
      <c r="M25" s="80"/>
      <c r="N25" s="81">
        <f>分析係数表!H28</f>
        <v>2.1418468377449991E-2</v>
      </c>
      <c r="O25" s="82">
        <f t="shared" si="4"/>
        <v>0.34154366218358723</v>
      </c>
      <c r="P25" s="76">
        <f>分析係数表!C28</f>
        <v>3.3670033670033517E-3</v>
      </c>
      <c r="Q25" s="82">
        <f t="shared" si="5"/>
        <v>1.1499786605507936E-3</v>
      </c>
      <c r="R25" s="83">
        <v>1.1977162347689761E-3</v>
      </c>
      <c r="S25" s="84">
        <f t="shared" si="6"/>
        <v>1.3181679456472548E-3</v>
      </c>
      <c r="T25" s="85">
        <f>分析係数表!F28</f>
        <v>0.22222222222222221</v>
      </c>
      <c r="U25" s="86">
        <f t="shared" si="7"/>
        <v>2.929262101438344E-4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投入係数表!H26</f>
        <v>1.4084507042253521E-2</v>
      </c>
      <c r="E26" s="77">
        <f t="shared" si="0"/>
        <v>1.4084507042253522</v>
      </c>
      <c r="F26" s="76">
        <f>分析係数表!C29</f>
        <v>2.5392986698911768E-2</v>
      </c>
      <c r="G26" s="77">
        <f t="shared" si="1"/>
        <v>3.5764769998467283E-2</v>
      </c>
      <c r="H26" s="77">
        <v>3.6508177046764387E-2</v>
      </c>
      <c r="I26" s="77">
        <f t="shared" si="2"/>
        <v>3.6508177046764387E-2</v>
      </c>
      <c r="J26" s="76">
        <f>分析係数表!G29</f>
        <v>0.29914529914529914</v>
      </c>
      <c r="K26" s="78">
        <f t="shared" si="3"/>
        <v>1.0921249543903876E-2</v>
      </c>
      <c r="L26" s="79"/>
      <c r="M26" s="80"/>
      <c r="N26" s="81">
        <f>分析係数表!H29</f>
        <v>1.0103051121438675E-2</v>
      </c>
      <c r="O26" s="82">
        <f t="shared" si="4"/>
        <v>0.16110550102999399</v>
      </c>
      <c r="P26" s="76">
        <f>分析係数表!C29</f>
        <v>2.5392986698911768E-2</v>
      </c>
      <c r="Q26" s="82">
        <f t="shared" si="5"/>
        <v>4.0909498447761535E-3</v>
      </c>
      <c r="R26" s="83">
        <v>5.1855624381628319E-3</v>
      </c>
      <c r="S26" s="84">
        <f t="shared" si="6"/>
        <v>4.1693739484927217E-2</v>
      </c>
      <c r="T26" s="85">
        <f>分析係数表!F29</f>
        <v>0.51282051282051277</v>
      </c>
      <c r="U26" s="86">
        <f t="shared" si="7"/>
        <v>2.1381404864065239E-2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投入係数表!H27</f>
        <v>0</v>
      </c>
      <c r="E27" s="77">
        <f t="shared" si="0"/>
        <v>0</v>
      </c>
      <c r="F27" s="76">
        <f>分析係数表!C30</f>
        <v>1</v>
      </c>
      <c r="G27" s="77">
        <f t="shared" si="1"/>
        <v>0</v>
      </c>
      <c r="H27" s="77">
        <v>9.2784556888358995E-3</v>
      </c>
      <c r="I27" s="77">
        <f t="shared" si="2"/>
        <v>9.2784556888358995E-3</v>
      </c>
      <c r="J27" s="76">
        <f>分析係数表!G30</f>
        <v>0.34463347510632975</v>
      </c>
      <c r="K27" s="78">
        <f t="shared" si="3"/>
        <v>3.1976664276636107E-3</v>
      </c>
      <c r="L27" s="79"/>
      <c r="M27" s="80"/>
      <c r="N27" s="81">
        <f>分析係数表!H30</f>
        <v>0</v>
      </c>
      <c r="O27" s="82">
        <f t="shared" si="4"/>
        <v>0</v>
      </c>
      <c r="P27" s="76">
        <f>分析係数表!C30</f>
        <v>1</v>
      </c>
      <c r="Q27" s="82">
        <f t="shared" si="5"/>
        <v>0</v>
      </c>
      <c r="R27" s="83">
        <v>2.3013433660560974E-2</v>
      </c>
      <c r="S27" s="84">
        <f t="shared" si="6"/>
        <v>3.2291889349396877E-2</v>
      </c>
      <c r="T27" s="85">
        <f>分析係数表!F30</f>
        <v>0.44145609206905179</v>
      </c>
      <c r="U27" s="86">
        <f t="shared" si="7"/>
        <v>1.425545127771098E-2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投入係数表!H28</f>
        <v>4.2253521126760563E-2</v>
      </c>
      <c r="E28" s="77">
        <f t="shared" si="0"/>
        <v>4.225352112676056</v>
      </c>
      <c r="F28" s="76">
        <f>分析係数表!C31</f>
        <v>1.5332197614991494E-2</v>
      </c>
      <c r="G28" s="77">
        <f t="shared" si="1"/>
        <v>6.4783933584471098E-2</v>
      </c>
      <c r="H28" s="77">
        <v>6.5715235124719787E-2</v>
      </c>
      <c r="I28" s="77">
        <f t="shared" si="2"/>
        <v>6.5715235124719787E-2</v>
      </c>
      <c r="J28" s="76">
        <f>分析係数表!G31</f>
        <v>7.407407407407407E-2</v>
      </c>
      <c r="K28" s="78">
        <f t="shared" si="3"/>
        <v>4.8677951944236875E-3</v>
      </c>
      <c r="L28" s="79"/>
      <c r="M28" s="80"/>
      <c r="N28" s="81">
        <f>分析係数表!H31</f>
        <v>2.4786152084596214E-2</v>
      </c>
      <c r="O28" s="82">
        <f t="shared" si="4"/>
        <v>0.39524549586025187</v>
      </c>
      <c r="P28" s="76">
        <f>分析係数表!C31</f>
        <v>1.5332197614991494E-2</v>
      </c>
      <c r="Q28" s="82">
        <f t="shared" si="5"/>
        <v>6.0599820489646841E-3</v>
      </c>
      <c r="R28" s="83">
        <v>7.2388977649937639E-3</v>
      </c>
      <c r="S28" s="84">
        <f t="shared" si="6"/>
        <v>7.2954132889713558E-2</v>
      </c>
      <c r="T28" s="85">
        <f>分析係数表!F31</f>
        <v>0.37037037037037035</v>
      </c>
      <c r="U28" s="86">
        <f t="shared" si="7"/>
        <v>2.7020049218412428E-2</v>
      </c>
      <c r="V28" s="87">
        <f>分析係数表!D31</f>
        <v>0</v>
      </c>
      <c r="W28" s="167">
        <f t="shared" si="8"/>
        <v>0</v>
      </c>
      <c r="X28" s="76">
        <f>分析係数表!E31</f>
        <v>0</v>
      </c>
      <c r="Y28" s="166">
        <f t="shared" si="9"/>
        <v>0</v>
      </c>
    </row>
    <row r="29" spans="1:25" x14ac:dyDescent="0.2">
      <c r="A29" s="6" t="s">
        <v>17</v>
      </c>
      <c r="B29" s="5" t="s">
        <v>272</v>
      </c>
      <c r="C29" s="90"/>
      <c r="D29" s="76">
        <f>投入係数表!H29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0.11223683238422914</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投入係数表!H30</f>
        <v>0</v>
      </c>
      <c r="E30" s="77">
        <f t="shared" si="0"/>
        <v>0</v>
      </c>
      <c r="F30" s="76">
        <f>分析係数表!C33</f>
        <v>1</v>
      </c>
      <c r="G30" s="77">
        <f t="shared" si="1"/>
        <v>0</v>
      </c>
      <c r="H30" s="77">
        <v>4.9842775400025501E-3</v>
      </c>
      <c r="I30" s="77">
        <f t="shared" si="2"/>
        <v>4.9842775400025501E-3</v>
      </c>
      <c r="J30" s="76">
        <f>分析係数表!G33</f>
        <v>0.50724637681159424</v>
      </c>
      <c r="K30" s="78">
        <f t="shared" si="3"/>
        <v>2.5282567231896995E-3</v>
      </c>
      <c r="L30" s="79"/>
      <c r="M30" s="80"/>
      <c r="N30" s="81">
        <f>分析係数表!H33</f>
        <v>1.0439819492153296E-3</v>
      </c>
      <c r="O30" s="82">
        <f t="shared" si="4"/>
        <v>1.6647568439766045E-2</v>
      </c>
      <c r="P30" s="76">
        <f>分析係数表!C33</f>
        <v>1</v>
      </c>
      <c r="Q30" s="82">
        <f t="shared" si="5"/>
        <v>1.6647568439766045E-2</v>
      </c>
      <c r="R30" s="83">
        <v>4.7268650448211255E-2</v>
      </c>
      <c r="S30" s="84">
        <f t="shared" si="6"/>
        <v>5.2252927988213807E-2</v>
      </c>
      <c r="T30" s="85">
        <f>分析係数表!F33</f>
        <v>0.64822134387351782</v>
      </c>
      <c r="U30" s="86">
        <f t="shared" si="7"/>
        <v>3.3871463201846107E-2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投入係数表!H31</f>
        <v>8.4507042253521125E-2</v>
      </c>
      <c r="E31" s="77">
        <f t="shared" si="0"/>
        <v>8.4507042253521121</v>
      </c>
      <c r="F31" s="76">
        <f>分析係数表!C34</f>
        <v>0.17998641611953814</v>
      </c>
      <c r="G31" s="77">
        <f t="shared" si="1"/>
        <v>1.5210119672073645</v>
      </c>
      <c r="H31" s="77">
        <v>1.5357326317733184</v>
      </c>
      <c r="I31" s="77">
        <f t="shared" si="2"/>
        <v>1.5357326317733184</v>
      </c>
      <c r="J31" s="76">
        <f>分析係数表!G34</f>
        <v>0.42479908151549944</v>
      </c>
      <c r="K31" s="78">
        <f t="shared" si="3"/>
        <v>0.65237781143068641</v>
      </c>
      <c r="L31" s="79"/>
      <c r="M31" s="80"/>
      <c r="N31" s="81">
        <f>分析係数表!H34</f>
        <v>0.17353674142924497</v>
      </c>
      <c r="O31" s="82">
        <f t="shared" si="4"/>
        <v>2.7672554893585302</v>
      </c>
      <c r="P31" s="76">
        <f>分析係数表!C34</f>
        <v>0.17998641611953814</v>
      </c>
      <c r="Q31" s="82">
        <f t="shared" si="5"/>
        <v>0.49806839801676056</v>
      </c>
      <c r="R31" s="83">
        <v>0.52852480434025417</v>
      </c>
      <c r="S31" s="84">
        <f t="shared" si="6"/>
        <v>2.0642574361135724</v>
      </c>
      <c r="T31" s="85">
        <f>分析係数表!F34</f>
        <v>0.70187523918867201</v>
      </c>
      <c r="U31" s="86">
        <f t="shared" si="7"/>
        <v>1.4488511817192085</v>
      </c>
      <c r="V31" s="87">
        <f>分析係数表!D34</f>
        <v>0.4351320321469575</v>
      </c>
      <c r="W31" s="167">
        <f t="shared" si="8"/>
        <v>1</v>
      </c>
      <c r="X31" s="76">
        <f>分析係数表!E34</f>
        <v>0.25449674703406044</v>
      </c>
      <c r="Y31" s="166">
        <f t="shared" si="9"/>
        <v>1</v>
      </c>
    </row>
    <row r="32" spans="1:25" x14ac:dyDescent="0.2">
      <c r="A32" s="6" t="s">
        <v>20</v>
      </c>
      <c r="B32" s="5" t="s">
        <v>37</v>
      </c>
      <c r="C32" s="90"/>
      <c r="D32" s="76">
        <f>投入係数表!H32</f>
        <v>1.4084507042253521E-2</v>
      </c>
      <c r="E32" s="77">
        <f t="shared" si="0"/>
        <v>1.4084507042253522</v>
      </c>
      <c r="F32" s="76">
        <f>分析係数表!C35</f>
        <v>0.37009544008483564</v>
      </c>
      <c r="G32" s="77">
        <f t="shared" si="1"/>
        <v>0.52126118321807846</v>
      </c>
      <c r="H32" s="77">
        <v>0.55033584709548566</v>
      </c>
      <c r="I32" s="77">
        <f t="shared" si="2"/>
        <v>0.55033584709548566</v>
      </c>
      <c r="J32" s="76">
        <f>分析係数表!G35</f>
        <v>0.31512981199641898</v>
      </c>
      <c r="K32" s="78">
        <f t="shared" si="3"/>
        <v>0.17342723203009039</v>
      </c>
      <c r="L32" s="79"/>
      <c r="M32" s="80"/>
      <c r="N32" s="81">
        <f>分析係数表!H35</f>
        <v>6.5501448103994067E-2</v>
      </c>
      <c r="O32" s="82">
        <f t="shared" si="4"/>
        <v>1.0445006650111275</v>
      </c>
      <c r="P32" s="76">
        <f>分析係数表!C35</f>
        <v>0.37009544008483564</v>
      </c>
      <c r="Q32" s="82">
        <f t="shared" si="5"/>
        <v>0.38656493328619673</v>
      </c>
      <c r="R32" s="83">
        <v>0.45154080071786085</v>
      </c>
      <c r="S32" s="84">
        <f t="shared" si="6"/>
        <v>1.0018766478133465</v>
      </c>
      <c r="T32" s="85">
        <f>分析係数表!F35</f>
        <v>0.64995523724261417</v>
      </c>
      <c r="U32" s="86">
        <f t="shared" si="7"/>
        <v>0.6511749743173586</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投入係数表!H33</f>
        <v>0</v>
      </c>
      <c r="E33" s="77">
        <f t="shared" si="0"/>
        <v>0</v>
      </c>
      <c r="F33" s="76">
        <f>分析係数表!C36</f>
        <v>0.67206754906435417</v>
      </c>
      <c r="G33" s="77">
        <f t="shared" si="1"/>
        <v>0</v>
      </c>
      <c r="H33" s="77">
        <v>4.4893680474927859E-2</v>
      </c>
      <c r="I33" s="77">
        <f t="shared" si="2"/>
        <v>4.4893680474927859E-2</v>
      </c>
      <c r="J33" s="76">
        <f>分析係数表!G36</f>
        <v>6.1058344640434192E-3</v>
      </c>
      <c r="K33" s="78">
        <f t="shared" si="3"/>
        <v>2.7411338146156767E-4</v>
      </c>
      <c r="L33" s="79"/>
      <c r="M33" s="80"/>
      <c r="N33" s="81">
        <f>分析係数表!H36</f>
        <v>0.13181114029770324</v>
      </c>
      <c r="O33" s="82">
        <f t="shared" si="4"/>
        <v>2.1018897701046551</v>
      </c>
      <c r="P33" s="76">
        <f>分析係数表!C36</f>
        <v>0.67206754906435417</v>
      </c>
      <c r="Q33" s="82">
        <f t="shared" si="5"/>
        <v>1.4126119061976743</v>
      </c>
      <c r="R33" s="83">
        <v>1.455560080905987</v>
      </c>
      <c r="S33" s="84">
        <f t="shared" si="6"/>
        <v>1.5004537613809148</v>
      </c>
      <c r="T33" s="85">
        <f>分析係数表!F36</f>
        <v>0.89721845318860249</v>
      </c>
      <c r="U33" s="86">
        <f t="shared" si="7"/>
        <v>1.3462348028672049</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投入係数表!H34</f>
        <v>1.4084507042253521E-2</v>
      </c>
      <c r="E34" s="77">
        <f t="shared" si="0"/>
        <v>1.4084507042253522</v>
      </c>
      <c r="F34" s="76">
        <f>分析係数表!C37</f>
        <v>0.22615884263359909</v>
      </c>
      <c r="G34" s="77">
        <f t="shared" si="1"/>
        <v>0.31853358117408326</v>
      </c>
      <c r="H34" s="77">
        <v>0.34581320868910687</v>
      </c>
      <c r="I34" s="77">
        <f t="shared" si="2"/>
        <v>0.34581320868910687</v>
      </c>
      <c r="J34" s="76">
        <f>分析係数表!G37</f>
        <v>0.42877801879971078</v>
      </c>
      <c r="K34" s="78">
        <f t="shared" si="3"/>
        <v>0.14827710249648618</v>
      </c>
      <c r="L34" s="79"/>
      <c r="M34" s="80"/>
      <c r="N34" s="81">
        <f>分析係数表!H37</f>
        <v>5.1626591230551626E-2</v>
      </c>
      <c r="O34" s="82">
        <f t="shared" si="4"/>
        <v>0.82324911026326919</v>
      </c>
      <c r="P34" s="76">
        <f>分析係数表!C37</f>
        <v>0.22615884263359909</v>
      </c>
      <c r="Q34" s="82">
        <f t="shared" si="5"/>
        <v>0.18618506597628115</v>
      </c>
      <c r="R34" s="83">
        <v>0.21675621057166178</v>
      </c>
      <c r="S34" s="84">
        <f t="shared" si="6"/>
        <v>0.56256941926076864</v>
      </c>
      <c r="T34" s="85">
        <f>分析係数表!F37</f>
        <v>0.63340563991323207</v>
      </c>
      <c r="U34" s="86">
        <f t="shared" si="7"/>
        <v>0.35633464300248252</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投入係数表!H35</f>
        <v>0</v>
      </c>
      <c r="E35" s="77">
        <f t="shared" si="0"/>
        <v>0</v>
      </c>
      <c r="F35" s="76">
        <f>分析係数表!C38</f>
        <v>8.5419734904271016E-2</v>
      </c>
      <c r="G35" s="77">
        <f t="shared" si="1"/>
        <v>0</v>
      </c>
      <c r="H35" s="77">
        <v>1.1033805035383063E-2</v>
      </c>
      <c r="I35" s="77">
        <f t="shared" si="2"/>
        <v>1.1033805035383063E-2</v>
      </c>
      <c r="J35" s="76">
        <f>分析係数表!G38</f>
        <v>0.21071428571428572</v>
      </c>
      <c r="K35" s="78">
        <f t="shared" si="3"/>
        <v>2.3249803467414311E-3</v>
      </c>
      <c r="L35" s="79"/>
      <c r="M35" s="80"/>
      <c r="N35" s="81">
        <f>分析係数表!H38</f>
        <v>4.4689162793830402E-2</v>
      </c>
      <c r="O35" s="82">
        <f t="shared" si="4"/>
        <v>0.71262333288933999</v>
      </c>
      <c r="P35" s="76">
        <f>分析係数表!C38</f>
        <v>8.5419734904271016E-2</v>
      </c>
      <c r="Q35" s="82">
        <f t="shared" si="5"/>
        <v>6.0872096182005501E-2</v>
      </c>
      <c r="R35" s="83">
        <v>7.16603218634487E-2</v>
      </c>
      <c r="S35" s="84">
        <f t="shared" si="6"/>
        <v>8.2694126898831766E-2</v>
      </c>
      <c r="T35" s="85">
        <f>分析係数表!F38</f>
        <v>0.38214285714285712</v>
      </c>
      <c r="U35" s="86">
        <f t="shared" si="7"/>
        <v>3.1600969922053565E-2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投入係数表!H36</f>
        <v>0</v>
      </c>
      <c r="E36" s="77">
        <f t="shared" si="0"/>
        <v>0</v>
      </c>
      <c r="F36" s="76">
        <f>分析係数表!C39</f>
        <v>1</v>
      </c>
      <c r="G36" s="77">
        <f t="shared" si="1"/>
        <v>0</v>
      </c>
      <c r="H36" s="77">
        <v>2.7059974813508172E-4</v>
      </c>
      <c r="I36" s="77">
        <f t="shared" si="2"/>
        <v>2.7059974813508172E-4</v>
      </c>
      <c r="J36" s="76">
        <f>分析係数表!G39</f>
        <v>0.35514018691588783</v>
      </c>
      <c r="K36" s="78">
        <f t="shared" si="3"/>
        <v>9.6100845132085088E-5</v>
      </c>
      <c r="L36" s="79"/>
      <c r="M36" s="80"/>
      <c r="N36" s="81">
        <f>分析係数表!H39</f>
        <v>4.1085741227183939E-3</v>
      </c>
      <c r="O36" s="82">
        <f t="shared" si="4"/>
        <v>6.5516237085530879E-2</v>
      </c>
      <c r="P36" s="76">
        <f>分析係数表!C39</f>
        <v>1</v>
      </c>
      <c r="Q36" s="82">
        <f t="shared" si="5"/>
        <v>6.5516237085530879E-2</v>
      </c>
      <c r="R36" s="83">
        <v>6.9005601390262822E-2</v>
      </c>
      <c r="S36" s="84">
        <f t="shared" si="6"/>
        <v>6.92762011383979E-2</v>
      </c>
      <c r="T36" s="85">
        <f>分析係数表!F39</f>
        <v>0.70560747663551404</v>
      </c>
      <c r="U36" s="86">
        <f t="shared" si="7"/>
        <v>4.8881805476159265E-2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投入係数表!H37</f>
        <v>0</v>
      </c>
      <c r="E37" s="77">
        <f t="shared" si="0"/>
        <v>0</v>
      </c>
      <c r="F37" s="76">
        <f>分析係数表!C40</f>
        <v>0.70586826347305387</v>
      </c>
      <c r="G37" s="77">
        <f t="shared" si="1"/>
        <v>0</v>
      </c>
      <c r="H37" s="77">
        <v>2.9304372655263821E-5</v>
      </c>
      <c r="I37" s="77">
        <f t="shared" si="2"/>
        <v>2.9304372655263821E-5</v>
      </c>
      <c r="J37" s="76">
        <f>分析係数表!G40</f>
        <v>0.55389507154213036</v>
      </c>
      <c r="K37" s="78">
        <f t="shared" si="3"/>
        <v>1.6231547588384604E-5</v>
      </c>
      <c r="L37" s="79"/>
      <c r="M37" s="80"/>
      <c r="N37" s="81">
        <f>分析係数表!H40</f>
        <v>2.7951774769313667E-2</v>
      </c>
      <c r="O37" s="82">
        <f t="shared" si="4"/>
        <v>0.44572521951631672</v>
      </c>
      <c r="P37" s="76">
        <f>分析係数表!C40</f>
        <v>0.70586826347305387</v>
      </c>
      <c r="Q37" s="82">
        <f t="shared" si="5"/>
        <v>0.31462328668612821</v>
      </c>
      <c r="R37" s="83">
        <v>0.31490661736719205</v>
      </c>
      <c r="S37" s="84">
        <f t="shared" si="6"/>
        <v>0.3149359217398473</v>
      </c>
      <c r="T37" s="85">
        <f>分析係数表!F40</f>
        <v>0.75325914149443562</v>
      </c>
      <c r="U37" s="86">
        <f t="shared" si="7"/>
        <v>0.23722836203551614</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投入係数表!H38</f>
        <v>0</v>
      </c>
      <c r="E38" s="77">
        <f t="shared" si="0"/>
        <v>0</v>
      </c>
      <c r="F38" s="76">
        <f>分析係数表!C41</f>
        <v>0.40942803268384664</v>
      </c>
      <c r="G38" s="77">
        <f t="shared" si="1"/>
        <v>0</v>
      </c>
      <c r="H38" s="77">
        <v>6.6718310042060256E-5</v>
      </c>
      <c r="I38" s="77">
        <f t="shared" si="2"/>
        <v>6.6718310042060256E-5</v>
      </c>
      <c r="J38" s="76">
        <f>分析係数表!G41</f>
        <v>0.46004842615012109</v>
      </c>
      <c r="K38" s="78">
        <f t="shared" si="3"/>
        <v>3.0693653530245639E-5</v>
      </c>
      <c r="L38" s="79"/>
      <c r="M38" s="80"/>
      <c r="N38" s="81">
        <f>分析係数表!H41</f>
        <v>5.1357176533979927E-2</v>
      </c>
      <c r="O38" s="82">
        <f t="shared" si="4"/>
        <v>0.81895296356913605</v>
      </c>
      <c r="P38" s="76">
        <f>分析係数表!C41</f>
        <v>0.40942803268384664</v>
      </c>
      <c r="Q38" s="82">
        <f t="shared" si="5"/>
        <v>0.33530230073471728</v>
      </c>
      <c r="R38" s="83">
        <v>0.33816802207573082</v>
      </c>
      <c r="S38" s="84">
        <f t="shared" si="6"/>
        <v>0.33823474038577289</v>
      </c>
      <c r="T38" s="85">
        <f>分析係数表!F41</f>
        <v>0.56416464891041163</v>
      </c>
      <c r="U38" s="86">
        <f t="shared" si="7"/>
        <v>0.19082008355904378</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投入係数表!H39</f>
        <v>0</v>
      </c>
      <c r="E39" s="77">
        <f>$C$10*D39</f>
        <v>0</v>
      </c>
      <c r="F39" s="76">
        <f>分析係数表!C42</f>
        <v>1</v>
      </c>
      <c r="G39" s="77">
        <f>E39*F39</f>
        <v>0</v>
      </c>
      <c r="H39" s="77">
        <v>3.6234559185869654E-3</v>
      </c>
      <c r="I39" s="77">
        <f>C39+H39</f>
        <v>3.6234559185869654E-3</v>
      </c>
      <c r="J39" s="76">
        <f>分析係数表!G42</f>
        <v>0.48732394366197185</v>
      </c>
      <c r="K39" s="78">
        <f>I39*J39</f>
        <v>1.7657968279311128E-3</v>
      </c>
      <c r="L39" s="79"/>
      <c r="M39" s="80"/>
      <c r="N39" s="81">
        <f>分析係数表!H42</f>
        <v>1.5491345052872633E-2</v>
      </c>
      <c r="O39" s="82">
        <f t="shared" si="4"/>
        <v>0.24702843491265741</v>
      </c>
      <c r="P39" s="76">
        <f>分析係数表!C42</f>
        <v>1</v>
      </c>
      <c r="Q39" s="82">
        <f>O39*P39</f>
        <v>0.24702843491265741</v>
      </c>
      <c r="R39" s="83">
        <v>0.25114805805867335</v>
      </c>
      <c r="S39" s="84">
        <f>I39+R39</f>
        <v>0.25477151397726033</v>
      </c>
      <c r="T39" s="85">
        <f>分析係数表!F42</f>
        <v>0.56338028169014087</v>
      </c>
      <c r="U39" s="86">
        <f t="shared" si="7"/>
        <v>0.14353324731113259</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投入係数表!H40</f>
        <v>2.8169014084507043E-2</v>
      </c>
      <c r="E40" s="77">
        <f>$C$10*D40</f>
        <v>2.8169014084507045</v>
      </c>
      <c r="F40" s="76">
        <f>分析係数表!C43</f>
        <v>0.37124836885602441</v>
      </c>
      <c r="G40" s="77">
        <f>E40*F40</f>
        <v>1.0457700531155618</v>
      </c>
      <c r="H40" s="77">
        <v>1.19849849185319</v>
      </c>
      <c r="I40" s="77">
        <f>C40+H40</f>
        <v>1.19849849185319</v>
      </c>
      <c r="J40" s="76">
        <f>分析係数表!G43</f>
        <v>0.37031082529474812</v>
      </c>
      <c r="K40" s="78">
        <f>I40*J40</f>
        <v>0.44381696563266576</v>
      </c>
      <c r="L40" s="79"/>
      <c r="M40" s="80"/>
      <c r="N40" s="81">
        <f>分析係数表!H43</f>
        <v>4.1186771738398333E-2</v>
      </c>
      <c r="O40" s="82">
        <f t="shared" si="4"/>
        <v>0.65677342586560883</v>
      </c>
      <c r="P40" s="76">
        <f>分析係数表!C43</f>
        <v>0.37124836885602441</v>
      </c>
      <c r="Q40" s="82">
        <f>O40*P40</f>
        <v>0.24382606306059035</v>
      </c>
      <c r="R40" s="83">
        <v>0.34990280750658254</v>
      </c>
      <c r="S40" s="84">
        <f>I40+R40</f>
        <v>1.5484012993597727</v>
      </c>
      <c r="T40" s="85">
        <f>分析係数表!F43</f>
        <v>0.64951768488745976</v>
      </c>
      <c r="U40" s="86">
        <f t="shared" si="7"/>
        <v>1.0057140272368941</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投入係数表!H41</f>
        <v>0</v>
      </c>
      <c r="E41" s="77">
        <f>$C$10*D41</f>
        <v>0</v>
      </c>
      <c r="F41" s="76">
        <f>分析係数表!C44</f>
        <v>0.32894128525196487</v>
      </c>
      <c r="G41" s="77">
        <f>E41*F41</f>
        <v>0</v>
      </c>
      <c r="H41" s="77">
        <v>6.1318524219919389E-4</v>
      </c>
      <c r="I41" s="77">
        <f>C41+H41</f>
        <v>6.1318524219919389E-4</v>
      </c>
      <c r="J41" s="76">
        <f>分析係数表!G44</f>
        <v>0.26022361770562108</v>
      </c>
      <c r="K41" s="78">
        <f>I41*J41</f>
        <v>1.595652820487717E-4</v>
      </c>
      <c r="L41" s="79"/>
      <c r="M41" s="80"/>
      <c r="N41" s="81">
        <f>分析係数表!H44</f>
        <v>0.11840775914326127</v>
      </c>
      <c r="O41" s="82">
        <f t="shared" si="4"/>
        <v>1.8881564720715294</v>
      </c>
      <c r="P41" s="76">
        <f>分析係数表!C44</f>
        <v>0.32894128525196487</v>
      </c>
      <c r="Q41" s="82">
        <f>O41*P41</f>
        <v>0.62109261668002458</v>
      </c>
      <c r="R41" s="83">
        <v>0.6284632464754587</v>
      </c>
      <c r="S41" s="84">
        <f>I41+R41</f>
        <v>0.62907643171765792</v>
      </c>
      <c r="T41" s="85">
        <f>分析係数表!F44</f>
        <v>0.457650482462858</v>
      </c>
      <c r="U41" s="86">
        <f t="shared" si="7"/>
        <v>0.28789713248159932</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投入係数表!H42</f>
        <v>0</v>
      </c>
      <c r="E42" s="77">
        <f>$C$10*D42</f>
        <v>0</v>
      </c>
      <c r="F42" s="76">
        <f>分析係数表!C45</f>
        <v>1</v>
      </c>
      <c r="G42" s="77">
        <f>E42*F42</f>
        <v>0</v>
      </c>
      <c r="H42" s="77">
        <v>1.7385139492647693E-3</v>
      </c>
      <c r="I42" s="77">
        <f>C42+H42</f>
        <v>1.7385139492647693E-3</v>
      </c>
      <c r="J42" s="76">
        <f>分析係数表!G45</f>
        <v>0</v>
      </c>
      <c r="K42" s="78">
        <f>I42*J42</f>
        <v>0</v>
      </c>
      <c r="L42" s="79"/>
      <c r="M42" s="80"/>
      <c r="N42" s="81">
        <f>分析係数表!H45</f>
        <v>0</v>
      </c>
      <c r="O42" s="82">
        <f t="shared" si="4"/>
        <v>0</v>
      </c>
      <c r="P42" s="76">
        <f>分析係数表!C45</f>
        <v>1</v>
      </c>
      <c r="Q42" s="82">
        <f>O42*P42</f>
        <v>0</v>
      </c>
      <c r="R42" s="83">
        <v>1.8764877499887638E-3</v>
      </c>
      <c r="S42" s="84">
        <f>I42+R42</f>
        <v>3.6150016992535332E-3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0</v>
      </c>
      <c r="E43" s="77">
        <f>$C$10*D43</f>
        <v>0</v>
      </c>
      <c r="F43" s="76">
        <f>分析係数表!C46</f>
        <v>4.3404255319148932E-2</v>
      </c>
      <c r="G43" s="77">
        <f>E43*F43</f>
        <v>0</v>
      </c>
      <c r="H43" s="77">
        <v>1.3800587154889168E-3</v>
      </c>
      <c r="I43" s="77">
        <f>C43+H43</f>
        <v>1.3800587154889168E-3</v>
      </c>
      <c r="J43" s="76">
        <f>分析係数表!G46</f>
        <v>1.9607843137254902E-2</v>
      </c>
      <c r="K43" s="78">
        <f>I43*J43</f>
        <v>2.7059974813508173E-5</v>
      </c>
      <c r="L43" s="79"/>
      <c r="M43" s="80"/>
      <c r="N43" s="81">
        <f>分析係数表!H46</f>
        <v>2.3708493298309423E-2</v>
      </c>
      <c r="O43" s="82">
        <f t="shared" si="4"/>
        <v>0.3780609090837192</v>
      </c>
      <c r="P43" s="76">
        <f>分析係数表!C46</f>
        <v>4.3404255319148932E-2</v>
      </c>
      <c r="Q43" s="82">
        <f>O43*P43</f>
        <v>1.64094522240593E-2</v>
      </c>
      <c r="R43" s="83">
        <v>1.7795757954132938E-2</v>
      </c>
      <c r="S43" s="84">
        <f>I43+R43</f>
        <v>1.9175816669621856E-2</v>
      </c>
      <c r="T43" s="85">
        <f>分析係数表!F46</f>
        <v>0.33333333333333331</v>
      </c>
      <c r="U43" s="86">
        <f t="shared" si="7"/>
        <v>6.3919388898739521E-3</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投入係数表!H44</f>
        <v>0.60563380281690138</v>
      </c>
      <c r="E44" s="91">
        <f>SUM(E5:E43)</f>
        <v>60.563380281690137</v>
      </c>
      <c r="F44" s="92">
        <f>分析係数表!C47</f>
        <v>0.41345953335341412</v>
      </c>
      <c r="G44" s="91">
        <f>SUM(G5:G43)</f>
        <v>3.9327545675443547</v>
      </c>
      <c r="H44" s="91">
        <f>SUM(H5:H43)</f>
        <v>4.2645561972699921</v>
      </c>
      <c r="I44" s="91">
        <f>SUM(I5:I43)</f>
        <v>104.26455619726995</v>
      </c>
      <c r="J44" s="92">
        <f>分析係数表!G47</f>
        <v>0.27301530562506093</v>
      </c>
      <c r="K44" s="93">
        <f>SUM(K5:K43)</f>
        <v>25.432571757494106</v>
      </c>
      <c r="L44" s="94">
        <f>最終需要_まとめ!$L$33</f>
        <v>0.627</v>
      </c>
      <c r="M44" s="91">
        <f>K44*L44</f>
        <v>15.946222491948804</v>
      </c>
      <c r="N44" s="95">
        <f>分析係数表!H47</f>
        <v>1</v>
      </c>
      <c r="O44" s="96">
        <f>SUM(O5:O43)</f>
        <v>15.946222491948806</v>
      </c>
      <c r="P44" s="92">
        <f>分析係数表!C47</f>
        <v>0.41345953335341412</v>
      </c>
      <c r="Q44" s="96">
        <f>SUM(Q5:Q43)</f>
        <v>5.0241482952040597</v>
      </c>
      <c r="R44" s="96">
        <f>SUM(R5:R43)</f>
        <v>5.5250825925015059</v>
      </c>
      <c r="S44" s="97">
        <f>SUM(S5:S43)</f>
        <v>109.78963878977149</v>
      </c>
      <c r="T44" s="98">
        <f>分析係数表!F47</f>
        <v>0.50258343352939261</v>
      </c>
      <c r="U44" s="99">
        <f>SUM(U5:U43)</f>
        <v>44.304925971685151</v>
      </c>
      <c r="V44" s="100">
        <f>分析係数表!D47</f>
        <v>0.12861924414259254</v>
      </c>
      <c r="W44" s="164">
        <f>SUM(W5:W43)</f>
        <v>69</v>
      </c>
      <c r="X44" s="92">
        <f>分析係数表!E47</f>
        <v>9.5684528645240963E-2</v>
      </c>
      <c r="Y44" s="165">
        <f>SUM(Y5:Y43)</f>
        <v>62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0.20518758684576188</v>
      </c>
      <c r="G5" s="77">
        <f t="shared" ref="G5:G38" si="1">E5*F5</f>
        <v>0</v>
      </c>
      <c r="H5" s="77">
        <f t="array" ref="H5:H43">MMULT(逆行列係数!C5:AO43,'7'!G5:G43)</f>
        <v>1.6845691267779918E-4</v>
      </c>
      <c r="I5" s="77">
        <f t="shared" ref="I5:I38" si="2">C5+H5</f>
        <v>1.6845691267779918E-4</v>
      </c>
      <c r="J5" s="76">
        <f>分析係数表!G8</f>
        <v>0.11971830985915492</v>
      </c>
      <c r="K5" s="78">
        <f t="shared" ref="K5:K38" si="3">I5*J5</f>
        <v>2.0167376869877365E-5</v>
      </c>
      <c r="L5" s="79" t="s">
        <v>182</v>
      </c>
      <c r="M5" s="80" t="s">
        <v>182</v>
      </c>
      <c r="N5" s="81">
        <f>分析係数表!H8</f>
        <v>1.3167643294941739E-2</v>
      </c>
      <c r="O5" s="82">
        <f t="shared" ref="O5:O43" si="4">$M$44*N5</f>
        <v>0.22496739939893265</v>
      </c>
      <c r="P5" s="76">
        <f>分析係数表!C8</f>
        <v>0.20518758684576188</v>
      </c>
      <c r="Q5" s="82">
        <f t="shared" ref="Q5:Q38" si="5">O5*P5</f>
        <v>4.6160517801633695E-2</v>
      </c>
      <c r="R5" s="83">
        <f t="array" ref="R5:R43">MMULT(逆行列係数!C5:AO43,'7'!Q5:Q43)</f>
        <v>7.8032784098745506E-2</v>
      </c>
      <c r="S5" s="84">
        <f t="shared" ref="S5:S38" si="6">I5+R5</f>
        <v>7.8201241011423311E-2</v>
      </c>
      <c r="T5" s="85">
        <f>分析係数表!F8</f>
        <v>0.45341278439869986</v>
      </c>
      <c r="U5" s="86">
        <f t="shared" ref="U5:U43" si="7">S5*T5</f>
        <v>3.5457442430423244E-2</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投入係数表!I6</f>
        <v>0</v>
      </c>
      <c r="E6" s="77">
        <f t="shared" si="0"/>
        <v>0</v>
      </c>
      <c r="F6" s="76">
        <f>分析係数表!C9</f>
        <v>1</v>
      </c>
      <c r="G6" s="77">
        <f t="shared" si="1"/>
        <v>0</v>
      </c>
      <c r="H6" s="77">
        <v>6.3759860339236647E-7</v>
      </c>
      <c r="I6" s="77">
        <f t="shared" si="2"/>
        <v>6.3759860339236647E-7</v>
      </c>
      <c r="J6" s="76">
        <f>分析係数表!G9</f>
        <v>0.24479166666666666</v>
      </c>
      <c r="K6" s="78">
        <f t="shared" si="3"/>
        <v>1.5607882478875637E-7</v>
      </c>
      <c r="L6" s="79"/>
      <c r="M6" s="80"/>
      <c r="N6" s="81">
        <f>分析係数表!H9</f>
        <v>6.7353674142924501E-4</v>
      </c>
      <c r="O6" s="82">
        <f t="shared" si="4"/>
        <v>1.1507283856722898E-2</v>
      </c>
      <c r="P6" s="76">
        <f>分析係数表!C9</f>
        <v>1</v>
      </c>
      <c r="Q6" s="82">
        <f t="shared" si="5"/>
        <v>1.1507283856722898E-2</v>
      </c>
      <c r="R6" s="83">
        <v>1.4441992596713384E-2</v>
      </c>
      <c r="S6" s="84">
        <f t="shared" si="6"/>
        <v>1.4442630195316776E-2</v>
      </c>
      <c r="T6" s="85">
        <f>分析係数表!F9</f>
        <v>0.671875</v>
      </c>
      <c r="U6" s="86">
        <f t="shared" si="7"/>
        <v>9.7036421624784597E-3</v>
      </c>
      <c r="V6" s="87">
        <f>分析係数表!D9</f>
        <v>7.2916666666666671E-2</v>
      </c>
      <c r="W6" s="167">
        <f t="shared" si="8"/>
        <v>0</v>
      </c>
      <c r="X6" s="76">
        <f>分析係数表!E9</f>
        <v>3.125E-2</v>
      </c>
      <c r="Y6" s="166">
        <f t="shared" si="9"/>
        <v>0</v>
      </c>
    </row>
    <row r="7" spans="1:25" x14ac:dyDescent="0.2">
      <c r="A7" s="6" t="s">
        <v>220</v>
      </c>
      <c r="B7" s="5" t="s">
        <v>266</v>
      </c>
      <c r="C7" s="90"/>
      <c r="D7" s="76">
        <f>投入係数表!I7</f>
        <v>0</v>
      </c>
      <c r="E7" s="77">
        <f t="shared" si="0"/>
        <v>0</v>
      </c>
      <c r="F7" s="76">
        <f>分析係数表!C10</f>
        <v>1</v>
      </c>
      <c r="G7" s="77">
        <f t="shared" si="1"/>
        <v>0</v>
      </c>
      <c r="H7" s="77">
        <v>3.8145083348626307E-6</v>
      </c>
      <c r="I7" s="77">
        <f t="shared" si="2"/>
        <v>3.8145083348626307E-6</v>
      </c>
      <c r="J7" s="76">
        <f>分析係数表!G10</f>
        <v>0.17878930079774755</v>
      </c>
      <c r="K7" s="78">
        <f t="shared" si="3"/>
        <v>6.8199327807727001E-7</v>
      </c>
      <c r="L7" s="79"/>
      <c r="M7" s="80"/>
      <c r="N7" s="81">
        <f>分析係数表!H10</f>
        <v>1.34707348285849E-3</v>
      </c>
      <c r="O7" s="82">
        <f t="shared" si="4"/>
        <v>2.3014567713445795E-2</v>
      </c>
      <c r="P7" s="76">
        <f>分析係数表!C10</f>
        <v>1</v>
      </c>
      <c r="Q7" s="82">
        <f t="shared" si="5"/>
        <v>2.3014567713445795E-2</v>
      </c>
      <c r="R7" s="83">
        <v>5.3369021881669199E-2</v>
      </c>
      <c r="S7" s="84">
        <f t="shared" si="6"/>
        <v>5.3372836390004064E-2</v>
      </c>
      <c r="T7" s="85">
        <f>分析係数表!F10</f>
        <v>0.51806663538244957</v>
      </c>
      <c r="U7" s="86">
        <f t="shared" si="7"/>
        <v>2.7650685769387371E-2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投入係数表!I8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-5.7536419283614492E-4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投入係数表!I9</f>
        <v>0</v>
      </c>
      <c r="E9" s="77">
        <f t="shared" si="0"/>
        <v>0</v>
      </c>
      <c r="F9" s="76">
        <f>分析係数表!C12</f>
        <v>0.31725255547245079</v>
      </c>
      <c r="G9" s="77">
        <f t="shared" si="1"/>
        <v>0</v>
      </c>
      <c r="H9" s="77">
        <v>3.1625925566634799E-5</v>
      </c>
      <c r="I9" s="77">
        <f t="shared" si="2"/>
        <v>3.1625925566634799E-5</v>
      </c>
      <c r="J9" s="76">
        <f>分析係数表!G12</f>
        <v>0.14436450839328538</v>
      </c>
      <c r="K9" s="78">
        <f t="shared" si="3"/>
        <v>4.565661196909868E-6</v>
      </c>
      <c r="L9" s="79"/>
      <c r="M9" s="80"/>
      <c r="N9" s="81">
        <f>分析係数表!H12</f>
        <v>9.9009900990099015E-2</v>
      </c>
      <c r="O9" s="82">
        <f t="shared" si="4"/>
        <v>1.691570726938266</v>
      </c>
      <c r="P9" s="76">
        <f>分析係数表!C12</f>
        <v>0.31725255547245079</v>
      </c>
      <c r="Q9" s="82">
        <f t="shared" si="5"/>
        <v>0.53665513588355618</v>
      </c>
      <c r="R9" s="83">
        <v>0.61448790023366007</v>
      </c>
      <c r="S9" s="84">
        <f t="shared" si="6"/>
        <v>0.61451952615922667</v>
      </c>
      <c r="T9" s="85">
        <f>分析係数表!F12</f>
        <v>0.2880095923261391</v>
      </c>
      <c r="U9" s="86">
        <f t="shared" si="7"/>
        <v>0.17698751820557104</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投入係数表!I10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0.25258488065506757</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75">
        <f>最終需要_まとめ!C12</f>
        <v>100</v>
      </c>
      <c r="D11" s="76">
        <f>投入係数表!I11</f>
        <v>0.26315789473684209</v>
      </c>
      <c r="E11" s="77">
        <f t="shared" si="0"/>
        <v>26.315789473684209</v>
      </c>
      <c r="F11" s="76">
        <f>分析係数表!C14</f>
        <v>0</v>
      </c>
      <c r="G11" s="77">
        <f t="shared" si="1"/>
        <v>0</v>
      </c>
      <c r="H11" s="77">
        <v>0</v>
      </c>
      <c r="I11" s="77">
        <f t="shared" si="2"/>
        <v>100</v>
      </c>
      <c r="J11" s="76">
        <f>分析係数表!G14</f>
        <v>0.26315789473684209</v>
      </c>
      <c r="K11" s="78">
        <f t="shared" si="3"/>
        <v>26.315789473684209</v>
      </c>
      <c r="L11" s="79"/>
      <c r="M11" s="80"/>
      <c r="N11" s="81">
        <f>分析係数表!H14</f>
        <v>1.2460429716441032E-3</v>
      </c>
      <c r="O11" s="82">
        <f t="shared" si="4"/>
        <v>2.1288475134937361E-2</v>
      </c>
      <c r="P11" s="76">
        <f>分析係数表!C14</f>
        <v>0</v>
      </c>
      <c r="Q11" s="82">
        <f t="shared" si="5"/>
        <v>0</v>
      </c>
      <c r="R11" s="83">
        <v>0</v>
      </c>
      <c r="S11" s="84">
        <f t="shared" si="6"/>
        <v>100</v>
      </c>
      <c r="T11" s="85">
        <f>分析係数表!F14</f>
        <v>0.42105263157894735</v>
      </c>
      <c r="U11" s="86">
        <f t="shared" si="7"/>
        <v>42.105263157894733</v>
      </c>
      <c r="V11" s="87">
        <f>分析係数表!D14</f>
        <v>0.47368421052631576</v>
      </c>
      <c r="W11" s="167">
        <f t="shared" si="8"/>
        <v>47</v>
      </c>
      <c r="X11" s="76">
        <f>分析係数表!E14</f>
        <v>0.10526315789473684</v>
      </c>
      <c r="Y11" s="166">
        <f t="shared" si="9"/>
        <v>11</v>
      </c>
    </row>
    <row r="12" spans="1:25" x14ac:dyDescent="0.2">
      <c r="A12" s="6" t="s">
        <v>225</v>
      </c>
      <c r="B12" s="5" t="s">
        <v>29</v>
      </c>
      <c r="C12" s="90"/>
      <c r="D12" s="76">
        <f>投入係数表!I12</f>
        <v>5.2631578947368418E-2</v>
      </c>
      <c r="E12" s="77">
        <f t="shared" si="0"/>
        <v>5.2631578947368416</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0.15707442464426755</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投入係数表!I13</f>
        <v>0</v>
      </c>
      <c r="E13" s="77">
        <f t="shared" si="0"/>
        <v>0</v>
      </c>
      <c r="F13" s="76">
        <f>分析係数表!C16</f>
        <v>8.9814814814814792E-2</v>
      </c>
      <c r="G13" s="77">
        <f t="shared" si="1"/>
        <v>0</v>
      </c>
      <c r="H13" s="77">
        <v>1.8542769301978404E-3</v>
      </c>
      <c r="I13" s="77">
        <f t="shared" si="2"/>
        <v>1.8542769301978404E-3</v>
      </c>
      <c r="J13" s="76">
        <f>分析係数表!G16</f>
        <v>3.255813953488372E-2</v>
      </c>
      <c r="K13" s="78">
        <f t="shared" si="3"/>
        <v>6.0371807029697127E-5</v>
      </c>
      <c r="L13" s="79"/>
      <c r="M13" s="80"/>
      <c r="N13" s="81">
        <f>分析係数表!H16</f>
        <v>1.7579308951303295E-2</v>
      </c>
      <c r="O13" s="82">
        <f t="shared" si="4"/>
        <v>0.30034010866046762</v>
      </c>
      <c r="P13" s="76">
        <f>分析係数表!C16</f>
        <v>8.9814814814814792E-2</v>
      </c>
      <c r="Q13" s="82">
        <f t="shared" si="5"/>
        <v>2.6974991240801251E-2</v>
      </c>
      <c r="R13" s="83">
        <v>2.9762201366469926E-2</v>
      </c>
      <c r="S13" s="84">
        <f t="shared" si="6"/>
        <v>3.1616478296667763E-2</v>
      </c>
      <c r="T13" s="85">
        <f>分析係数表!F16</f>
        <v>0.28372093023255812</v>
      </c>
      <c r="U13" s="86">
        <f t="shared" si="7"/>
        <v>8.970256633008062E-3</v>
      </c>
      <c r="V13" s="87">
        <f>分析係数表!D16</f>
        <v>0</v>
      </c>
      <c r="W13" s="167">
        <f t="shared" si="8"/>
        <v>0</v>
      </c>
      <c r="X13" s="76">
        <f>分析係数表!E16</f>
        <v>0</v>
      </c>
      <c r="Y13" s="166">
        <f t="shared" si="9"/>
        <v>0</v>
      </c>
    </row>
    <row r="14" spans="1:25" x14ac:dyDescent="0.2">
      <c r="A14" s="6" t="s">
        <v>2</v>
      </c>
      <c r="B14" s="5" t="s">
        <v>364</v>
      </c>
      <c r="C14" s="90"/>
      <c r="D14" s="76">
        <f>投入係数表!I14</f>
        <v>5.2631578947368418E-2</v>
      </c>
      <c r="E14" s="77">
        <f t="shared" si="0"/>
        <v>5.2631578947368416</v>
      </c>
      <c r="F14" s="76">
        <f>分析係数表!C17</f>
        <v>7.194244604316502E-3</v>
      </c>
      <c r="G14" s="77">
        <f t="shared" si="1"/>
        <v>3.7864445285876326E-2</v>
      </c>
      <c r="H14" s="77">
        <v>3.8000123022596824E-2</v>
      </c>
      <c r="I14" s="77">
        <f t="shared" si="2"/>
        <v>3.8000123022596824E-2</v>
      </c>
      <c r="J14" s="76">
        <f>分析係数表!G17</f>
        <v>0.24242424242424243</v>
      </c>
      <c r="K14" s="78">
        <f t="shared" si="3"/>
        <v>9.2121510357810483E-3</v>
      </c>
      <c r="L14" s="79"/>
      <c r="M14" s="80"/>
      <c r="N14" s="81">
        <f>分析係数表!H17</f>
        <v>2.8625311510742913E-3</v>
      </c>
      <c r="O14" s="82">
        <f t="shared" si="4"/>
        <v>4.8905956391072321E-2</v>
      </c>
      <c r="P14" s="76">
        <f>分析係数表!C17</f>
        <v>7.194244604316502E-3</v>
      </c>
      <c r="Q14" s="82">
        <f t="shared" si="5"/>
        <v>3.518414128854102E-4</v>
      </c>
      <c r="R14" s="83">
        <v>5.6456520322734213E-4</v>
      </c>
      <c r="S14" s="84">
        <f t="shared" si="6"/>
        <v>3.8564688225824165E-2</v>
      </c>
      <c r="T14" s="85">
        <f>分析係数表!F17</f>
        <v>0.39393939393939392</v>
      </c>
      <c r="U14" s="86">
        <f t="shared" si="7"/>
        <v>1.5192149907142852E-2</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投入係数表!I15</f>
        <v>0</v>
      </c>
      <c r="E15" s="77">
        <f t="shared" si="0"/>
        <v>0</v>
      </c>
      <c r="F15" s="76">
        <f>分析係数表!C18</f>
        <v>0.18904593639575973</v>
      </c>
      <c r="G15" s="77">
        <f t="shared" si="1"/>
        <v>0</v>
      </c>
      <c r="H15" s="77">
        <v>9.9987863023875143E-4</v>
      </c>
      <c r="I15" s="77">
        <f t="shared" si="2"/>
        <v>9.9987863023875143E-4</v>
      </c>
      <c r="J15" s="76">
        <f>分析係数表!G18</f>
        <v>0.21417322834645669</v>
      </c>
      <c r="K15" s="78">
        <f t="shared" si="3"/>
        <v>2.1414723419286644E-4</v>
      </c>
      <c r="L15" s="79"/>
      <c r="M15" s="80"/>
      <c r="N15" s="81">
        <f>分析係数表!H18</f>
        <v>4.7147571900047147E-4</v>
      </c>
      <c r="O15" s="82">
        <f t="shared" si="4"/>
        <v>8.0550986997060276E-3</v>
      </c>
      <c r="P15" s="76">
        <f>分析係数表!C18</f>
        <v>0.18904593639575973</v>
      </c>
      <c r="Q15" s="82">
        <f t="shared" si="5"/>
        <v>1.5227836764461927E-3</v>
      </c>
      <c r="R15" s="83">
        <v>2.5360506331862211E-3</v>
      </c>
      <c r="S15" s="84">
        <f t="shared" si="6"/>
        <v>3.5359292634249725E-3</v>
      </c>
      <c r="T15" s="85">
        <f>分析係数表!F18</f>
        <v>0.45826771653543308</v>
      </c>
      <c r="U15" s="86">
        <f t="shared" si="7"/>
        <v>1.6204022293805781E-3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投入係数表!I16</f>
        <v>5.2631578947368418E-2</v>
      </c>
      <c r="E16" s="77">
        <f t="shared" si="0"/>
        <v>5.2631578947368416</v>
      </c>
      <c r="F16" s="76">
        <f>分析係数表!C19</f>
        <v>0.10693641618497107</v>
      </c>
      <c r="G16" s="77">
        <f t="shared" si="1"/>
        <v>0.56282324307879505</v>
      </c>
      <c r="H16" s="77">
        <v>0.60015071947306731</v>
      </c>
      <c r="I16" s="77">
        <f t="shared" si="2"/>
        <v>0.60015071947306731</v>
      </c>
      <c r="J16" s="76">
        <f>分析係数表!G19</f>
        <v>5.6250000000000001E-2</v>
      </c>
      <c r="K16" s="78">
        <f t="shared" si="3"/>
        <v>3.3758477970360037E-2</v>
      </c>
      <c r="L16" s="79"/>
      <c r="M16" s="80"/>
      <c r="N16" s="81">
        <f>分析係数表!H19</f>
        <v>-1.34707348285849E-4</v>
      </c>
      <c r="O16" s="82">
        <f t="shared" si="4"/>
        <v>-2.3014567713445797E-3</v>
      </c>
      <c r="P16" s="76">
        <f>分析係数表!C19</f>
        <v>0.10693641618497107</v>
      </c>
      <c r="Q16" s="82">
        <f t="shared" si="5"/>
        <v>-2.4610953913222378E-4</v>
      </c>
      <c r="R16" s="83">
        <v>-1.3426550430534773E-4</v>
      </c>
      <c r="S16" s="84">
        <f t="shared" si="6"/>
        <v>0.60001645396876191</v>
      </c>
      <c r="T16" s="85">
        <f>分析係数表!F19</f>
        <v>0.23125000000000001</v>
      </c>
      <c r="U16" s="86">
        <f t="shared" si="7"/>
        <v>0.1387538049802762</v>
      </c>
      <c r="V16" s="87">
        <f>分析係数表!D19</f>
        <v>0</v>
      </c>
      <c r="W16" s="167">
        <f t="shared" si="8"/>
        <v>0</v>
      </c>
      <c r="X16" s="76">
        <f>分析係数表!E19</f>
        <v>0</v>
      </c>
      <c r="Y16" s="166">
        <f t="shared" si="9"/>
        <v>0</v>
      </c>
    </row>
    <row r="17" spans="1:25" x14ac:dyDescent="0.2">
      <c r="A17" s="6" t="s">
        <v>5</v>
      </c>
      <c r="B17" s="5" t="s">
        <v>33</v>
      </c>
      <c r="C17" s="90"/>
      <c r="D17" s="76">
        <f>投入係数表!I17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1.0356555471050606E-2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投入係数表!I18</f>
        <v>5.2631578947368418E-2</v>
      </c>
      <c r="E18" s="77">
        <f t="shared" si="0"/>
        <v>5.2631578947368416</v>
      </c>
      <c r="F18" s="76">
        <f>分析係数表!C21</f>
        <v>2.4177949709864643E-2</v>
      </c>
      <c r="G18" s="77">
        <f t="shared" si="1"/>
        <v>0.12725236689402442</v>
      </c>
      <c r="H18" s="77">
        <v>0.1276564648240123</v>
      </c>
      <c r="I18" s="77">
        <f t="shared" si="2"/>
        <v>0.1276564648240123</v>
      </c>
      <c r="J18" s="76">
        <f>分析係数表!G21</f>
        <v>0.28491620111731841</v>
      </c>
      <c r="K18" s="78">
        <f t="shared" si="3"/>
        <v>3.6371395005724172E-2</v>
      </c>
      <c r="L18" s="79"/>
      <c r="M18" s="80"/>
      <c r="N18" s="81">
        <f>分析係数表!H21</f>
        <v>9.7662827507240518E-4</v>
      </c>
      <c r="O18" s="82">
        <f t="shared" si="4"/>
        <v>1.66855615922482E-2</v>
      </c>
      <c r="P18" s="76">
        <f>分析係数表!C21</f>
        <v>2.4177949709864643E-2</v>
      </c>
      <c r="Q18" s="82">
        <f t="shared" si="5"/>
        <v>4.0342266905822599E-4</v>
      </c>
      <c r="R18" s="83">
        <v>6.7516058521745409E-4</v>
      </c>
      <c r="S18" s="84">
        <f t="shared" si="6"/>
        <v>0.12833162540922977</v>
      </c>
      <c r="T18" s="85">
        <f>分析係数表!F21</f>
        <v>0.42458100558659218</v>
      </c>
      <c r="U18" s="86">
        <f t="shared" si="7"/>
        <v>5.4487170564812636E-2</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投入係数表!I19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5.7536419283614492E-4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5.7536419283614492E-4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投入係数表!I21</f>
        <v>0</v>
      </c>
      <c r="E21" s="77">
        <f t="shared" si="0"/>
        <v>0</v>
      </c>
      <c r="F21" s="76">
        <f>分析係数表!C24</f>
        <v>5.8479532163743242E-3</v>
      </c>
      <c r="G21" s="77">
        <f t="shared" si="1"/>
        <v>0</v>
      </c>
      <c r="H21" s="77">
        <v>1.4597990973448236E-5</v>
      </c>
      <c r="I21" s="77">
        <f t="shared" si="2"/>
        <v>1.4597990973448236E-5</v>
      </c>
      <c r="J21" s="76">
        <f>分析係数表!G24</f>
        <v>0.33333333333333331</v>
      </c>
      <c r="K21" s="78">
        <f t="shared" si="3"/>
        <v>4.8659969911494118E-6</v>
      </c>
      <c r="L21" s="79"/>
      <c r="M21" s="80"/>
      <c r="N21" s="81">
        <f>分析係数表!H24</f>
        <v>4.0412204485754696E-4</v>
      </c>
      <c r="O21" s="82">
        <f t="shared" si="4"/>
        <v>6.9043703140337382E-3</v>
      </c>
      <c r="P21" s="76">
        <f>分析係数表!C24</f>
        <v>5.8479532163743242E-3</v>
      </c>
      <c r="Q21" s="82">
        <f t="shared" si="5"/>
        <v>4.0376434584993E-5</v>
      </c>
      <c r="R21" s="83">
        <v>8.2744599847872009E-5</v>
      </c>
      <c r="S21" s="84">
        <f t="shared" si="6"/>
        <v>9.7342590821320244E-5</v>
      </c>
      <c r="T21" s="85">
        <f>分析係数表!F24</f>
        <v>0.66666666666666663</v>
      </c>
      <c r="U21" s="86">
        <f t="shared" si="7"/>
        <v>6.4895060547546829E-5</v>
      </c>
      <c r="V21" s="87">
        <f>分析係数表!D24</f>
        <v>0</v>
      </c>
      <c r="W21" s="167">
        <f t="shared" si="8"/>
        <v>0</v>
      </c>
      <c r="X21" s="76">
        <f>分析係数表!E24</f>
        <v>0</v>
      </c>
      <c r="Y21" s="166">
        <f t="shared" si="9"/>
        <v>0</v>
      </c>
    </row>
    <row r="22" spans="1:25" x14ac:dyDescent="0.2">
      <c r="A22" s="6" t="s">
        <v>10</v>
      </c>
      <c r="B22" s="5" t="s">
        <v>271</v>
      </c>
      <c r="C22" s="90"/>
      <c r="D22" s="76">
        <f>投入係数表!I22</f>
        <v>0</v>
      </c>
      <c r="E22" s="77">
        <f t="shared" si="0"/>
        <v>0</v>
      </c>
      <c r="F22" s="76">
        <f>分析係数表!C25</f>
        <v>1.2048192771084376E-2</v>
      </c>
      <c r="G22" s="77">
        <f t="shared" si="1"/>
        <v>0</v>
      </c>
      <c r="H22" s="77">
        <v>1.9271605466177695E-5</v>
      </c>
      <c r="I22" s="77">
        <f t="shared" si="2"/>
        <v>1.9271605466177695E-5</v>
      </c>
      <c r="J22" s="76">
        <f>分析係数表!G25</f>
        <v>0.33333333333333331</v>
      </c>
      <c r="K22" s="78">
        <f t="shared" si="3"/>
        <v>6.4238684887258984E-6</v>
      </c>
      <c r="L22" s="79"/>
      <c r="M22" s="80"/>
      <c r="N22" s="81">
        <f>分析係数表!H25</f>
        <v>5.3882939314339599E-4</v>
      </c>
      <c r="O22" s="82">
        <f t="shared" si="4"/>
        <v>9.2058270853783188E-3</v>
      </c>
      <c r="P22" s="76">
        <f>分析係数表!C25</f>
        <v>1.2048192771084376E-2</v>
      </c>
      <c r="Q22" s="82">
        <f t="shared" si="5"/>
        <v>1.1091357934190781E-4</v>
      </c>
      <c r="R22" s="83">
        <v>1.8539043967871278E-4</v>
      </c>
      <c r="S22" s="84">
        <f t="shared" si="6"/>
        <v>2.0466204514489047E-4</v>
      </c>
      <c r="T22" s="85">
        <f>分析係数表!F25</f>
        <v>0.66666666666666663</v>
      </c>
      <c r="U22" s="86">
        <f t="shared" si="7"/>
        <v>1.3644136342992697E-4</v>
      </c>
      <c r="V22" s="87">
        <f>分析係数表!D25</f>
        <v>0</v>
      </c>
      <c r="W22" s="167">
        <f t="shared" si="8"/>
        <v>0</v>
      </c>
      <c r="X22" s="76">
        <f>分析係数表!E25</f>
        <v>0</v>
      </c>
      <c r="Y22" s="166">
        <f t="shared" si="9"/>
        <v>0</v>
      </c>
    </row>
    <row r="23" spans="1:25" x14ac:dyDescent="0.2">
      <c r="A23" s="6" t="s">
        <v>11</v>
      </c>
      <c r="B23" s="5" t="s">
        <v>35</v>
      </c>
      <c r="C23" s="90"/>
      <c r="D23" s="76">
        <f>投入係数表!I23</f>
        <v>0</v>
      </c>
      <c r="E23" s="77">
        <f t="shared" si="0"/>
        <v>0</v>
      </c>
      <c r="F23" s="76">
        <f>分析係数表!C26</f>
        <v>2.4531024531024515E-2</v>
      </c>
      <c r="G23" s="77">
        <f t="shared" si="1"/>
        <v>0</v>
      </c>
      <c r="H23" s="77">
        <v>3.2506774067656717E-5</v>
      </c>
      <c r="I23" s="77">
        <f t="shared" si="2"/>
        <v>3.2506774067656717E-5</v>
      </c>
      <c r="J23" s="76">
        <f>分析係数表!G26</f>
        <v>0.2</v>
      </c>
      <c r="K23" s="78">
        <f t="shared" si="3"/>
        <v>6.5013548135313434E-6</v>
      </c>
      <c r="L23" s="79"/>
      <c r="M23" s="80"/>
      <c r="N23" s="81">
        <f>分析係数表!H26</f>
        <v>1.1988953997440561E-2</v>
      </c>
      <c r="O23" s="82">
        <f t="shared" si="4"/>
        <v>0.20482965264966757</v>
      </c>
      <c r="P23" s="76">
        <f>分析係数表!C26</f>
        <v>2.4531024531024515E-2</v>
      </c>
      <c r="Q23" s="82">
        <f t="shared" si="5"/>
        <v>5.0246812338302256E-3</v>
      </c>
      <c r="R23" s="83">
        <v>5.1248673014966323E-3</v>
      </c>
      <c r="S23" s="84">
        <f t="shared" si="6"/>
        <v>5.1573740755642894E-3</v>
      </c>
      <c r="T23" s="85">
        <f>分析係数表!F26</f>
        <v>0.35</v>
      </c>
      <c r="U23" s="86">
        <f t="shared" si="7"/>
        <v>1.8050809264475011E-3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投入係数表!I24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0.19619918975712541</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3.3670033670033517E-3</v>
      </c>
      <c r="G25" s="77">
        <f t="shared" si="1"/>
        <v>0</v>
      </c>
      <c r="H25" s="77">
        <v>7.1344489625867103E-6</v>
      </c>
      <c r="I25" s="77">
        <f t="shared" si="2"/>
        <v>7.1344489625867103E-6</v>
      </c>
      <c r="J25" s="76">
        <f>分析係数表!G28</f>
        <v>0.13333333333333333</v>
      </c>
      <c r="K25" s="78">
        <f t="shared" si="3"/>
        <v>9.5125986167822805E-7</v>
      </c>
      <c r="L25" s="79"/>
      <c r="M25" s="80"/>
      <c r="N25" s="81">
        <f>分析係数表!H28</f>
        <v>2.1418468377449991E-2</v>
      </c>
      <c r="O25" s="82">
        <f t="shared" si="4"/>
        <v>0.36593162664378814</v>
      </c>
      <c r="P25" s="76">
        <f>分析係数表!C28</f>
        <v>3.3670033670033517E-3</v>
      </c>
      <c r="Q25" s="82">
        <f t="shared" si="5"/>
        <v>1.2320930190026481E-3</v>
      </c>
      <c r="R25" s="83">
        <v>1.2832393001955293E-3</v>
      </c>
      <c r="S25" s="84">
        <f t="shared" si="6"/>
        <v>1.290373749158116E-3</v>
      </c>
      <c r="T25" s="85">
        <f>分析係数表!F28</f>
        <v>0.22222222222222221</v>
      </c>
      <c r="U25" s="86">
        <f t="shared" si="7"/>
        <v>2.8674972203513685E-4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投入係数表!I26</f>
        <v>0</v>
      </c>
      <c r="E26" s="77">
        <f t="shared" si="0"/>
        <v>0</v>
      </c>
      <c r="F26" s="76">
        <f>分析係数表!C29</f>
        <v>2.5392986698911768E-2</v>
      </c>
      <c r="G26" s="77">
        <f t="shared" si="1"/>
        <v>0</v>
      </c>
      <c r="H26" s="77">
        <v>4.331074803183288E-4</v>
      </c>
      <c r="I26" s="77">
        <f t="shared" si="2"/>
        <v>4.331074803183288E-4</v>
      </c>
      <c r="J26" s="76">
        <f>分析係数表!G29</f>
        <v>0.29914529914529914</v>
      </c>
      <c r="K26" s="78">
        <f t="shared" si="3"/>
        <v>1.2956206676189322E-4</v>
      </c>
      <c r="L26" s="79"/>
      <c r="M26" s="80"/>
      <c r="N26" s="81">
        <f>分析係数表!H29</f>
        <v>1.0103051121438675E-2</v>
      </c>
      <c r="O26" s="82">
        <f t="shared" si="4"/>
        <v>0.17260925785084347</v>
      </c>
      <c r="P26" s="76">
        <f>分析係数表!C29</f>
        <v>2.5392986698911768E-2</v>
      </c>
      <c r="Q26" s="82">
        <f t="shared" si="5"/>
        <v>4.3830645887154998E-3</v>
      </c>
      <c r="R26" s="83">
        <v>5.5558381201635991E-3</v>
      </c>
      <c r="S26" s="84">
        <f t="shared" si="6"/>
        <v>5.9889456004819279E-3</v>
      </c>
      <c r="T26" s="85">
        <f>分析係数表!F29</f>
        <v>0.51282051282051277</v>
      </c>
      <c r="U26" s="86">
        <f t="shared" si="7"/>
        <v>3.0712541540932961E-3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投入係数表!I27</f>
        <v>0</v>
      </c>
      <c r="E27" s="77">
        <f t="shared" si="0"/>
        <v>0</v>
      </c>
      <c r="F27" s="76">
        <f>分析係数表!C30</f>
        <v>1</v>
      </c>
      <c r="G27" s="77">
        <f t="shared" si="1"/>
        <v>0</v>
      </c>
      <c r="H27" s="77">
        <v>1.0823554098715448E-2</v>
      </c>
      <c r="I27" s="77">
        <f t="shared" si="2"/>
        <v>1.0823554098715448E-2</v>
      </c>
      <c r="J27" s="76">
        <f>分析係数表!G30</f>
        <v>0.34463347510632975</v>
      </c>
      <c r="K27" s="78">
        <f t="shared" si="3"/>
        <v>3.7301590620416637E-3</v>
      </c>
      <c r="L27" s="79"/>
      <c r="M27" s="80"/>
      <c r="N27" s="81">
        <f>分析係数表!H30</f>
        <v>0</v>
      </c>
      <c r="O27" s="82">
        <f t="shared" si="4"/>
        <v>0</v>
      </c>
      <c r="P27" s="76">
        <f>分析係数表!C30</f>
        <v>1</v>
      </c>
      <c r="Q27" s="82">
        <f t="shared" si="5"/>
        <v>0</v>
      </c>
      <c r="R27" s="83">
        <v>2.4656710536591152E-2</v>
      </c>
      <c r="S27" s="84">
        <f t="shared" si="6"/>
        <v>3.5480264635306596E-2</v>
      </c>
      <c r="T27" s="85">
        <f>分析係数表!F30</f>
        <v>0.44145609206905179</v>
      </c>
      <c r="U27" s="86">
        <f t="shared" si="7"/>
        <v>1.5662978971478232E-2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投入係数表!I28</f>
        <v>0</v>
      </c>
      <c r="E28" s="77">
        <f t="shared" si="0"/>
        <v>0</v>
      </c>
      <c r="F28" s="76">
        <f>分析係数表!C31</f>
        <v>1.5332197614991494E-2</v>
      </c>
      <c r="G28" s="77">
        <f t="shared" si="1"/>
        <v>0</v>
      </c>
      <c r="H28" s="77">
        <v>1.2362558308110019E-3</v>
      </c>
      <c r="I28" s="77">
        <f t="shared" si="2"/>
        <v>1.2362558308110019E-3</v>
      </c>
      <c r="J28" s="76">
        <f>分析係数表!G31</f>
        <v>7.407407407407407E-2</v>
      </c>
      <c r="K28" s="78">
        <f t="shared" si="3"/>
        <v>9.1574505986000143E-5</v>
      </c>
      <c r="L28" s="79"/>
      <c r="M28" s="80"/>
      <c r="N28" s="81">
        <f>分析係数表!H31</f>
        <v>2.4786152084596214E-2</v>
      </c>
      <c r="O28" s="82">
        <f t="shared" si="4"/>
        <v>0.42346804592740261</v>
      </c>
      <c r="P28" s="76">
        <f>分析係数表!C31</f>
        <v>1.5332197614991494E-2</v>
      </c>
      <c r="Q28" s="82">
        <f t="shared" si="5"/>
        <v>6.4926957637932306E-3</v>
      </c>
      <c r="R28" s="83">
        <v>7.7557920920470393E-3</v>
      </c>
      <c r="S28" s="84">
        <f t="shared" si="6"/>
        <v>8.9920479228580413E-3</v>
      </c>
      <c r="T28" s="85">
        <f>分析係数表!F31</f>
        <v>0.37037037037037035</v>
      </c>
      <c r="U28" s="86">
        <f t="shared" si="7"/>
        <v>3.3303881195770519E-3</v>
      </c>
      <c r="V28" s="87">
        <f>分析係数表!D31</f>
        <v>0</v>
      </c>
      <c r="W28" s="167">
        <f t="shared" si="8"/>
        <v>0</v>
      </c>
      <c r="X28" s="76">
        <f>分析係数表!E31</f>
        <v>0</v>
      </c>
      <c r="Y28" s="166">
        <f t="shared" si="9"/>
        <v>0</v>
      </c>
    </row>
    <row r="29" spans="1:25" x14ac:dyDescent="0.2">
      <c r="A29" s="6" t="s">
        <v>17</v>
      </c>
      <c r="B29" s="5" t="s">
        <v>272</v>
      </c>
      <c r="C29" s="90"/>
      <c r="D29" s="76">
        <f>投入係数表!I29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0.12025111630275429</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投入係数表!I30</f>
        <v>0</v>
      </c>
      <c r="E30" s="77">
        <f t="shared" si="0"/>
        <v>0</v>
      </c>
      <c r="F30" s="76">
        <f>分析係数表!C33</f>
        <v>1</v>
      </c>
      <c r="G30" s="77">
        <f t="shared" si="1"/>
        <v>0</v>
      </c>
      <c r="H30" s="77">
        <v>2.3458672992993862E-3</v>
      </c>
      <c r="I30" s="77">
        <f t="shared" si="2"/>
        <v>2.3458672992993862E-3</v>
      </c>
      <c r="J30" s="76">
        <f>分析係数表!G33</f>
        <v>0.50724637681159424</v>
      </c>
      <c r="K30" s="78">
        <f t="shared" si="3"/>
        <v>1.1899326880504134E-3</v>
      </c>
      <c r="L30" s="79"/>
      <c r="M30" s="80"/>
      <c r="N30" s="81">
        <f>分析係数表!H33</f>
        <v>1.0439819492153296E-3</v>
      </c>
      <c r="O30" s="82">
        <f t="shared" si="4"/>
        <v>1.7836289977920489E-2</v>
      </c>
      <c r="P30" s="76">
        <f>分析係数表!C33</f>
        <v>1</v>
      </c>
      <c r="Q30" s="82">
        <f t="shared" si="5"/>
        <v>1.7836289977920489E-2</v>
      </c>
      <c r="R30" s="83">
        <v>5.064387386720999E-2</v>
      </c>
      <c r="S30" s="84">
        <f t="shared" si="6"/>
        <v>5.2989741166509376E-2</v>
      </c>
      <c r="T30" s="85">
        <f>分析係数表!F33</f>
        <v>0.64822134387351782</v>
      </c>
      <c r="U30" s="86">
        <f t="shared" si="7"/>
        <v>3.4349081230464575E-2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投入係数表!I31</f>
        <v>0.10526315789473684</v>
      </c>
      <c r="E31" s="77">
        <f t="shared" si="0"/>
        <v>10.526315789473683</v>
      </c>
      <c r="F31" s="76">
        <f>分析係数表!C34</f>
        <v>0.17998641611953814</v>
      </c>
      <c r="G31" s="77">
        <f t="shared" si="1"/>
        <v>1.894593853889875</v>
      </c>
      <c r="H31" s="77">
        <v>1.903248166148906</v>
      </c>
      <c r="I31" s="77">
        <f t="shared" si="2"/>
        <v>1.903248166148906</v>
      </c>
      <c r="J31" s="76">
        <f>分析係数表!G34</f>
        <v>0.42479908151549944</v>
      </c>
      <c r="K31" s="78">
        <f t="shared" si="3"/>
        <v>0.80849807287611397</v>
      </c>
      <c r="L31" s="79"/>
      <c r="M31" s="80"/>
      <c r="N31" s="81">
        <f>分析係数表!H34</f>
        <v>0.17353674142924497</v>
      </c>
      <c r="O31" s="82">
        <f t="shared" si="4"/>
        <v>2.9648516856846547</v>
      </c>
      <c r="P31" s="76">
        <f>分析係数表!C34</f>
        <v>0.17998641611953814</v>
      </c>
      <c r="Q31" s="82">
        <f t="shared" si="5"/>
        <v>0.53363302923235234</v>
      </c>
      <c r="R31" s="83">
        <v>0.56626417875047608</v>
      </c>
      <c r="S31" s="84">
        <f t="shared" si="6"/>
        <v>2.4695123448993819</v>
      </c>
      <c r="T31" s="85">
        <f>分析係数表!F34</f>
        <v>0.70187523918867201</v>
      </c>
      <c r="U31" s="86">
        <f t="shared" si="7"/>
        <v>1.7332895677556319</v>
      </c>
      <c r="V31" s="87">
        <f>分析係数表!D34</f>
        <v>0.4351320321469575</v>
      </c>
      <c r="W31" s="167">
        <f t="shared" si="8"/>
        <v>1</v>
      </c>
      <c r="X31" s="76">
        <f>分析係数表!E34</f>
        <v>0.25449674703406044</v>
      </c>
      <c r="Y31" s="166">
        <f t="shared" si="9"/>
        <v>1</v>
      </c>
    </row>
    <row r="32" spans="1:25" x14ac:dyDescent="0.2">
      <c r="A32" s="6" t="s">
        <v>20</v>
      </c>
      <c r="B32" s="5" t="s">
        <v>37</v>
      </c>
      <c r="C32" s="90"/>
      <c r="D32" s="76">
        <f>投入係数表!I32</f>
        <v>0</v>
      </c>
      <c r="E32" s="77">
        <f t="shared" si="0"/>
        <v>0</v>
      </c>
      <c r="F32" s="76">
        <f>分析係数表!C35</f>
        <v>0.37009544008483564</v>
      </c>
      <c r="G32" s="77">
        <f t="shared" si="1"/>
        <v>0</v>
      </c>
      <c r="H32" s="77">
        <v>1.6060787114001156E-2</v>
      </c>
      <c r="I32" s="77">
        <f t="shared" si="2"/>
        <v>1.6060787114001156E-2</v>
      </c>
      <c r="J32" s="76">
        <f>分析係数表!G35</f>
        <v>0.31512981199641898</v>
      </c>
      <c r="K32" s="78">
        <f t="shared" si="3"/>
        <v>5.0612328237496932E-3</v>
      </c>
      <c r="L32" s="79"/>
      <c r="M32" s="80"/>
      <c r="N32" s="81">
        <f>分析係数表!H35</f>
        <v>6.5501448103994067E-2</v>
      </c>
      <c r="O32" s="82">
        <f t="shared" si="4"/>
        <v>1.1190833550663017</v>
      </c>
      <c r="P32" s="76">
        <f>分析係数表!C35</f>
        <v>0.37009544008483564</v>
      </c>
      <c r="Q32" s="82">
        <f t="shared" si="5"/>
        <v>0.41416764678487733</v>
      </c>
      <c r="R32" s="83">
        <v>0.48378312349976788</v>
      </c>
      <c r="S32" s="84">
        <f t="shared" si="6"/>
        <v>0.49984391061376904</v>
      </c>
      <c r="T32" s="85">
        <f>分析係数表!F35</f>
        <v>0.64995523724261417</v>
      </c>
      <c r="U32" s="86">
        <f t="shared" si="7"/>
        <v>0.32487616750724829</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投入係数表!I33</f>
        <v>0</v>
      </c>
      <c r="E33" s="77">
        <f t="shared" si="0"/>
        <v>0</v>
      </c>
      <c r="F33" s="76">
        <f>分析係数表!C36</f>
        <v>0.67206754906435417</v>
      </c>
      <c r="G33" s="77">
        <f t="shared" si="1"/>
        <v>0</v>
      </c>
      <c r="H33" s="77">
        <v>3.639460004667551E-2</v>
      </c>
      <c r="I33" s="77">
        <f t="shared" si="2"/>
        <v>3.639460004667551E-2</v>
      </c>
      <c r="J33" s="76">
        <f>分析係数表!G36</f>
        <v>6.1058344640434192E-3</v>
      </c>
      <c r="K33" s="78">
        <f t="shared" si="3"/>
        <v>2.2221940327006758E-4</v>
      </c>
      <c r="L33" s="79"/>
      <c r="M33" s="80"/>
      <c r="N33" s="81">
        <f>分析係数表!H36</f>
        <v>0.13181114029770324</v>
      </c>
      <c r="O33" s="82">
        <f t="shared" si="4"/>
        <v>2.2519754507606713</v>
      </c>
      <c r="P33" s="76">
        <f>分析係数表!C36</f>
        <v>0.67206754906435417</v>
      </c>
      <c r="Q33" s="82">
        <f t="shared" si="5"/>
        <v>1.5134796217458186</v>
      </c>
      <c r="R33" s="83">
        <v>1.5594945158062641</v>
      </c>
      <c r="S33" s="84">
        <f t="shared" si="6"/>
        <v>1.5958891158529396</v>
      </c>
      <c r="T33" s="85">
        <f>分析係数表!F36</f>
        <v>0.89721845318860249</v>
      </c>
      <c r="U33" s="86">
        <f t="shared" si="7"/>
        <v>1.431861163986101</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投入係数表!I34</f>
        <v>0</v>
      </c>
      <c r="E34" s="77">
        <f t="shared" si="0"/>
        <v>0</v>
      </c>
      <c r="F34" s="76">
        <f>分析係数表!C37</f>
        <v>0.22615884263359909</v>
      </c>
      <c r="G34" s="77">
        <f t="shared" si="1"/>
        <v>0</v>
      </c>
      <c r="H34" s="77">
        <v>1.2942971993021052E-2</v>
      </c>
      <c r="I34" s="77">
        <f t="shared" si="2"/>
        <v>1.2942971993021052E-2</v>
      </c>
      <c r="J34" s="76">
        <f>分析係数表!G37</f>
        <v>0.42877801879971078</v>
      </c>
      <c r="K34" s="78">
        <f t="shared" si="3"/>
        <v>5.5496618885477111E-3</v>
      </c>
      <c r="L34" s="79"/>
      <c r="M34" s="80"/>
      <c r="N34" s="81">
        <f>分析係数表!H37</f>
        <v>5.1626591230551626E-2</v>
      </c>
      <c r="O34" s="82">
        <f t="shared" si="4"/>
        <v>0.88203330761781007</v>
      </c>
      <c r="P34" s="76">
        <f>分析係数表!C37</f>
        <v>0.22615884263359909</v>
      </c>
      <c r="Q34" s="82">
        <f t="shared" si="5"/>
        <v>0.19947963201512919</v>
      </c>
      <c r="R34" s="83">
        <v>0.23223371270463364</v>
      </c>
      <c r="S34" s="84">
        <f t="shared" si="6"/>
        <v>0.24517668469765469</v>
      </c>
      <c r="T34" s="85">
        <f>分析係数表!F37</f>
        <v>0.63340563991323207</v>
      </c>
      <c r="U34" s="86">
        <f t="shared" si="7"/>
        <v>0.1552962948627227</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投入係数表!I35</f>
        <v>0</v>
      </c>
      <c r="E35" s="77">
        <f t="shared" si="0"/>
        <v>0</v>
      </c>
      <c r="F35" s="76">
        <f>分析係数表!C38</f>
        <v>8.5419734904271016E-2</v>
      </c>
      <c r="G35" s="77">
        <f t="shared" si="1"/>
        <v>0</v>
      </c>
      <c r="H35" s="77">
        <v>6.8316916887737368E-3</v>
      </c>
      <c r="I35" s="77">
        <f t="shared" si="2"/>
        <v>6.8316916887737368E-3</v>
      </c>
      <c r="J35" s="76">
        <f>分析係数表!G38</f>
        <v>0.21071428571428572</v>
      </c>
      <c r="K35" s="78">
        <f t="shared" si="3"/>
        <v>1.4395350344201803E-3</v>
      </c>
      <c r="L35" s="79"/>
      <c r="M35" s="80"/>
      <c r="N35" s="81">
        <f>分析係数表!H38</f>
        <v>4.4689162793830402E-2</v>
      </c>
      <c r="O35" s="82">
        <f t="shared" si="4"/>
        <v>0.76350828389356418</v>
      </c>
      <c r="P35" s="76">
        <f>分析係数表!C38</f>
        <v>8.5419734904271016E-2</v>
      </c>
      <c r="Q35" s="82">
        <f t="shared" si="5"/>
        <v>6.5218675207403154E-2</v>
      </c>
      <c r="R35" s="83">
        <v>7.677723538378492E-2</v>
      </c>
      <c r="S35" s="84">
        <f t="shared" si="6"/>
        <v>8.3608927072558653E-2</v>
      </c>
      <c r="T35" s="85">
        <f>分析係数表!F38</f>
        <v>0.38214285714285712</v>
      </c>
      <c r="U35" s="86">
        <f t="shared" si="7"/>
        <v>3.1950554274156343E-2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投入係数表!I36</f>
        <v>0</v>
      </c>
      <c r="E36" s="77">
        <f t="shared" si="0"/>
        <v>0</v>
      </c>
      <c r="F36" s="76">
        <f>分析係数表!C39</f>
        <v>1</v>
      </c>
      <c r="G36" s="77">
        <f t="shared" si="1"/>
        <v>0</v>
      </c>
      <c r="H36" s="77">
        <v>1.9520390589410915E-4</v>
      </c>
      <c r="I36" s="77">
        <f t="shared" si="2"/>
        <v>1.9520390589410915E-4</v>
      </c>
      <c r="J36" s="76">
        <f>分析係数表!G39</f>
        <v>0.35514018691588783</v>
      </c>
      <c r="K36" s="78">
        <f t="shared" si="3"/>
        <v>6.9324751625945296E-5</v>
      </c>
      <c r="L36" s="79"/>
      <c r="M36" s="80"/>
      <c r="N36" s="81">
        <f>分析係数表!H39</f>
        <v>4.1085741227183939E-3</v>
      </c>
      <c r="O36" s="82">
        <f t="shared" si="4"/>
        <v>7.0194431526009668E-2</v>
      </c>
      <c r="P36" s="76">
        <f>分析係数表!C39</f>
        <v>1</v>
      </c>
      <c r="Q36" s="82">
        <f t="shared" si="5"/>
        <v>7.0194431526009668E-2</v>
      </c>
      <c r="R36" s="83">
        <v>7.3932954290039127E-2</v>
      </c>
      <c r="S36" s="84">
        <f t="shared" si="6"/>
        <v>7.4128158195933241E-2</v>
      </c>
      <c r="T36" s="85">
        <f>分析係数表!F39</f>
        <v>0.70560747663551404</v>
      </c>
      <c r="U36" s="86">
        <f t="shared" si="7"/>
        <v>5.2305382652270652E-2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投入係数表!I37</f>
        <v>0</v>
      </c>
      <c r="E37" s="77">
        <f t="shared" si="0"/>
        <v>0</v>
      </c>
      <c r="F37" s="76">
        <f>分析係数表!C40</f>
        <v>0.70586826347305387</v>
      </c>
      <c r="G37" s="77">
        <f t="shared" si="1"/>
        <v>0</v>
      </c>
      <c r="H37" s="77">
        <v>1.8257536725991442E-5</v>
      </c>
      <c r="I37" s="77">
        <f t="shared" si="2"/>
        <v>1.8257536725991442E-5</v>
      </c>
      <c r="J37" s="76">
        <f>分析係数表!G40</f>
        <v>0.55389507154213036</v>
      </c>
      <c r="K37" s="78">
        <f t="shared" si="3"/>
        <v>1.0112759611026102E-5</v>
      </c>
      <c r="L37" s="79"/>
      <c r="M37" s="80"/>
      <c r="N37" s="81">
        <f>分析係数表!H40</f>
        <v>2.7951774769313667E-2</v>
      </c>
      <c r="O37" s="82">
        <f t="shared" si="4"/>
        <v>0.47755228005400024</v>
      </c>
      <c r="P37" s="76">
        <f>分析係数表!C40</f>
        <v>0.70586826347305387</v>
      </c>
      <c r="Q37" s="82">
        <f t="shared" si="5"/>
        <v>0.33708899863931463</v>
      </c>
      <c r="R37" s="83">
        <v>0.33739256058023009</v>
      </c>
      <c r="S37" s="84">
        <f t="shared" si="6"/>
        <v>0.33741081811695611</v>
      </c>
      <c r="T37" s="85">
        <f>分析係数表!F40</f>
        <v>0.75325914149443562</v>
      </c>
      <c r="U37" s="86">
        <f t="shared" si="7"/>
        <v>0.25415778318571353</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投入係数表!I38</f>
        <v>0</v>
      </c>
      <c r="E38" s="77">
        <f t="shared" si="0"/>
        <v>0</v>
      </c>
      <c r="F38" s="76">
        <f>分析係数表!C41</f>
        <v>0.40942803268384664</v>
      </c>
      <c r="G38" s="77">
        <f t="shared" si="1"/>
        <v>0</v>
      </c>
      <c r="H38" s="77">
        <v>3.767990478906499E-8</v>
      </c>
      <c r="I38" s="77">
        <f t="shared" si="2"/>
        <v>3.767990478906499E-8</v>
      </c>
      <c r="J38" s="76">
        <f>分析係数表!G41</f>
        <v>0.46004842615012109</v>
      </c>
      <c r="K38" s="78">
        <f t="shared" si="3"/>
        <v>1.7334580895695759E-8</v>
      </c>
      <c r="L38" s="79"/>
      <c r="M38" s="80"/>
      <c r="N38" s="81">
        <f>分析係数表!H41</f>
        <v>5.1357176533979927E-2</v>
      </c>
      <c r="O38" s="82">
        <f t="shared" si="4"/>
        <v>0.87743039407512091</v>
      </c>
      <c r="P38" s="76">
        <f>分析係数表!C41</f>
        <v>0.40942803268384664</v>
      </c>
      <c r="Q38" s="82">
        <f t="shared" si="5"/>
        <v>0.35924460006318903</v>
      </c>
      <c r="R38" s="83">
        <v>0.36231494856598517</v>
      </c>
      <c r="S38" s="84">
        <f t="shared" si="6"/>
        <v>0.36231498624588998</v>
      </c>
      <c r="T38" s="85">
        <f>分析係数表!F41</f>
        <v>0.56416464891041163</v>
      </c>
      <c r="U38" s="86">
        <f t="shared" si="7"/>
        <v>0.20440530701039314</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投入係数表!I39</f>
        <v>0</v>
      </c>
      <c r="E39" s="77">
        <f>$C$11*D39</f>
        <v>0</v>
      </c>
      <c r="F39" s="76">
        <f>分析係数表!C42</f>
        <v>1</v>
      </c>
      <c r="G39" s="77">
        <f>E39*F39</f>
        <v>0</v>
      </c>
      <c r="H39" s="77">
        <v>8.6825051045531397E-4</v>
      </c>
      <c r="I39" s="77">
        <f>C39+H39</f>
        <v>8.6825051045531397E-4</v>
      </c>
      <c r="J39" s="76">
        <f>分析係数表!G42</f>
        <v>0.48732394366197185</v>
      </c>
      <c r="K39" s="78">
        <f>I39*J39</f>
        <v>4.2311926284160375E-4</v>
      </c>
      <c r="L39" s="79"/>
      <c r="M39" s="80"/>
      <c r="N39" s="81">
        <f>分析係数表!H42</f>
        <v>1.5491345052872633E-2</v>
      </c>
      <c r="O39" s="82">
        <f t="shared" si="4"/>
        <v>0.26466752870462662</v>
      </c>
      <c r="P39" s="76">
        <f>分析係数表!C42</f>
        <v>1</v>
      </c>
      <c r="Q39" s="82">
        <f>O39*P39</f>
        <v>0.26466752870462662</v>
      </c>
      <c r="R39" s="83">
        <v>0.269081314014953</v>
      </c>
      <c r="S39" s="84">
        <f>I39+R39</f>
        <v>0.2699495645254083</v>
      </c>
      <c r="T39" s="85">
        <f>分析係数表!F42</f>
        <v>0.56338028169014087</v>
      </c>
      <c r="U39" s="86">
        <f t="shared" si="7"/>
        <v>0.15208426170445538</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投入係数表!I40</f>
        <v>0</v>
      </c>
      <c r="E40" s="77">
        <f>$C$11*D40</f>
        <v>0</v>
      </c>
      <c r="F40" s="76">
        <f>分析係数表!C43</f>
        <v>0.37124836885602441</v>
      </c>
      <c r="G40" s="77">
        <f>E40*F40</f>
        <v>0</v>
      </c>
      <c r="H40" s="77">
        <v>7.175748321583314E-2</v>
      </c>
      <c r="I40" s="77">
        <f>C40+H40</f>
        <v>7.175748321583314E-2</v>
      </c>
      <c r="J40" s="76">
        <f>分析係数表!G43</f>
        <v>0.37031082529474812</v>
      </c>
      <c r="K40" s="78">
        <f>I40*J40</f>
        <v>2.6572572830729207E-2</v>
      </c>
      <c r="L40" s="79"/>
      <c r="M40" s="80"/>
      <c r="N40" s="81">
        <f>分析係数表!H43</f>
        <v>4.1186771738398333E-2</v>
      </c>
      <c r="O40" s="82">
        <f t="shared" si="4"/>
        <v>0.70367040783860524</v>
      </c>
      <c r="P40" s="76">
        <f>分析係数表!C43</f>
        <v>0.37124836885602441</v>
      </c>
      <c r="Q40" s="82">
        <f>O40*P40</f>
        <v>0.26123649112233566</v>
      </c>
      <c r="R40" s="83">
        <v>0.37488765769949328</v>
      </c>
      <c r="S40" s="84">
        <f>I40+R40</f>
        <v>0.44664514091532642</v>
      </c>
      <c r="T40" s="85">
        <f>分析係数表!F43</f>
        <v>0.64951768488745976</v>
      </c>
      <c r="U40" s="86">
        <f t="shared" si="7"/>
        <v>0.29010391789355605</v>
      </c>
      <c r="V40" s="87">
        <f>分析係数表!D43</f>
        <v>0.31296891747052519</v>
      </c>
      <c r="W40" s="167">
        <f t="shared" si="8"/>
        <v>0</v>
      </c>
      <c r="X40" s="76">
        <f>分析係数表!E43</f>
        <v>0.24115755627009647</v>
      </c>
      <c r="Y40" s="166">
        <f t="shared" si="9"/>
        <v>0</v>
      </c>
    </row>
    <row r="41" spans="1:25" x14ac:dyDescent="0.2">
      <c r="A41" s="6" t="s">
        <v>340</v>
      </c>
      <c r="B41" s="5" t="s">
        <v>42</v>
      </c>
      <c r="C41" s="90"/>
      <c r="D41" s="76">
        <f>投入係数表!I41</f>
        <v>0</v>
      </c>
      <c r="E41" s="77">
        <f>$C$11*D41</f>
        <v>0</v>
      </c>
      <c r="F41" s="76">
        <f>分析係数表!C44</f>
        <v>0.32894128525196487</v>
      </c>
      <c r="G41" s="77">
        <f>E41*F41</f>
        <v>0</v>
      </c>
      <c r="H41" s="77">
        <v>5.015663882580151E-4</v>
      </c>
      <c r="I41" s="77">
        <f>C41+H41</f>
        <v>5.015663882580151E-4</v>
      </c>
      <c r="J41" s="76">
        <f>分析係数表!G44</f>
        <v>0.26022361770562108</v>
      </c>
      <c r="K41" s="78">
        <f>I41*J41</f>
        <v>1.3051942007204283E-4</v>
      </c>
      <c r="L41" s="79"/>
      <c r="M41" s="80"/>
      <c r="N41" s="81">
        <f>分析係数表!H44</f>
        <v>0.11840775914326127</v>
      </c>
      <c r="O41" s="82">
        <f t="shared" si="4"/>
        <v>2.0229805020118854</v>
      </c>
      <c r="P41" s="76">
        <f>分析係数表!C44</f>
        <v>0.32894128525196487</v>
      </c>
      <c r="Q41" s="82">
        <f>O41*P41</f>
        <v>0.66544180637145467</v>
      </c>
      <c r="R41" s="83">
        <v>0.6733387368347189</v>
      </c>
      <c r="S41" s="84">
        <f>I41+R41</f>
        <v>0.67384030322297694</v>
      </c>
      <c r="T41" s="85">
        <f>分析係数表!F44</f>
        <v>0.457650482462858</v>
      </c>
      <c r="U41" s="86">
        <f t="shared" si="7"/>
        <v>0.30838333987291394</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投入係数表!I42</f>
        <v>0</v>
      </c>
      <c r="E42" s="77">
        <f>$C$11*D42</f>
        <v>0</v>
      </c>
      <c r="F42" s="76">
        <f>分析係数表!C45</f>
        <v>1</v>
      </c>
      <c r="G42" s="77">
        <f>E42*F42</f>
        <v>0</v>
      </c>
      <c r="H42" s="77">
        <v>7.8707525422567993E-4</v>
      </c>
      <c r="I42" s="77">
        <f>C42+H42</f>
        <v>7.8707525422567993E-4</v>
      </c>
      <c r="J42" s="76">
        <f>分析係数表!G45</f>
        <v>0</v>
      </c>
      <c r="K42" s="78">
        <f>I42*J42</f>
        <v>0</v>
      </c>
      <c r="L42" s="79"/>
      <c r="M42" s="80"/>
      <c r="N42" s="81">
        <f>分析係数表!H45</f>
        <v>0</v>
      </c>
      <c r="O42" s="82">
        <f t="shared" si="4"/>
        <v>0</v>
      </c>
      <c r="P42" s="76">
        <f>分析係数表!C45</f>
        <v>1</v>
      </c>
      <c r="Q42" s="82">
        <f>O42*P42</f>
        <v>0</v>
      </c>
      <c r="R42" s="83">
        <v>2.0104785734874277E-3</v>
      </c>
      <c r="S42" s="84">
        <f>I42+R42</f>
        <v>2.7975538277131076E-3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0</v>
      </c>
      <c r="E43" s="77">
        <f>$C$11*D43</f>
        <v>0</v>
      </c>
      <c r="F43" s="76">
        <f>分析係数表!C46</f>
        <v>4.3404255319148932E-2</v>
      </c>
      <c r="G43" s="77">
        <f>E43*F43</f>
        <v>0</v>
      </c>
      <c r="H43" s="77">
        <v>9.9553992005995675E-4</v>
      </c>
      <c r="I43" s="77">
        <f>C43+H43</f>
        <v>9.9553992005995675E-4</v>
      </c>
      <c r="J43" s="76">
        <f>分析係数表!G46</f>
        <v>1.9607843137254902E-2</v>
      </c>
      <c r="K43" s="78">
        <f>I43*J43</f>
        <v>1.9520390589410915E-5</v>
      </c>
      <c r="L43" s="79"/>
      <c r="M43" s="80"/>
      <c r="N43" s="81">
        <f>分析係数表!H46</f>
        <v>2.3708493298309423E-2</v>
      </c>
      <c r="O43" s="82">
        <f t="shared" si="4"/>
        <v>0.40505639175664598</v>
      </c>
      <c r="P43" s="76">
        <f>分析係数表!C46</f>
        <v>4.3404255319148932E-2</v>
      </c>
      <c r="Q43" s="82">
        <f>O43*P43</f>
        <v>1.7581171046458677E-2</v>
      </c>
      <c r="R43" s="83">
        <v>1.906646609655031E-2</v>
      </c>
      <c r="S43" s="84">
        <f>I43+R43</f>
        <v>2.0062006016610266E-2</v>
      </c>
      <c r="T43" s="85">
        <f>分析係数表!F46</f>
        <v>0.33333333333333331</v>
      </c>
      <c r="U43" s="86">
        <f t="shared" si="7"/>
        <v>6.6873353388700882E-3</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投入係数表!I44</f>
        <v>0.57894736842105265</v>
      </c>
      <c r="E44" s="91">
        <f>SUM(E5:E43)</f>
        <v>57.89473684210526</v>
      </c>
      <c r="F44" s="92">
        <f>分析係数表!C47</f>
        <v>0.41345953335341412</v>
      </c>
      <c r="G44" s="91">
        <f>SUM(G5:G43)</f>
        <v>2.6225339091485709</v>
      </c>
      <c r="H44" s="91">
        <f>SUM(H5:H43)</f>
        <v>2.8343799247566439</v>
      </c>
      <c r="I44" s="91">
        <f>SUM(I5:I43)</f>
        <v>102.83437992475663</v>
      </c>
      <c r="J44" s="92">
        <f>分析係数表!G47</f>
        <v>0.27301530562506093</v>
      </c>
      <c r="K44" s="93">
        <f>SUM(K5:K43)</f>
        <v>27.24858746742661</v>
      </c>
      <c r="L44" s="94">
        <f>最終需要_まとめ!$L$33</f>
        <v>0.627</v>
      </c>
      <c r="M44" s="91">
        <f>K44*L44</f>
        <v>17.084864342076486</v>
      </c>
      <c r="N44" s="95">
        <f>分析係数表!H47</f>
        <v>1</v>
      </c>
      <c r="O44" s="96">
        <f>SUM(O5:O43)</f>
        <v>17.084864342076489</v>
      </c>
      <c r="P44" s="92">
        <f>分析係数表!C47</f>
        <v>0.41345953335341412</v>
      </c>
      <c r="Q44" s="96">
        <f>SUM(Q5:Q43)</f>
        <v>5.3828981817715755</v>
      </c>
      <c r="R44" s="91">
        <f>SUM(R5:R43)</f>
        <v>5.9196017501521974</v>
      </c>
      <c r="S44" s="97">
        <f>SUM(S5:S43)</f>
        <v>108.75398167490884</v>
      </c>
      <c r="T44" s="98">
        <f>分析係数表!F47</f>
        <v>0.50258343352939261</v>
      </c>
      <c r="U44" s="99">
        <f>SUM(U5:U43)</f>
        <v>47.578194176369294</v>
      </c>
      <c r="V44" s="100">
        <f>分析係数表!D47</f>
        <v>0.12861924414259254</v>
      </c>
      <c r="W44" s="164">
        <f>SUM(W5:W43)</f>
        <v>48</v>
      </c>
      <c r="X44" s="92">
        <f>分析係数表!E47</f>
        <v>9.5684528645240963E-2</v>
      </c>
      <c r="Y44" s="165">
        <f>SUM(Y5:Y43)</f>
        <v>12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0</v>
      </c>
      <c r="E5" s="77">
        <f t="shared" ref="E5:E38" si="0">$C$12*D5</f>
        <v>0</v>
      </c>
      <c r="F5" s="76">
        <f>分析係数表!C8</f>
        <v>0.20518758684576188</v>
      </c>
      <c r="G5" s="77">
        <f t="shared" ref="G5:G38" si="1">E5*F5</f>
        <v>0</v>
      </c>
      <c r="H5" s="77">
        <f t="array" ref="H5:H43">MMULT(逆行列係数!C5:AO43,'8'!G5:G43)</f>
        <v>1.638188294848578E-2</v>
      </c>
      <c r="I5" s="77">
        <f t="shared" ref="I5:I38" si="2">C5+H5</f>
        <v>1.638188294848578E-2</v>
      </c>
      <c r="J5" s="76">
        <f>分析係数表!G8</f>
        <v>0.11971830985915492</v>
      </c>
      <c r="K5" s="78">
        <f t="shared" ref="K5:K38" si="3">I5*J5</f>
        <v>1.9612113389032271E-3</v>
      </c>
      <c r="L5" s="79" t="s">
        <v>182</v>
      </c>
      <c r="M5" s="80" t="s">
        <v>182</v>
      </c>
      <c r="N5" s="81">
        <f>分析係数表!H8</f>
        <v>1.3167643294941739E-2</v>
      </c>
      <c r="O5" s="82">
        <f t="shared" ref="O5:O43" si="4">$M$44*N5</f>
        <v>9.1512823902683046E-2</v>
      </c>
      <c r="P5" s="76">
        <f>分析係数表!C8</f>
        <v>0.20518758684576188</v>
      </c>
      <c r="Q5" s="82">
        <f t="shared" ref="Q5:Q38" si="5">O5*P5</f>
        <v>1.8777295502032693E-2</v>
      </c>
      <c r="R5" s="83">
        <f t="array" ref="R5:R43">MMULT(逆行列係数!C5:AO43,'8'!Q5:Q43)</f>
        <v>3.1742378891092167E-2</v>
      </c>
      <c r="S5" s="84">
        <f t="shared" ref="S5:S38" si="6">I5+R5</f>
        <v>4.812426183957795E-2</v>
      </c>
      <c r="T5" s="85">
        <f>分析係数表!F8</f>
        <v>0.45341278439869986</v>
      </c>
      <c r="U5" s="86">
        <f t="shared" ref="U5:U43" si="7">S5*T5</f>
        <v>2.1820155557815135E-2</v>
      </c>
      <c r="V5" s="87">
        <f>分析係数表!D8</f>
        <v>0.60455037919826649</v>
      </c>
      <c r="W5" s="88">
        <f t="shared" ref="W5:W43" si="8">ROUND(S5*V5,0)</f>
        <v>0</v>
      </c>
      <c r="X5" s="76">
        <f>分析係数表!E8</f>
        <v>0.35969664138678226</v>
      </c>
      <c r="Y5" s="89">
        <f t="shared" ref="Y5:Y43" si="9">ROUND(S5*X5,0)</f>
        <v>0</v>
      </c>
    </row>
    <row r="6" spans="1:25" x14ac:dyDescent="0.2">
      <c r="A6" s="6" t="s">
        <v>219</v>
      </c>
      <c r="B6" s="5" t="s">
        <v>265</v>
      </c>
      <c r="C6" s="90"/>
      <c r="D6" s="76">
        <f>投入係数表!J6</f>
        <v>0</v>
      </c>
      <c r="E6" s="77">
        <f t="shared" si="0"/>
        <v>0</v>
      </c>
      <c r="F6" s="76">
        <f>分析係数表!C9</f>
        <v>1</v>
      </c>
      <c r="G6" s="77">
        <f t="shared" si="1"/>
        <v>0</v>
      </c>
      <c r="H6" s="77">
        <v>2.0380218929735833E-4</v>
      </c>
      <c r="I6" s="77">
        <f t="shared" si="2"/>
        <v>2.0380218929735833E-4</v>
      </c>
      <c r="J6" s="76">
        <f>分析係数表!G9</f>
        <v>0.24479166666666666</v>
      </c>
      <c r="K6" s="78">
        <f t="shared" si="3"/>
        <v>4.9889077588415838E-5</v>
      </c>
      <c r="L6" s="79"/>
      <c r="M6" s="80"/>
      <c r="N6" s="81">
        <f>分析係数表!H9</f>
        <v>6.7353674142924501E-4</v>
      </c>
      <c r="O6" s="82">
        <f t="shared" si="4"/>
        <v>4.6809628594722793E-3</v>
      </c>
      <c r="P6" s="76">
        <f>分析係数表!C9</f>
        <v>1</v>
      </c>
      <c r="Q6" s="82">
        <f t="shared" si="5"/>
        <v>4.6809628594722793E-3</v>
      </c>
      <c r="R6" s="83">
        <v>5.8747513143593494E-3</v>
      </c>
      <c r="S6" s="84">
        <f t="shared" si="6"/>
        <v>6.0785535036567079E-3</v>
      </c>
      <c r="T6" s="85">
        <f>分析係数表!F9</f>
        <v>0.671875</v>
      </c>
      <c r="U6" s="86">
        <f t="shared" si="7"/>
        <v>4.0840281352693504E-3</v>
      </c>
      <c r="V6" s="87">
        <f>分析係数表!D9</f>
        <v>7.2916666666666671E-2</v>
      </c>
      <c r="W6" s="88">
        <f t="shared" si="8"/>
        <v>0</v>
      </c>
      <c r="X6" s="76">
        <f>分析係数表!E9</f>
        <v>3.125E-2</v>
      </c>
      <c r="Y6" s="89">
        <f t="shared" si="9"/>
        <v>0</v>
      </c>
    </row>
    <row r="7" spans="1:25" x14ac:dyDescent="0.2">
      <c r="A7" s="6" t="s">
        <v>220</v>
      </c>
      <c r="B7" s="5" t="s">
        <v>266</v>
      </c>
      <c r="C7" s="90"/>
      <c r="D7" s="76">
        <f>投入係数表!J7</f>
        <v>0</v>
      </c>
      <c r="E7" s="77">
        <f t="shared" si="0"/>
        <v>0</v>
      </c>
      <c r="F7" s="76">
        <f>分析係数表!C10</f>
        <v>1</v>
      </c>
      <c r="G7" s="77">
        <f t="shared" si="1"/>
        <v>0</v>
      </c>
      <c r="H7" s="77">
        <v>1.5382032579609637E-2</v>
      </c>
      <c r="I7" s="77">
        <f t="shared" si="2"/>
        <v>1.5382032579609637E-2</v>
      </c>
      <c r="J7" s="76">
        <f>分析係数表!G10</f>
        <v>0.17878930079774755</v>
      </c>
      <c r="K7" s="78">
        <f t="shared" si="3"/>
        <v>2.7501428497565799E-3</v>
      </c>
      <c r="L7" s="79"/>
      <c r="M7" s="80"/>
      <c r="N7" s="81">
        <f>分析係数表!H10</f>
        <v>1.34707348285849E-3</v>
      </c>
      <c r="O7" s="82">
        <f t="shared" si="4"/>
        <v>9.3619257189445585E-3</v>
      </c>
      <c r="P7" s="76">
        <f>分析係数表!C10</f>
        <v>1</v>
      </c>
      <c r="Q7" s="82">
        <f t="shared" si="5"/>
        <v>9.3619257189445585E-3</v>
      </c>
      <c r="R7" s="83">
        <v>2.1709589542149479E-2</v>
      </c>
      <c r="S7" s="84">
        <f t="shared" si="6"/>
        <v>3.7091622121759114E-2</v>
      </c>
      <c r="T7" s="85">
        <f>分析係数表!F10</f>
        <v>0.51806663538244957</v>
      </c>
      <c r="U7" s="86">
        <f t="shared" si="7"/>
        <v>1.9215931873496978E-2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投入係数表!J8</f>
        <v>1.0752688172043012E-2</v>
      </c>
      <c r="E8" s="77">
        <f t="shared" si="0"/>
        <v>1.0752688172043012</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-2.3404814297361395E-4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投入係数表!J9</f>
        <v>1.0752688172043012E-2</v>
      </c>
      <c r="E9" s="77">
        <f t="shared" si="0"/>
        <v>1.0752688172043012</v>
      </c>
      <c r="F9" s="76">
        <f>分析係数表!C12</f>
        <v>0.31725255547245079</v>
      </c>
      <c r="G9" s="77">
        <f t="shared" si="1"/>
        <v>0.34113178007790412</v>
      </c>
      <c r="H9" s="77">
        <v>0.36726276199987795</v>
      </c>
      <c r="I9" s="77">
        <f t="shared" si="2"/>
        <v>0.36726276199987795</v>
      </c>
      <c r="J9" s="76">
        <f>分析係数表!G12</f>
        <v>0.14436450839328538</v>
      </c>
      <c r="K9" s="78">
        <f t="shared" si="3"/>
        <v>5.3019708087272549E-2</v>
      </c>
      <c r="L9" s="79"/>
      <c r="M9" s="80"/>
      <c r="N9" s="81">
        <f>分析係数表!H12</f>
        <v>9.9009900990099015E-2</v>
      </c>
      <c r="O9" s="82">
        <f t="shared" si="4"/>
        <v>0.68810154034242499</v>
      </c>
      <c r="P9" s="76">
        <f>分析係数表!C12</f>
        <v>0.31725255547245079</v>
      </c>
      <c r="Q9" s="82">
        <f t="shared" si="5"/>
        <v>0.21830197209816402</v>
      </c>
      <c r="R9" s="83">
        <v>0.24996298643562131</v>
      </c>
      <c r="S9" s="84">
        <f t="shared" si="6"/>
        <v>0.61722574843549927</v>
      </c>
      <c r="T9" s="85">
        <f>分析係数表!F12</f>
        <v>0.2880095923261391</v>
      </c>
      <c r="U9" s="86">
        <f t="shared" si="7"/>
        <v>0.17776693618010422</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投入係数表!J10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0.10274713476541651</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投入係数表!J11</f>
        <v>2.1505376344086023E-2</v>
      </c>
      <c r="E11" s="77">
        <f t="shared" si="0"/>
        <v>2.1505376344086025</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8.6597812900237169E-3</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75">
        <f>最終需要_まとめ!C13</f>
        <v>100</v>
      </c>
      <c r="D12" s="76">
        <f>投入係数表!J12</f>
        <v>0.36559139784946237</v>
      </c>
      <c r="E12" s="77">
        <f t="shared" si="0"/>
        <v>36.55913978494624</v>
      </c>
      <c r="F12" s="76">
        <f>分析係数表!C15</f>
        <v>0</v>
      </c>
      <c r="G12" s="77">
        <f t="shared" si="1"/>
        <v>0</v>
      </c>
      <c r="H12" s="77">
        <v>0</v>
      </c>
      <c r="I12" s="77">
        <f t="shared" si="2"/>
        <v>100</v>
      </c>
      <c r="J12" s="76">
        <f>分析係数表!G15</f>
        <v>9.6774193548387094E-2</v>
      </c>
      <c r="K12" s="78">
        <f t="shared" si="3"/>
        <v>9.67741935483871</v>
      </c>
      <c r="L12" s="79"/>
      <c r="M12" s="80"/>
      <c r="N12" s="81">
        <f>分析係数表!H15</f>
        <v>9.1937765205091938E-3</v>
      </c>
      <c r="O12" s="82">
        <f t="shared" si="4"/>
        <v>6.3895143031796608E-2</v>
      </c>
      <c r="P12" s="76">
        <f>分析係数表!C15</f>
        <v>0</v>
      </c>
      <c r="Q12" s="82">
        <f t="shared" si="5"/>
        <v>0</v>
      </c>
      <c r="R12" s="83">
        <v>0</v>
      </c>
      <c r="S12" s="84">
        <f t="shared" si="6"/>
        <v>100</v>
      </c>
      <c r="T12" s="85">
        <f>分析係数表!F15</f>
        <v>0.31182795698924731</v>
      </c>
      <c r="U12" s="86">
        <f t="shared" si="7"/>
        <v>31.182795698924732</v>
      </c>
      <c r="V12" s="87">
        <f>分析係数表!D15</f>
        <v>0</v>
      </c>
      <c r="W12" s="88">
        <f t="shared" si="8"/>
        <v>0</v>
      </c>
      <c r="X12" s="76">
        <f>分析係数表!E15</f>
        <v>0</v>
      </c>
      <c r="Y12" s="89">
        <f t="shared" si="9"/>
        <v>0</v>
      </c>
    </row>
    <row r="13" spans="1:25" x14ac:dyDescent="0.2">
      <c r="A13" s="6" t="s">
        <v>226</v>
      </c>
      <c r="B13" s="5" t="s">
        <v>30</v>
      </c>
      <c r="C13" s="90"/>
      <c r="D13" s="76">
        <f>投入係数表!J13</f>
        <v>7.5268817204301078E-2</v>
      </c>
      <c r="E13" s="77">
        <f t="shared" si="0"/>
        <v>7.5268817204301079</v>
      </c>
      <c r="F13" s="76">
        <f>分析係数表!C16</f>
        <v>8.9814814814814792E-2</v>
      </c>
      <c r="G13" s="77">
        <f t="shared" si="1"/>
        <v>0.67602548785344474</v>
      </c>
      <c r="H13" s="77">
        <v>0.68244991024059665</v>
      </c>
      <c r="I13" s="77">
        <f t="shared" si="2"/>
        <v>0.68244991024059665</v>
      </c>
      <c r="J13" s="76">
        <f>分析係数表!G16</f>
        <v>3.255813953488372E-2</v>
      </c>
      <c r="K13" s="78">
        <f t="shared" si="3"/>
        <v>2.2219299403182215E-2</v>
      </c>
      <c r="L13" s="79"/>
      <c r="M13" s="80"/>
      <c r="N13" s="81">
        <f>分析係数表!H16</f>
        <v>1.7579308951303295E-2</v>
      </c>
      <c r="O13" s="82">
        <f t="shared" si="4"/>
        <v>0.12217313063222648</v>
      </c>
      <c r="P13" s="76">
        <f>分析係数表!C16</f>
        <v>8.9814814814814792E-2</v>
      </c>
      <c r="Q13" s="82">
        <f t="shared" si="5"/>
        <v>1.0972957103079599E-2</v>
      </c>
      <c r="R13" s="83">
        <v>1.2106745687966014E-2</v>
      </c>
      <c r="S13" s="84">
        <f t="shared" si="6"/>
        <v>0.69455665592856264</v>
      </c>
      <c r="T13" s="85">
        <f>分析係数表!F16</f>
        <v>0.28372093023255812</v>
      </c>
      <c r="U13" s="86">
        <f t="shared" si="7"/>
        <v>0.19706026051926659</v>
      </c>
      <c r="V13" s="87">
        <f>分析係数表!D16</f>
        <v>0</v>
      </c>
      <c r="W13" s="88">
        <f t="shared" si="8"/>
        <v>0</v>
      </c>
      <c r="X13" s="76">
        <f>分析係数表!E16</f>
        <v>0</v>
      </c>
      <c r="Y13" s="89">
        <f t="shared" si="9"/>
        <v>0</v>
      </c>
    </row>
    <row r="14" spans="1:25" x14ac:dyDescent="0.2">
      <c r="A14" s="6" t="s">
        <v>2</v>
      </c>
      <c r="B14" s="5" t="s">
        <v>364</v>
      </c>
      <c r="C14" s="90"/>
      <c r="D14" s="76">
        <f>投入係数表!J14</f>
        <v>2.1505376344086023E-2</v>
      </c>
      <c r="E14" s="77">
        <f t="shared" si="0"/>
        <v>2.1505376344086025</v>
      </c>
      <c r="F14" s="76">
        <f>分析係数表!C17</f>
        <v>7.194244604316502E-3</v>
      </c>
      <c r="G14" s="77">
        <f t="shared" si="1"/>
        <v>1.5471493772723662E-2</v>
      </c>
      <c r="H14" s="77">
        <v>1.5722743872695146E-2</v>
      </c>
      <c r="I14" s="77">
        <f t="shared" si="2"/>
        <v>1.5722743872695146E-2</v>
      </c>
      <c r="J14" s="76">
        <f>分析係数表!G17</f>
        <v>0.24242424242424243</v>
      </c>
      <c r="K14" s="78">
        <f t="shared" si="3"/>
        <v>3.8115742721685202E-3</v>
      </c>
      <c r="L14" s="79"/>
      <c r="M14" s="80"/>
      <c r="N14" s="81">
        <f>分析係数表!H17</f>
        <v>2.8625311510742913E-3</v>
      </c>
      <c r="O14" s="82">
        <f t="shared" si="4"/>
        <v>1.9894092152757187E-2</v>
      </c>
      <c r="P14" s="76">
        <f>分析係数表!C17</f>
        <v>7.194244604316502E-3</v>
      </c>
      <c r="Q14" s="82">
        <f t="shared" si="5"/>
        <v>1.4312296512774866E-4</v>
      </c>
      <c r="R14" s="83">
        <v>2.2965530189069408E-4</v>
      </c>
      <c r="S14" s="84">
        <f t="shared" si="6"/>
        <v>1.5952399174585841E-2</v>
      </c>
      <c r="T14" s="85">
        <f>分析係数表!F17</f>
        <v>0.39393939393939392</v>
      </c>
      <c r="U14" s="86">
        <f t="shared" si="7"/>
        <v>6.284278462715634E-3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投入係数表!J15</f>
        <v>1.0752688172043012E-2</v>
      </c>
      <c r="E15" s="77">
        <f t="shared" si="0"/>
        <v>1.0752688172043012</v>
      </c>
      <c r="F15" s="76">
        <f>分析係数表!C18</f>
        <v>0.18904593639575973</v>
      </c>
      <c r="G15" s="77">
        <f t="shared" si="1"/>
        <v>0.20327520042554811</v>
      </c>
      <c r="H15" s="77">
        <v>0.20725461947989601</v>
      </c>
      <c r="I15" s="77">
        <f t="shared" si="2"/>
        <v>0.20725461947989601</v>
      </c>
      <c r="J15" s="76">
        <f>分析係数表!G18</f>
        <v>0.21417322834645669</v>
      </c>
      <c r="K15" s="78">
        <f t="shared" si="3"/>
        <v>4.4388390943725757E-2</v>
      </c>
      <c r="L15" s="79"/>
      <c r="M15" s="80"/>
      <c r="N15" s="81">
        <f>分析係数表!H18</f>
        <v>4.7147571900047147E-4</v>
      </c>
      <c r="O15" s="82">
        <f t="shared" si="4"/>
        <v>3.2766740016305952E-3</v>
      </c>
      <c r="P15" s="76">
        <f>分析係数表!C18</f>
        <v>0.18904593639575973</v>
      </c>
      <c r="Q15" s="82">
        <f t="shared" si="5"/>
        <v>6.1944190490189699E-4</v>
      </c>
      <c r="R15" s="83">
        <v>1.0316212732295097E-3</v>
      </c>
      <c r="S15" s="84">
        <f t="shared" si="6"/>
        <v>0.20828624075312552</v>
      </c>
      <c r="T15" s="85">
        <f>分析係数表!F18</f>
        <v>0.45826771653543308</v>
      </c>
      <c r="U15" s="86">
        <f t="shared" si="7"/>
        <v>9.5450859935684293E-2</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投入係数表!J16</f>
        <v>0</v>
      </c>
      <c r="E16" s="77">
        <f t="shared" si="0"/>
        <v>0</v>
      </c>
      <c r="F16" s="76">
        <f>分析係数表!C19</f>
        <v>0.10693641618497107</v>
      </c>
      <c r="G16" s="77">
        <f t="shared" si="1"/>
        <v>0</v>
      </c>
      <c r="H16" s="77">
        <v>9.4808497398120707E-4</v>
      </c>
      <c r="I16" s="77">
        <f t="shared" si="2"/>
        <v>9.4808497398120707E-4</v>
      </c>
      <c r="J16" s="76">
        <f>分析係数表!G19</f>
        <v>5.6250000000000001E-2</v>
      </c>
      <c r="K16" s="78">
        <f t="shared" si="3"/>
        <v>5.33297797864429E-5</v>
      </c>
      <c r="L16" s="79"/>
      <c r="M16" s="80"/>
      <c r="N16" s="81">
        <f>分析係数表!H19</f>
        <v>-1.34707348285849E-4</v>
      </c>
      <c r="O16" s="82">
        <f t="shared" si="4"/>
        <v>-9.3619257189445581E-4</v>
      </c>
      <c r="P16" s="76">
        <f>分析係数表!C19</f>
        <v>0.10693641618497107</v>
      </c>
      <c r="Q16" s="82">
        <f t="shared" si="5"/>
        <v>-1.0011307849738398E-4</v>
      </c>
      <c r="R16" s="83">
        <v>-5.4616871086782465E-5</v>
      </c>
      <c r="S16" s="84">
        <f t="shared" si="6"/>
        <v>8.9346810289442466E-4</v>
      </c>
      <c r="T16" s="85">
        <f>分析係数表!F19</f>
        <v>0.23125000000000001</v>
      </c>
      <c r="U16" s="86">
        <f t="shared" si="7"/>
        <v>2.0661449879433571E-4</v>
      </c>
      <c r="V16" s="87">
        <f>分析係数表!D19</f>
        <v>0</v>
      </c>
      <c r="W16" s="88">
        <f t="shared" si="8"/>
        <v>0</v>
      </c>
      <c r="X16" s="76">
        <f>分析係数表!E19</f>
        <v>0</v>
      </c>
      <c r="Y16" s="89">
        <f t="shared" si="9"/>
        <v>0</v>
      </c>
    </row>
    <row r="17" spans="1:25" x14ac:dyDescent="0.2">
      <c r="A17" s="6" t="s">
        <v>5</v>
      </c>
      <c r="B17" s="5" t="s">
        <v>33</v>
      </c>
      <c r="C17" s="90"/>
      <c r="D17" s="76">
        <f>投入係数表!J17</f>
        <v>1.0752688172043012E-2</v>
      </c>
      <c r="E17" s="77">
        <f t="shared" si="0"/>
        <v>1.0752688172043012</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4.2128665735250504E-3</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投入係数表!J18</f>
        <v>1.0752688172043012E-2</v>
      </c>
      <c r="E18" s="77">
        <f t="shared" si="0"/>
        <v>1.0752688172043012</v>
      </c>
      <c r="F18" s="76">
        <f>分析係数表!C21</f>
        <v>2.4177949709864643E-2</v>
      </c>
      <c r="G18" s="77">
        <f t="shared" si="1"/>
        <v>2.5997795386951232E-2</v>
      </c>
      <c r="H18" s="77">
        <v>2.6281949271295235E-2</v>
      </c>
      <c r="I18" s="77">
        <f t="shared" si="2"/>
        <v>2.6281949271295235E-2</v>
      </c>
      <c r="J18" s="76">
        <f>分析係数表!G21</f>
        <v>0.28491620111731841</v>
      </c>
      <c r="K18" s="78">
        <f t="shared" si="3"/>
        <v>7.4881531443355132E-3</v>
      </c>
      <c r="L18" s="79"/>
      <c r="M18" s="80"/>
      <c r="N18" s="81">
        <f>分析係数表!H21</f>
        <v>9.7662827507240518E-4</v>
      </c>
      <c r="O18" s="82">
        <f t="shared" si="4"/>
        <v>6.787396146234804E-3</v>
      </c>
      <c r="P18" s="76">
        <f>分析係数表!C21</f>
        <v>2.4177949709864643E-2</v>
      </c>
      <c r="Q18" s="82">
        <f t="shared" si="5"/>
        <v>1.6410532268459419E-4</v>
      </c>
      <c r="R18" s="83">
        <v>2.7464357905241646E-4</v>
      </c>
      <c r="S18" s="84">
        <f t="shared" si="6"/>
        <v>2.655659285034765E-2</v>
      </c>
      <c r="T18" s="85">
        <f>分析係数表!F21</f>
        <v>0.42458100558659218</v>
      </c>
      <c r="U18" s="86">
        <f t="shared" si="7"/>
        <v>1.127542489735431E-2</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投入係数表!J19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2.3404814297361395E-4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2.3404814297361395E-4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投入係数表!J21</f>
        <v>0</v>
      </c>
      <c r="E21" s="77">
        <f t="shared" si="0"/>
        <v>0</v>
      </c>
      <c r="F21" s="76">
        <f>分析係数表!C24</f>
        <v>5.8479532163743242E-3</v>
      </c>
      <c r="G21" s="77">
        <f t="shared" si="1"/>
        <v>0</v>
      </c>
      <c r="H21" s="77">
        <v>4.9621620989961037E-5</v>
      </c>
      <c r="I21" s="77">
        <f t="shared" si="2"/>
        <v>4.9621620989961037E-5</v>
      </c>
      <c r="J21" s="76">
        <f>分析係数表!G24</f>
        <v>0.33333333333333331</v>
      </c>
      <c r="K21" s="78">
        <f t="shared" si="3"/>
        <v>1.6540540329987012E-5</v>
      </c>
      <c r="L21" s="79"/>
      <c r="M21" s="80"/>
      <c r="N21" s="81">
        <f>分析係数表!H24</f>
        <v>4.0412204485754696E-4</v>
      </c>
      <c r="O21" s="82">
        <f t="shared" si="4"/>
        <v>2.8085777156833672E-3</v>
      </c>
      <c r="P21" s="76">
        <f>分析係数表!C24</f>
        <v>5.8479532163743242E-3</v>
      </c>
      <c r="Q21" s="82">
        <f t="shared" si="5"/>
        <v>1.6424431085867799E-5</v>
      </c>
      <c r="R21" s="83">
        <v>3.3659063557687241E-5</v>
      </c>
      <c r="S21" s="84">
        <f t="shared" si="6"/>
        <v>8.3280684547648278E-5</v>
      </c>
      <c r="T21" s="85">
        <f>分析係数表!F24</f>
        <v>0.66666666666666663</v>
      </c>
      <c r="U21" s="86">
        <f t="shared" si="7"/>
        <v>5.5520456365098852E-5</v>
      </c>
      <c r="V21" s="87">
        <f>分析係数表!D24</f>
        <v>0</v>
      </c>
      <c r="W21" s="88">
        <f t="shared" si="8"/>
        <v>0</v>
      </c>
      <c r="X21" s="76">
        <f>分析係数表!E24</f>
        <v>0</v>
      </c>
      <c r="Y21" s="89">
        <f t="shared" si="9"/>
        <v>0</v>
      </c>
    </row>
    <row r="22" spans="1:25" x14ac:dyDescent="0.2">
      <c r="A22" s="6" t="s">
        <v>10</v>
      </c>
      <c r="B22" s="5" t="s">
        <v>271</v>
      </c>
      <c r="C22" s="90"/>
      <c r="D22" s="76">
        <f>投入係数表!J22</f>
        <v>0</v>
      </c>
      <c r="E22" s="77">
        <f t="shared" si="0"/>
        <v>0</v>
      </c>
      <c r="F22" s="76">
        <f>分析係数表!C25</f>
        <v>1.2048192771084376E-2</v>
      </c>
      <c r="G22" s="77">
        <f t="shared" si="1"/>
        <v>0</v>
      </c>
      <c r="H22" s="77">
        <v>2.545328915088294E-4</v>
      </c>
      <c r="I22" s="77">
        <f t="shared" si="2"/>
        <v>2.545328915088294E-4</v>
      </c>
      <c r="J22" s="76">
        <f>分析係数表!G25</f>
        <v>0.33333333333333331</v>
      </c>
      <c r="K22" s="78">
        <f t="shared" si="3"/>
        <v>8.4844297169609791E-5</v>
      </c>
      <c r="L22" s="79"/>
      <c r="M22" s="80"/>
      <c r="N22" s="81">
        <f>分析係数表!H25</f>
        <v>5.3882939314339599E-4</v>
      </c>
      <c r="O22" s="82">
        <f t="shared" si="4"/>
        <v>3.7447702875778232E-3</v>
      </c>
      <c r="P22" s="76">
        <f>分析係数表!C25</f>
        <v>1.2048192771084376E-2</v>
      </c>
      <c r="Q22" s="82">
        <f t="shared" si="5"/>
        <v>4.5117714308166688E-5</v>
      </c>
      <c r="R22" s="83">
        <v>7.5413605281866083E-5</v>
      </c>
      <c r="S22" s="84">
        <f t="shared" si="6"/>
        <v>3.2994649679069551E-4</v>
      </c>
      <c r="T22" s="85">
        <f>分析係数表!F25</f>
        <v>0.66666666666666663</v>
      </c>
      <c r="U22" s="86">
        <f t="shared" si="7"/>
        <v>2.1996433119379701E-4</v>
      </c>
      <c r="V22" s="87">
        <f>分析係数表!D25</f>
        <v>0</v>
      </c>
      <c r="W22" s="88">
        <f t="shared" si="8"/>
        <v>0</v>
      </c>
      <c r="X22" s="76">
        <f>分析係数表!E25</f>
        <v>0</v>
      </c>
      <c r="Y22" s="89">
        <f t="shared" si="9"/>
        <v>0</v>
      </c>
    </row>
    <row r="23" spans="1:25" x14ac:dyDescent="0.2">
      <c r="A23" s="6" t="s">
        <v>11</v>
      </c>
      <c r="B23" s="5" t="s">
        <v>35</v>
      </c>
      <c r="C23" s="90"/>
      <c r="D23" s="76">
        <f>投入係数表!J23</f>
        <v>0</v>
      </c>
      <c r="E23" s="77">
        <f t="shared" si="0"/>
        <v>0</v>
      </c>
      <c r="F23" s="76">
        <f>分析係数表!C26</f>
        <v>2.4531024531024515E-2</v>
      </c>
      <c r="G23" s="77">
        <f t="shared" si="1"/>
        <v>0</v>
      </c>
      <c r="H23" s="77">
        <v>3.1252894424020427E-4</v>
      </c>
      <c r="I23" s="77">
        <f t="shared" si="2"/>
        <v>3.1252894424020427E-4</v>
      </c>
      <c r="J23" s="76">
        <f>分析係数表!G26</f>
        <v>0.2</v>
      </c>
      <c r="K23" s="78">
        <f t="shared" si="3"/>
        <v>6.2505788848040856E-5</v>
      </c>
      <c r="L23" s="79"/>
      <c r="M23" s="80"/>
      <c r="N23" s="81">
        <f>分析係数表!H26</f>
        <v>1.1988953997440561E-2</v>
      </c>
      <c r="O23" s="82">
        <f t="shared" si="4"/>
        <v>8.3321138898606567E-2</v>
      </c>
      <c r="P23" s="76">
        <f>分析係数表!C26</f>
        <v>2.4531024531024515E-2</v>
      </c>
      <c r="Q23" s="82">
        <f t="shared" si="5"/>
        <v>2.0439529022746187E-3</v>
      </c>
      <c r="R23" s="83">
        <v>2.0847068514794989E-3</v>
      </c>
      <c r="S23" s="84">
        <f t="shared" si="6"/>
        <v>2.397235795719703E-3</v>
      </c>
      <c r="T23" s="85">
        <f>分析係数表!F26</f>
        <v>0.35</v>
      </c>
      <c r="U23" s="86">
        <f t="shared" si="7"/>
        <v>8.3903252850189597E-4</v>
      </c>
      <c r="V23" s="87">
        <f>分析係数表!D26</f>
        <v>0.17499999999999999</v>
      </c>
      <c r="W23" s="88">
        <f t="shared" si="8"/>
        <v>0</v>
      </c>
      <c r="X23" s="76">
        <f>分析係数表!E26</f>
        <v>0.2</v>
      </c>
      <c r="Y23" s="89">
        <f t="shared" si="9"/>
        <v>0</v>
      </c>
    </row>
    <row r="24" spans="1:25" x14ac:dyDescent="0.2">
      <c r="A24" s="6" t="s">
        <v>12</v>
      </c>
      <c r="B24" s="5" t="s">
        <v>365</v>
      </c>
      <c r="C24" s="90"/>
      <c r="D24" s="76">
        <f>投入係数表!J24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7.9810416754002356E-2</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3.3670033670033517E-3</v>
      </c>
      <c r="G25" s="77">
        <f t="shared" si="1"/>
        <v>0</v>
      </c>
      <c r="H25" s="77">
        <v>1.7735299522764124E-4</v>
      </c>
      <c r="I25" s="77">
        <f t="shared" si="2"/>
        <v>1.7735299522764124E-4</v>
      </c>
      <c r="J25" s="76">
        <f>分析係数表!G28</f>
        <v>0.13333333333333333</v>
      </c>
      <c r="K25" s="78">
        <f t="shared" si="3"/>
        <v>2.3647066030352165E-5</v>
      </c>
      <c r="L25" s="79"/>
      <c r="M25" s="80"/>
      <c r="N25" s="81">
        <f>分析係数表!H28</f>
        <v>2.1418468377449991E-2</v>
      </c>
      <c r="O25" s="82">
        <f t="shared" si="4"/>
        <v>0.14885461893121849</v>
      </c>
      <c r="P25" s="76">
        <f>分析係数表!C28</f>
        <v>3.3670033670033517E-3</v>
      </c>
      <c r="Q25" s="82">
        <f t="shared" si="5"/>
        <v>5.0119400313541353E-4</v>
      </c>
      <c r="R25" s="83">
        <v>5.2199942043848371E-4</v>
      </c>
      <c r="S25" s="84">
        <f t="shared" si="6"/>
        <v>6.9935241566612498E-4</v>
      </c>
      <c r="T25" s="85">
        <f>分析係数表!F28</f>
        <v>0.22222222222222221</v>
      </c>
      <c r="U25" s="86">
        <f t="shared" si="7"/>
        <v>1.5541164792580553E-4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投入係数表!J26</f>
        <v>0</v>
      </c>
      <c r="E26" s="77">
        <f t="shared" si="0"/>
        <v>0</v>
      </c>
      <c r="F26" s="76">
        <f>分析係数表!C29</f>
        <v>2.5392986698911768E-2</v>
      </c>
      <c r="G26" s="77">
        <f t="shared" si="1"/>
        <v>0</v>
      </c>
      <c r="H26" s="77">
        <v>7.6261896601669324E-4</v>
      </c>
      <c r="I26" s="77">
        <f t="shared" si="2"/>
        <v>7.6261896601669324E-4</v>
      </c>
      <c r="J26" s="76">
        <f>分析係数表!G29</f>
        <v>0.29914529914529914</v>
      </c>
      <c r="K26" s="78">
        <f t="shared" si="3"/>
        <v>2.2813387872294241E-4</v>
      </c>
      <c r="L26" s="79"/>
      <c r="M26" s="80"/>
      <c r="N26" s="81">
        <f>分析係数表!H29</f>
        <v>1.0103051121438675E-2</v>
      </c>
      <c r="O26" s="82">
        <f t="shared" si="4"/>
        <v>7.0214442892084186E-2</v>
      </c>
      <c r="P26" s="76">
        <f>分析係数表!C29</f>
        <v>2.5392986698911768E-2</v>
      </c>
      <c r="Q26" s="82">
        <f t="shared" si="5"/>
        <v>1.7829544144301937E-3</v>
      </c>
      <c r="R26" s="83">
        <v>2.2600182821189575E-3</v>
      </c>
      <c r="S26" s="84">
        <f t="shared" si="6"/>
        <v>3.0226372481356508E-3</v>
      </c>
      <c r="T26" s="85">
        <f>分析係数表!F29</f>
        <v>0.51282051282051277</v>
      </c>
      <c r="U26" s="86">
        <f t="shared" si="7"/>
        <v>1.5500703836593081E-3</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投入係数表!J27</f>
        <v>0</v>
      </c>
      <c r="E27" s="77">
        <f t="shared" si="0"/>
        <v>0</v>
      </c>
      <c r="F27" s="76">
        <f>分析係数表!C30</f>
        <v>1</v>
      </c>
      <c r="G27" s="77">
        <f t="shared" si="1"/>
        <v>0</v>
      </c>
      <c r="H27" s="77">
        <v>8.2813013652066978E-3</v>
      </c>
      <c r="I27" s="77">
        <f t="shared" si="2"/>
        <v>8.2813013652066978E-3</v>
      </c>
      <c r="J27" s="76">
        <f>分析係数表!G30</f>
        <v>0.34463347510632975</v>
      </c>
      <c r="K27" s="78">
        <f t="shared" si="3"/>
        <v>2.854013667893977E-3</v>
      </c>
      <c r="L27" s="79"/>
      <c r="M27" s="80"/>
      <c r="N27" s="81">
        <f>分析係数表!H30</f>
        <v>0</v>
      </c>
      <c r="O27" s="82">
        <f t="shared" si="4"/>
        <v>0</v>
      </c>
      <c r="P27" s="76">
        <f>分析係数表!C30</f>
        <v>1</v>
      </c>
      <c r="Q27" s="82">
        <f t="shared" si="5"/>
        <v>0</v>
      </c>
      <c r="R27" s="83">
        <v>1.0029920848012439E-2</v>
      </c>
      <c r="S27" s="84">
        <f t="shared" si="6"/>
        <v>1.8311222213219139E-2</v>
      </c>
      <c r="T27" s="85">
        <f>分析係数表!F30</f>
        <v>0.44145609206905179</v>
      </c>
      <c r="U27" s="86">
        <f t="shared" si="7"/>
        <v>8.0836005992557351E-3</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投入係数表!J28</f>
        <v>2.1505376344086023E-2</v>
      </c>
      <c r="E28" s="77">
        <f t="shared" si="0"/>
        <v>2.1505376344086025</v>
      </c>
      <c r="F28" s="76">
        <f>分析係数表!C31</f>
        <v>1.5332197614991494E-2</v>
      </c>
      <c r="G28" s="77">
        <f t="shared" si="1"/>
        <v>3.2972467989229023E-2</v>
      </c>
      <c r="H28" s="77">
        <v>3.3933657366237706E-2</v>
      </c>
      <c r="I28" s="77">
        <f t="shared" si="2"/>
        <v>3.3933657366237706E-2</v>
      </c>
      <c r="J28" s="76">
        <f>分析係数表!G31</f>
        <v>7.407407407407407E-2</v>
      </c>
      <c r="K28" s="78">
        <f t="shared" si="3"/>
        <v>2.5136042493509409E-3</v>
      </c>
      <c r="L28" s="79"/>
      <c r="M28" s="80"/>
      <c r="N28" s="81">
        <f>分析係数表!H31</f>
        <v>2.4786152084596214E-2</v>
      </c>
      <c r="O28" s="82">
        <f t="shared" si="4"/>
        <v>0.17225943322857987</v>
      </c>
      <c r="P28" s="76">
        <f>分析係数表!C31</f>
        <v>1.5332197614991494E-2</v>
      </c>
      <c r="Q28" s="82">
        <f t="shared" si="5"/>
        <v>2.641115671307019E-3</v>
      </c>
      <c r="R28" s="83">
        <v>3.1549212812240469E-3</v>
      </c>
      <c r="S28" s="84">
        <f t="shared" si="6"/>
        <v>3.7088578647461755E-2</v>
      </c>
      <c r="T28" s="85">
        <f>分析係数表!F31</f>
        <v>0.37037037037037035</v>
      </c>
      <c r="U28" s="86">
        <f t="shared" si="7"/>
        <v>1.373651061017102E-2</v>
      </c>
      <c r="V28" s="87">
        <f>分析係数表!D31</f>
        <v>0</v>
      </c>
      <c r="W28" s="88">
        <f t="shared" si="8"/>
        <v>0</v>
      </c>
      <c r="X28" s="76">
        <f>分析係数表!E31</f>
        <v>0</v>
      </c>
      <c r="Y28" s="89">
        <f t="shared" si="9"/>
        <v>0</v>
      </c>
    </row>
    <row r="29" spans="1:25" x14ac:dyDescent="0.2">
      <c r="A29" s="6" t="s">
        <v>17</v>
      </c>
      <c r="B29" s="5" t="s">
        <v>272</v>
      </c>
      <c r="C29" s="90"/>
      <c r="D29" s="76">
        <f>投入係数表!J29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4.8916061881485319E-2</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投入係数表!J30</f>
        <v>0</v>
      </c>
      <c r="E30" s="77">
        <f t="shared" si="0"/>
        <v>0</v>
      </c>
      <c r="F30" s="76">
        <f>分析係数表!C33</f>
        <v>1</v>
      </c>
      <c r="G30" s="77">
        <f t="shared" si="1"/>
        <v>0</v>
      </c>
      <c r="H30" s="77">
        <v>3.9614171811939401E-3</v>
      </c>
      <c r="I30" s="77">
        <f t="shared" si="2"/>
        <v>3.9614171811939401E-3</v>
      </c>
      <c r="J30" s="76">
        <f>分析係数表!G33</f>
        <v>0.50724637681159424</v>
      </c>
      <c r="K30" s="78">
        <f t="shared" si="3"/>
        <v>2.0094145121998248E-3</v>
      </c>
      <c r="L30" s="79"/>
      <c r="M30" s="80"/>
      <c r="N30" s="81">
        <f>分析係数表!H33</f>
        <v>1.0439819492153296E-3</v>
      </c>
      <c r="O30" s="82">
        <f t="shared" si="4"/>
        <v>7.255492432182032E-3</v>
      </c>
      <c r="P30" s="76">
        <f>分析係数表!C33</f>
        <v>1</v>
      </c>
      <c r="Q30" s="82">
        <f t="shared" si="5"/>
        <v>7.255492432182032E-3</v>
      </c>
      <c r="R30" s="83">
        <v>2.0601046744294044E-2</v>
      </c>
      <c r="S30" s="84">
        <f t="shared" si="6"/>
        <v>2.4562463925487985E-2</v>
      </c>
      <c r="T30" s="85">
        <f>分析係数表!F33</f>
        <v>0.64822134387351782</v>
      </c>
      <c r="U30" s="86">
        <f t="shared" si="7"/>
        <v>1.5921913374624622E-2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投入係数表!J31</f>
        <v>4.3010752688172046E-2</v>
      </c>
      <c r="E31" s="77">
        <f t="shared" si="0"/>
        <v>4.3010752688172049</v>
      </c>
      <c r="F31" s="76">
        <f>分析係数表!C34</f>
        <v>0.17998641611953814</v>
      </c>
      <c r="G31" s="77">
        <f t="shared" si="1"/>
        <v>0.77413512309478782</v>
      </c>
      <c r="H31" s="77">
        <v>0.79301566727310291</v>
      </c>
      <c r="I31" s="77">
        <f t="shared" si="2"/>
        <v>0.79301566727310291</v>
      </c>
      <c r="J31" s="76">
        <f>分析係数表!G34</f>
        <v>0.42479908151549944</v>
      </c>
      <c r="K31" s="78">
        <f t="shared" si="3"/>
        <v>0.33687232708501502</v>
      </c>
      <c r="L31" s="79"/>
      <c r="M31" s="80"/>
      <c r="N31" s="81">
        <f>分析係数表!H34</f>
        <v>0.17353674142924497</v>
      </c>
      <c r="O31" s="82">
        <f t="shared" si="4"/>
        <v>1.2060500807430325</v>
      </c>
      <c r="P31" s="76">
        <f>分析係数表!C34</f>
        <v>0.17998641611953814</v>
      </c>
      <c r="Q31" s="82">
        <f t="shared" si="5"/>
        <v>0.21707263169361804</v>
      </c>
      <c r="R31" s="83">
        <v>0.23034641557329399</v>
      </c>
      <c r="S31" s="84">
        <f t="shared" si="6"/>
        <v>1.023362082846397</v>
      </c>
      <c r="T31" s="85">
        <f>分析係数表!F34</f>
        <v>0.70187523918867201</v>
      </c>
      <c r="U31" s="86">
        <f t="shared" si="7"/>
        <v>0.71827250667443243</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投入係数表!J32</f>
        <v>1.0752688172043012E-2</v>
      </c>
      <c r="E32" s="77">
        <f t="shared" si="0"/>
        <v>1.0752688172043012</v>
      </c>
      <c r="F32" s="76">
        <f>分析係数表!C35</f>
        <v>0.37009544008483564</v>
      </c>
      <c r="G32" s="77">
        <f t="shared" si="1"/>
        <v>0.39795208611272653</v>
      </c>
      <c r="H32" s="77">
        <v>0.42255291343411788</v>
      </c>
      <c r="I32" s="77">
        <f t="shared" si="2"/>
        <v>0.42255291343411788</v>
      </c>
      <c r="J32" s="76">
        <f>分析係数表!G35</f>
        <v>0.31512981199641898</v>
      </c>
      <c r="K32" s="78">
        <f t="shared" si="3"/>
        <v>0.13315902016903267</v>
      </c>
      <c r="L32" s="79"/>
      <c r="M32" s="80"/>
      <c r="N32" s="81">
        <f>分析係数表!H35</f>
        <v>6.5501448103994067E-2</v>
      </c>
      <c r="O32" s="82">
        <f t="shared" si="4"/>
        <v>0.45522363808367911</v>
      </c>
      <c r="P32" s="76">
        <f>分析係数表!C35</f>
        <v>0.37009544008483564</v>
      </c>
      <c r="Q32" s="82">
        <f t="shared" si="5"/>
        <v>0.16847619267359917</v>
      </c>
      <c r="R32" s="83">
        <v>0.19679455737236162</v>
      </c>
      <c r="S32" s="84">
        <f t="shared" si="6"/>
        <v>0.61934747080647945</v>
      </c>
      <c r="T32" s="85">
        <f>分析係数表!F35</f>
        <v>0.64995523724261417</v>
      </c>
      <c r="U32" s="86">
        <f t="shared" si="7"/>
        <v>0.4025481323236384</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投入係数表!J33</f>
        <v>0</v>
      </c>
      <c r="E33" s="77">
        <f t="shared" si="0"/>
        <v>0</v>
      </c>
      <c r="F33" s="76">
        <f>分析係数表!C36</f>
        <v>0.67206754906435417</v>
      </c>
      <c r="G33" s="77">
        <f t="shared" si="1"/>
        <v>0</v>
      </c>
      <c r="H33" s="77">
        <v>3.4503649470581182E-2</v>
      </c>
      <c r="I33" s="77">
        <f t="shared" si="2"/>
        <v>3.4503649470581182E-2</v>
      </c>
      <c r="J33" s="76">
        <f>分析係数表!G36</f>
        <v>6.1058344640434192E-3</v>
      </c>
      <c r="K33" s="78">
        <f t="shared" si="3"/>
        <v>2.1067357207274807E-4</v>
      </c>
      <c r="L33" s="79"/>
      <c r="M33" s="80"/>
      <c r="N33" s="81">
        <f>分析係数表!H36</f>
        <v>0.13181114029770324</v>
      </c>
      <c r="O33" s="82">
        <f t="shared" si="4"/>
        <v>0.91606443159872497</v>
      </c>
      <c r="P33" s="76">
        <f>分析係数表!C36</f>
        <v>0.67206754906435417</v>
      </c>
      <c r="Q33" s="82">
        <f t="shared" si="5"/>
        <v>0.6156571773295858</v>
      </c>
      <c r="R33" s="83">
        <v>0.63437523562738785</v>
      </c>
      <c r="S33" s="84">
        <f t="shared" si="6"/>
        <v>0.668878885097969</v>
      </c>
      <c r="T33" s="85">
        <f>分析係数表!F36</f>
        <v>0.89721845318860249</v>
      </c>
      <c r="U33" s="86">
        <f t="shared" si="7"/>
        <v>0.60013047865811675</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投入係数表!J34</f>
        <v>1.0752688172043012E-2</v>
      </c>
      <c r="E34" s="77">
        <f t="shared" si="0"/>
        <v>1.0752688172043012</v>
      </c>
      <c r="F34" s="76">
        <f>分析係数表!C37</f>
        <v>0.22615884263359909</v>
      </c>
      <c r="G34" s="77">
        <f t="shared" si="1"/>
        <v>0.24318155121892379</v>
      </c>
      <c r="H34" s="77">
        <v>0.27004465726504273</v>
      </c>
      <c r="I34" s="77">
        <f t="shared" si="2"/>
        <v>0.27004465726504273</v>
      </c>
      <c r="J34" s="76">
        <f>分析係数表!G37</f>
        <v>0.42877801879971078</v>
      </c>
      <c r="K34" s="78">
        <f t="shared" si="3"/>
        <v>0.11578921312955194</v>
      </c>
      <c r="L34" s="79"/>
      <c r="M34" s="80"/>
      <c r="N34" s="81">
        <f>分析係数表!H37</f>
        <v>5.1626591230551626E-2</v>
      </c>
      <c r="O34" s="82">
        <f t="shared" si="4"/>
        <v>0.35879580317855014</v>
      </c>
      <c r="P34" s="76">
        <f>分析係数表!C37</f>
        <v>0.22615884263359909</v>
      </c>
      <c r="Q34" s="82">
        <f t="shared" si="5"/>
        <v>8.1144843588653509E-2</v>
      </c>
      <c r="R34" s="83">
        <v>9.4468633729986845E-2</v>
      </c>
      <c r="S34" s="84">
        <f t="shared" si="6"/>
        <v>0.3645132909950296</v>
      </c>
      <c r="T34" s="85">
        <f>分析係数表!F37</f>
        <v>0.63340563991323207</v>
      </c>
      <c r="U34" s="86">
        <f t="shared" si="7"/>
        <v>0.2308847743395849</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投入係数表!J35</f>
        <v>1.0752688172043012E-2</v>
      </c>
      <c r="E35" s="77">
        <f t="shared" si="0"/>
        <v>1.0752688172043012</v>
      </c>
      <c r="F35" s="76">
        <f>分析係数表!C38</f>
        <v>8.5419734904271016E-2</v>
      </c>
      <c r="G35" s="77">
        <f t="shared" si="1"/>
        <v>9.1849177316420463E-2</v>
      </c>
      <c r="H35" s="77">
        <v>0.1032104000822317</v>
      </c>
      <c r="I35" s="77">
        <f t="shared" si="2"/>
        <v>0.1032104000822317</v>
      </c>
      <c r="J35" s="76">
        <f>分析係数表!G38</f>
        <v>0.21071428571428572</v>
      </c>
      <c r="K35" s="78">
        <f t="shared" si="3"/>
        <v>2.1747905731613108E-2</v>
      </c>
      <c r="L35" s="79"/>
      <c r="M35" s="80"/>
      <c r="N35" s="81">
        <f>分析係数表!H38</f>
        <v>4.4689162793830402E-2</v>
      </c>
      <c r="O35" s="82">
        <f t="shared" si="4"/>
        <v>0.31058188572598566</v>
      </c>
      <c r="P35" s="76">
        <f>分析係数表!C38</f>
        <v>8.5419734904271016E-2</v>
      </c>
      <c r="Q35" s="82">
        <f t="shared" si="5"/>
        <v>2.6529822344782291E-2</v>
      </c>
      <c r="R35" s="83">
        <v>3.1231643518943083E-2</v>
      </c>
      <c r="S35" s="84">
        <f t="shared" si="6"/>
        <v>0.13444204360117479</v>
      </c>
      <c r="T35" s="85">
        <f>分析係数表!F38</f>
        <v>0.38214285714285712</v>
      </c>
      <c r="U35" s="86">
        <f t="shared" si="7"/>
        <v>5.1376066661877502E-2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投入係数表!J36</f>
        <v>0</v>
      </c>
      <c r="E36" s="77">
        <f t="shared" si="0"/>
        <v>0</v>
      </c>
      <c r="F36" s="76">
        <f>分析係数表!C39</f>
        <v>1</v>
      </c>
      <c r="G36" s="77">
        <f t="shared" si="1"/>
        <v>0</v>
      </c>
      <c r="H36" s="77">
        <v>2.5086307225631474E-4</v>
      </c>
      <c r="I36" s="77">
        <f t="shared" si="2"/>
        <v>2.5086307225631474E-4</v>
      </c>
      <c r="J36" s="76">
        <f>分析係数表!G39</f>
        <v>0.35514018691588783</v>
      </c>
      <c r="K36" s="78">
        <f t="shared" si="3"/>
        <v>8.9091558371401489E-5</v>
      </c>
      <c r="L36" s="79"/>
      <c r="M36" s="80"/>
      <c r="N36" s="81">
        <f>分析係数表!H39</f>
        <v>4.1085741227183939E-3</v>
      </c>
      <c r="O36" s="82">
        <f t="shared" si="4"/>
        <v>2.8553873442780899E-2</v>
      </c>
      <c r="P36" s="76">
        <f>分析係数表!C39</f>
        <v>1</v>
      </c>
      <c r="Q36" s="82">
        <f t="shared" si="5"/>
        <v>2.8553873442780899E-2</v>
      </c>
      <c r="R36" s="83">
        <v>3.0074639457211796E-2</v>
      </c>
      <c r="S36" s="84">
        <f t="shared" si="6"/>
        <v>3.0325502529468112E-2</v>
      </c>
      <c r="T36" s="85">
        <f>分析係数表!F39</f>
        <v>0.70560747663551404</v>
      </c>
      <c r="U36" s="86">
        <f t="shared" si="7"/>
        <v>2.1397901317521895E-2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投入係数表!J37</f>
        <v>0</v>
      </c>
      <c r="E37" s="77">
        <f t="shared" si="0"/>
        <v>0</v>
      </c>
      <c r="F37" s="76">
        <f>分析係数表!C40</f>
        <v>0.70586826347305387</v>
      </c>
      <c r="G37" s="77">
        <f t="shared" si="1"/>
        <v>0</v>
      </c>
      <c r="H37" s="77">
        <v>2.7655233445494985E-4</v>
      </c>
      <c r="I37" s="77">
        <f t="shared" si="2"/>
        <v>2.7655233445494985E-4</v>
      </c>
      <c r="J37" s="76">
        <f>分析係数表!G40</f>
        <v>0.55389507154213036</v>
      </c>
      <c r="K37" s="78">
        <f t="shared" si="3"/>
        <v>1.531809750780676E-4</v>
      </c>
      <c r="L37" s="79"/>
      <c r="M37" s="80"/>
      <c r="N37" s="81">
        <f>分析係数表!H40</f>
        <v>2.7951774769313667E-2</v>
      </c>
      <c r="O37" s="82">
        <f t="shared" si="4"/>
        <v>0.19425995866809959</v>
      </c>
      <c r="P37" s="76">
        <f>分析係数表!C40</f>
        <v>0.70586826347305387</v>
      </c>
      <c r="Q37" s="82">
        <f t="shared" si="5"/>
        <v>0.13712193968739866</v>
      </c>
      <c r="R37" s="83">
        <v>0.13724542340333606</v>
      </c>
      <c r="S37" s="84">
        <f t="shared" si="6"/>
        <v>0.13752197573779101</v>
      </c>
      <c r="T37" s="85">
        <f>分析係数表!F40</f>
        <v>0.75325914149443562</v>
      </c>
      <c r="U37" s="86">
        <f t="shared" si="7"/>
        <v>0.10358968538086706</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投入係数表!J38</f>
        <v>0</v>
      </c>
      <c r="E38" s="77">
        <f t="shared" si="0"/>
        <v>0</v>
      </c>
      <c r="F38" s="76">
        <f>分析係数表!C41</f>
        <v>0.40942803268384664</v>
      </c>
      <c r="G38" s="77">
        <f t="shared" si="1"/>
        <v>0</v>
      </c>
      <c r="H38" s="77">
        <v>3.664247313763698E-6</v>
      </c>
      <c r="I38" s="77">
        <f t="shared" si="2"/>
        <v>3.664247313763698E-6</v>
      </c>
      <c r="J38" s="76">
        <f>分析係数表!G41</f>
        <v>0.46004842615012109</v>
      </c>
      <c r="K38" s="78">
        <f t="shared" si="3"/>
        <v>1.6857312097217983E-6</v>
      </c>
      <c r="L38" s="79"/>
      <c r="M38" s="80"/>
      <c r="N38" s="81">
        <f>分析係数表!H41</f>
        <v>5.1357176533979927E-2</v>
      </c>
      <c r="O38" s="82">
        <f t="shared" si="4"/>
        <v>0.35692341803476124</v>
      </c>
      <c r="P38" s="76">
        <f>分析係数表!C41</f>
        <v>0.40942803268384664</v>
      </c>
      <c r="Q38" s="82">
        <f t="shared" si="5"/>
        <v>0.14613445286476648</v>
      </c>
      <c r="R38" s="83">
        <v>0.14738341721518777</v>
      </c>
      <c r="S38" s="84">
        <f t="shared" si="6"/>
        <v>0.14738708146250154</v>
      </c>
      <c r="T38" s="85">
        <f>分析係数表!F41</f>
        <v>0.56416464891041163</v>
      </c>
      <c r="U38" s="86">
        <f t="shared" si="7"/>
        <v>8.3150581067222423E-2</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投入係数表!J39</f>
        <v>0</v>
      </c>
      <c r="E39" s="77">
        <f>$C$12*D39</f>
        <v>0</v>
      </c>
      <c r="F39" s="76">
        <f>分析係数表!C42</f>
        <v>1</v>
      </c>
      <c r="G39" s="77">
        <f>E39*F39</f>
        <v>0</v>
      </c>
      <c r="H39" s="77">
        <v>3.8054199789817867E-3</v>
      </c>
      <c r="I39" s="77">
        <f>C39+H39</f>
        <v>3.8054199789817867E-3</v>
      </c>
      <c r="J39" s="76">
        <f>分析係数表!G42</f>
        <v>0.48732394366197185</v>
      </c>
      <c r="K39" s="78">
        <f>I39*J39</f>
        <v>1.8544722714474624E-3</v>
      </c>
      <c r="L39" s="79"/>
      <c r="M39" s="80"/>
      <c r="N39" s="81">
        <f>分析係数表!H42</f>
        <v>1.5491345052872633E-2</v>
      </c>
      <c r="O39" s="82">
        <f t="shared" si="4"/>
        <v>0.10766214576786241</v>
      </c>
      <c r="P39" s="76">
        <f>分析係数表!C42</f>
        <v>1</v>
      </c>
      <c r="Q39" s="82">
        <f>O39*P39</f>
        <v>0.10766214576786241</v>
      </c>
      <c r="R39" s="83">
        <v>0.10945759683733884</v>
      </c>
      <c r="S39" s="84">
        <f>I39+R39</f>
        <v>0.11326301681632063</v>
      </c>
      <c r="T39" s="85">
        <f>分析係数表!F42</f>
        <v>0.56338028169014087</v>
      </c>
      <c r="U39" s="86">
        <f t="shared" si="7"/>
        <v>6.3810150319053877E-2</v>
      </c>
      <c r="V39" s="87">
        <f>分析係数表!D42</f>
        <v>0.21267605633802816</v>
      </c>
      <c r="W39" s="88">
        <f t="shared" si="8"/>
        <v>0</v>
      </c>
      <c r="X39" s="76">
        <f>分析係数表!E42</f>
        <v>0.1704225352112676</v>
      </c>
      <c r="Y39" s="89">
        <f t="shared" si="9"/>
        <v>0</v>
      </c>
    </row>
    <row r="40" spans="1:25" x14ac:dyDescent="0.2">
      <c r="A40" s="6" t="s">
        <v>194</v>
      </c>
      <c r="B40" s="5" t="s">
        <v>41</v>
      </c>
      <c r="C40" s="90"/>
      <c r="D40" s="76">
        <f>投入係数表!J40</f>
        <v>4.3010752688172046E-2</v>
      </c>
      <c r="E40" s="77">
        <f>$C$12*D40</f>
        <v>4.3010752688172049</v>
      </c>
      <c r="F40" s="76">
        <f>分析係数表!C43</f>
        <v>0.37124836885602441</v>
      </c>
      <c r="G40" s="77">
        <f>E40*F40</f>
        <v>1.596767177875374</v>
      </c>
      <c r="H40" s="77">
        <v>1.7640634529259018</v>
      </c>
      <c r="I40" s="77">
        <f>C40+H40</f>
        <v>1.7640634529259018</v>
      </c>
      <c r="J40" s="76">
        <f>分析係数表!G43</f>
        <v>0.37031082529474812</v>
      </c>
      <c r="K40" s="78">
        <f>I40*J40</f>
        <v>0.6532517931252938</v>
      </c>
      <c r="L40" s="79"/>
      <c r="M40" s="80"/>
      <c r="N40" s="81">
        <f>分析係数表!H43</f>
        <v>4.1186771738398333E-2</v>
      </c>
      <c r="O40" s="82">
        <f t="shared" si="4"/>
        <v>0.28624087885672989</v>
      </c>
      <c r="P40" s="76">
        <f>分析係数表!C43</f>
        <v>0.37124836885602441</v>
      </c>
      <c r="Q40" s="82">
        <f>O40*P40</f>
        <v>0.10626645937547585</v>
      </c>
      <c r="R40" s="83">
        <v>0.15249777654008753</v>
      </c>
      <c r="S40" s="84">
        <f>I40+R40</f>
        <v>1.9165612294659893</v>
      </c>
      <c r="T40" s="85">
        <f>分析係数表!F43</f>
        <v>0.64951768488745976</v>
      </c>
      <c r="U40" s="86">
        <f t="shared" si="7"/>
        <v>1.244840412707813</v>
      </c>
      <c r="V40" s="87">
        <f>分析係数表!D43</f>
        <v>0.31296891747052519</v>
      </c>
      <c r="W40" s="88">
        <f t="shared" si="8"/>
        <v>1</v>
      </c>
      <c r="X40" s="76">
        <f>分析係数表!E43</f>
        <v>0.24115755627009647</v>
      </c>
      <c r="Y40" s="89">
        <f t="shared" si="9"/>
        <v>0</v>
      </c>
    </row>
    <row r="41" spans="1:25" x14ac:dyDescent="0.2">
      <c r="A41" s="6" t="s">
        <v>340</v>
      </c>
      <c r="B41" s="5" t="s">
        <v>42</v>
      </c>
      <c r="C41" s="90"/>
      <c r="D41" s="76">
        <f>投入係数表!J41</f>
        <v>0</v>
      </c>
      <c r="E41" s="77">
        <f>$C$12*D41</f>
        <v>0</v>
      </c>
      <c r="F41" s="76">
        <f>分析係数表!C44</f>
        <v>0.32894128525196487</v>
      </c>
      <c r="G41" s="77">
        <f>E41*F41</f>
        <v>0</v>
      </c>
      <c r="H41" s="77">
        <v>5.4983641363742959E-4</v>
      </c>
      <c r="I41" s="77">
        <f>C41+H41</f>
        <v>5.4983641363742959E-4</v>
      </c>
      <c r="J41" s="76">
        <f>分析係数表!G44</f>
        <v>0.26022361770562108</v>
      </c>
      <c r="K41" s="78">
        <f>I41*J41</f>
        <v>1.4308042070301623E-4</v>
      </c>
      <c r="L41" s="79"/>
      <c r="M41" s="80"/>
      <c r="N41" s="81">
        <f>分析係数表!H44</f>
        <v>0.11840775914326127</v>
      </c>
      <c r="O41" s="82">
        <f t="shared" si="4"/>
        <v>0.82291327069522657</v>
      </c>
      <c r="P41" s="76">
        <f>分析係数表!C44</f>
        <v>0.32894128525196487</v>
      </c>
      <c r="Q41" s="82">
        <f>O41*P41</f>
        <v>0.27069014891338589</v>
      </c>
      <c r="R41" s="83">
        <v>0.27390248282837648</v>
      </c>
      <c r="S41" s="84">
        <f>I41+R41</f>
        <v>0.27445231924201391</v>
      </c>
      <c r="T41" s="85">
        <f>分析係数表!F44</f>
        <v>0.457650482462858</v>
      </c>
      <c r="U41" s="86">
        <f t="shared" si="7"/>
        <v>0.12560323631415798</v>
      </c>
      <c r="V41" s="87">
        <f>分析係数表!D44</f>
        <v>0.19191300352274468</v>
      </c>
      <c r="W41" s="88">
        <f t="shared" si="8"/>
        <v>0</v>
      </c>
      <c r="X41" s="76">
        <f>分析係数表!E44</f>
        <v>0.13018839025884515</v>
      </c>
      <c r="Y41" s="89">
        <f t="shared" si="9"/>
        <v>0</v>
      </c>
    </row>
    <row r="42" spans="1:25" x14ac:dyDescent="0.2">
      <c r="A42" s="6" t="s">
        <v>341</v>
      </c>
      <c r="B42" s="5" t="s">
        <v>278</v>
      </c>
      <c r="C42" s="90"/>
      <c r="D42" s="76">
        <f>投入係数表!J42</f>
        <v>0</v>
      </c>
      <c r="E42" s="77">
        <f>$C$12*D42</f>
        <v>0</v>
      </c>
      <c r="F42" s="76">
        <f>分析係数表!C45</f>
        <v>1</v>
      </c>
      <c r="G42" s="77">
        <f>E42*F42</f>
        <v>0</v>
      </c>
      <c r="H42" s="77">
        <v>1.7124330514184495E-3</v>
      </c>
      <c r="I42" s="77">
        <f>C42+H42</f>
        <v>1.7124330514184495E-3</v>
      </c>
      <c r="J42" s="76">
        <f>分析係数表!G45</f>
        <v>0</v>
      </c>
      <c r="K42" s="78">
        <f>I42*J42</f>
        <v>0</v>
      </c>
      <c r="L42" s="79"/>
      <c r="M42" s="80"/>
      <c r="N42" s="81">
        <f>分析係数表!H45</f>
        <v>0</v>
      </c>
      <c r="O42" s="82">
        <f t="shared" si="4"/>
        <v>0</v>
      </c>
      <c r="P42" s="76">
        <f>分析係数表!C45</f>
        <v>1</v>
      </c>
      <c r="Q42" s="82">
        <f>O42*P42</f>
        <v>0</v>
      </c>
      <c r="R42" s="83">
        <v>8.1782770369058792E-4</v>
      </c>
      <c r="S42" s="84">
        <f>I42+R42</f>
        <v>2.5302607551090373E-3</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0</v>
      </c>
      <c r="E43" s="77">
        <f>$C$12*D43</f>
        <v>0</v>
      </c>
      <c r="F43" s="76">
        <f>分析係数表!C46</f>
        <v>4.3404255319148932E-2</v>
      </c>
      <c r="G43" s="77">
        <f>E43*F43</f>
        <v>0</v>
      </c>
      <c r="H43" s="77">
        <v>1.2794016685072052E-3</v>
      </c>
      <c r="I43" s="77">
        <f>C43+H43</f>
        <v>1.2794016685072052E-3</v>
      </c>
      <c r="J43" s="76">
        <f>分析係数表!G46</f>
        <v>1.9607843137254902E-2</v>
      </c>
      <c r="K43" s="78">
        <f>I43*J43</f>
        <v>2.5086307225631474E-5</v>
      </c>
      <c r="L43" s="79"/>
      <c r="M43" s="80"/>
      <c r="N43" s="81">
        <f>分析係数表!H46</f>
        <v>2.3708493298309423E-2</v>
      </c>
      <c r="O43" s="82">
        <f t="shared" si="4"/>
        <v>0.1647698926534242</v>
      </c>
      <c r="P43" s="76">
        <f>分析係数表!C46</f>
        <v>4.3404255319148932E-2</v>
      </c>
      <c r="Q43" s="82">
        <f>O43*P43</f>
        <v>7.1517144896379864E-3</v>
      </c>
      <c r="R43" s="83">
        <v>7.755906673597629E-3</v>
      </c>
      <c r="S43" s="84">
        <f>I43+R43</f>
        <v>9.0353083421048346E-3</v>
      </c>
      <c r="T43" s="85">
        <f>分析係数表!F46</f>
        <v>0.33333333333333331</v>
      </c>
      <c r="U43" s="86">
        <f t="shared" si="7"/>
        <v>3.0117694473682779E-3</v>
      </c>
      <c r="V43" s="87">
        <f>分析係数表!D46</f>
        <v>1.9607843137254902E-2</v>
      </c>
      <c r="W43" s="88">
        <f t="shared" si="8"/>
        <v>0</v>
      </c>
      <c r="X43" s="76">
        <f>分析係数表!E46</f>
        <v>5.8823529411764705E-2</v>
      </c>
      <c r="Y43" s="89">
        <f t="shared" si="9"/>
        <v>0</v>
      </c>
    </row>
    <row r="44" spans="1:25" x14ac:dyDescent="0.2">
      <c r="A44" s="192">
        <v>40</v>
      </c>
      <c r="B44" s="14" t="s">
        <v>150</v>
      </c>
      <c r="C44" s="197">
        <f>SUM(C5:C43)</f>
        <v>100</v>
      </c>
      <c r="D44" s="92">
        <f>投入係数表!J44</f>
        <v>0.67741935483870963</v>
      </c>
      <c r="E44" s="91">
        <f>SUM(E5:E43)</f>
        <v>67.741935483870989</v>
      </c>
      <c r="F44" s="92">
        <f>分析係数表!C47</f>
        <v>0.41345953335341412</v>
      </c>
      <c r="G44" s="91">
        <f>SUM(G5:G43)</f>
        <v>4.3987593411240331</v>
      </c>
      <c r="H44" s="91">
        <f>SUM(H5:H43)</f>
        <v>4.7748897301039044</v>
      </c>
      <c r="I44" s="91">
        <f>SUM(I5:I43)</f>
        <v>104.77488973010389</v>
      </c>
      <c r="J44" s="92">
        <f>分析係数表!G47</f>
        <v>0.27301530562506093</v>
      </c>
      <c r="K44" s="93">
        <f>SUM(K5:K43)</f>
        <v>11.084251287812588</v>
      </c>
      <c r="L44" s="94">
        <f>最終需要_まとめ!$L$33</f>
        <v>0.627</v>
      </c>
      <c r="M44" s="91">
        <f>K44*L44</f>
        <v>6.9498255574584924</v>
      </c>
      <c r="N44" s="95">
        <f>分析係数表!H47</f>
        <v>1</v>
      </c>
      <c r="O44" s="91">
        <f>SUM(O5:O43)</f>
        <v>6.9498255574584915</v>
      </c>
      <c r="P44" s="92">
        <f>分析係数表!C47</f>
        <v>0.41345953335341412</v>
      </c>
      <c r="Q44" s="96">
        <f>SUM(Q5:Q43)</f>
        <v>2.18966932413618</v>
      </c>
      <c r="R44" s="91">
        <f>SUM(R5:R43)</f>
        <v>2.4079909977314808</v>
      </c>
      <c r="S44" s="97">
        <f>SUM(S5:S43)</f>
        <v>107.18288072783535</v>
      </c>
      <c r="T44" s="98">
        <f>分析係数表!F47</f>
        <v>0.50258343352939261</v>
      </c>
      <c r="U44" s="99">
        <f>SUM(U5:U43)</f>
        <v>35.405137908128594</v>
      </c>
      <c r="V44" s="100">
        <f>分析係数表!D47</f>
        <v>0.12861924414259254</v>
      </c>
      <c r="W44" s="101">
        <f>SUM(W5:W43)</f>
        <v>1</v>
      </c>
      <c r="X44" s="92">
        <f>分析係数表!E47</f>
        <v>9.5684528645240963E-2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0.20518758684576188</v>
      </c>
      <c r="G5" s="110">
        <f t="shared" ref="G5:G38" si="1">E5*F5</f>
        <v>0</v>
      </c>
      <c r="H5" s="110">
        <f t="array" ref="H5:H43">MMULT(逆行列係数!C5:AO43,'9'!G5:G43)</f>
        <v>2.2680508147989846E-6</v>
      </c>
      <c r="I5" s="110">
        <f t="shared" ref="I5:I38" si="2">C5+H5</f>
        <v>2.2680508147989846E-6</v>
      </c>
      <c r="J5" s="107">
        <f>分析係数表!G8</f>
        <v>0.11971830985915492</v>
      </c>
      <c r="K5" s="111">
        <f t="shared" ref="K5:K38" si="3">I5*J5</f>
        <v>2.7152721022241363E-7</v>
      </c>
      <c r="L5" s="79" t="s">
        <v>182</v>
      </c>
      <c r="M5" s="80" t="s">
        <v>182</v>
      </c>
      <c r="N5" s="81">
        <f>分析係数表!H8</f>
        <v>1.3167643294941739E-2</v>
      </c>
      <c r="O5" s="82">
        <f t="shared" ref="O5:O43" si="4">$M$44*N5</f>
        <v>3.1293066340373162E-2</v>
      </c>
      <c r="P5" s="76">
        <f>分析係数表!C8</f>
        <v>0.20518758684576188</v>
      </c>
      <c r="Q5" s="82">
        <f t="shared" ref="Q5:Q38" si="5">O5*P5</f>
        <v>6.4209487673855059E-3</v>
      </c>
      <c r="R5" s="83">
        <f t="array" ref="R5:R43">MMULT(逆行列係数!C5:AO43,'9'!Q5:Q43)</f>
        <v>1.085439533039134E-2</v>
      </c>
      <c r="S5" s="84">
        <f t="shared" ref="S5:S38" si="6">I5+R5</f>
        <v>1.0856663381206139E-2</v>
      </c>
      <c r="T5" s="85">
        <f>分析係数表!F8</f>
        <v>0.45341278439869986</v>
      </c>
      <c r="U5" s="86">
        <f t="shared" ref="U5:U43" si="7">S5*T5</f>
        <v>4.9225499729520792E-3</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107">
        <f>投入係数表!K6</f>
        <v>0</v>
      </c>
      <c r="E6" s="110">
        <f t="shared" si="0"/>
        <v>0</v>
      </c>
      <c r="F6" s="76">
        <f>分析係数表!C9</f>
        <v>1</v>
      </c>
      <c r="G6" s="110">
        <f t="shared" si="1"/>
        <v>0</v>
      </c>
      <c r="H6" s="110">
        <v>1.4784569647385167E-7</v>
      </c>
      <c r="I6" s="110">
        <f t="shared" si="2"/>
        <v>1.4784569647385167E-7</v>
      </c>
      <c r="J6" s="107">
        <f>分析係数表!G9</f>
        <v>0.24479166666666666</v>
      </c>
      <c r="K6" s="111">
        <f t="shared" si="3"/>
        <v>3.619139444932827E-8</v>
      </c>
      <c r="L6" s="79"/>
      <c r="M6" s="80"/>
      <c r="N6" s="81">
        <f>分析係数表!H9</f>
        <v>6.7353674142924501E-4</v>
      </c>
      <c r="O6" s="82">
        <f t="shared" si="4"/>
        <v>1.6006683550062999E-3</v>
      </c>
      <c r="P6" s="76">
        <f>分析係数表!C9</f>
        <v>1</v>
      </c>
      <c r="Q6" s="82">
        <f t="shared" si="5"/>
        <v>1.6006683550062999E-3</v>
      </c>
      <c r="R6" s="83">
        <v>2.0088876593835673E-3</v>
      </c>
      <c r="S6" s="84">
        <f t="shared" si="6"/>
        <v>2.0090355050800413E-3</v>
      </c>
      <c r="T6" s="85">
        <f>分析係数表!F9</f>
        <v>0.671875</v>
      </c>
      <c r="U6" s="86">
        <f t="shared" si="7"/>
        <v>1.3498207299756527E-3</v>
      </c>
      <c r="V6" s="87">
        <f>分析係数表!D9</f>
        <v>7.2916666666666671E-2</v>
      </c>
      <c r="W6" s="167">
        <f t="shared" si="8"/>
        <v>0</v>
      </c>
      <c r="X6" s="76">
        <f>分析係数表!E9</f>
        <v>3.125E-2</v>
      </c>
      <c r="Y6" s="166">
        <f t="shared" si="9"/>
        <v>0</v>
      </c>
    </row>
    <row r="7" spans="1:25" x14ac:dyDescent="0.2">
      <c r="A7" s="6" t="s">
        <v>220</v>
      </c>
      <c r="B7" s="5" t="s">
        <v>266</v>
      </c>
      <c r="C7" s="90"/>
      <c r="D7" s="107">
        <f>投入係数表!K7</f>
        <v>0</v>
      </c>
      <c r="E7" s="110">
        <f t="shared" si="0"/>
        <v>0</v>
      </c>
      <c r="F7" s="76">
        <f>分析係数表!C10</f>
        <v>1</v>
      </c>
      <c r="G7" s="110">
        <f t="shared" si="1"/>
        <v>0</v>
      </c>
      <c r="H7" s="110">
        <v>8.4266770340676157E-7</v>
      </c>
      <c r="I7" s="110">
        <f t="shared" si="2"/>
        <v>8.4266770340676157E-7</v>
      </c>
      <c r="J7" s="107">
        <f>分析係数表!G10</f>
        <v>0.17878930079774755</v>
      </c>
      <c r="K7" s="111">
        <f t="shared" si="3"/>
        <v>1.5065996949693861E-7</v>
      </c>
      <c r="L7" s="79"/>
      <c r="M7" s="80"/>
      <c r="N7" s="81">
        <f>分析係数表!H10</f>
        <v>1.34707348285849E-3</v>
      </c>
      <c r="O7" s="82">
        <f t="shared" si="4"/>
        <v>3.2013367100125999E-3</v>
      </c>
      <c r="P7" s="76">
        <f>分析係数表!C10</f>
        <v>1</v>
      </c>
      <c r="Q7" s="82">
        <f t="shared" si="5"/>
        <v>3.2013367100125999E-3</v>
      </c>
      <c r="R7" s="83">
        <v>7.4236549238957186E-3</v>
      </c>
      <c r="S7" s="84">
        <f t="shared" si="6"/>
        <v>7.4244975915991251E-3</v>
      </c>
      <c r="T7" s="85">
        <f>分析係数表!F10</f>
        <v>0.51806663538244957</v>
      </c>
      <c r="U7" s="86">
        <f t="shared" si="7"/>
        <v>3.8463844866848591E-3</v>
      </c>
      <c r="V7" s="87">
        <f>分析係数表!D10</f>
        <v>0.10652275926794932</v>
      </c>
      <c r="W7" s="167">
        <f t="shared" si="8"/>
        <v>0</v>
      </c>
      <c r="X7" s="76">
        <f>分析係数表!E10</f>
        <v>6.5227592679493199E-2</v>
      </c>
      <c r="Y7" s="166">
        <f t="shared" si="9"/>
        <v>0</v>
      </c>
    </row>
    <row r="8" spans="1:25" x14ac:dyDescent="0.2">
      <c r="A8" s="6" t="s">
        <v>221</v>
      </c>
      <c r="B8" s="5" t="s">
        <v>27</v>
      </c>
      <c r="C8" s="90"/>
      <c r="D8" s="107">
        <f>投入係数表!K8</f>
        <v>0.586046511627907</v>
      </c>
      <c r="E8" s="110">
        <f t="shared" si="0"/>
        <v>58.604651162790702</v>
      </c>
      <c r="F8" s="76">
        <f>分析係数表!C11</f>
        <v>0</v>
      </c>
      <c r="G8" s="110">
        <f t="shared" si="1"/>
        <v>0</v>
      </c>
      <c r="H8" s="110">
        <v>0</v>
      </c>
      <c r="I8" s="110">
        <f t="shared" si="2"/>
        <v>0</v>
      </c>
      <c r="J8" s="107">
        <f>分析係数表!G11</f>
        <v>1</v>
      </c>
      <c r="K8" s="111">
        <f t="shared" si="3"/>
        <v>0</v>
      </c>
      <c r="L8" s="79"/>
      <c r="M8" s="80"/>
      <c r="N8" s="81">
        <f>分析係数表!H11</f>
        <v>-3.3676837071462249E-5</v>
      </c>
      <c r="O8" s="82">
        <f t="shared" si="4"/>
        <v>-8.0033417750314997E-5</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0.31725255547245079</v>
      </c>
      <c r="G9" s="110">
        <f t="shared" si="1"/>
        <v>0</v>
      </c>
      <c r="H9" s="110">
        <v>6.2784934860816671E-6</v>
      </c>
      <c r="I9" s="110">
        <f t="shared" si="2"/>
        <v>6.2784934860816671E-6</v>
      </c>
      <c r="J9" s="107">
        <f>分析係数表!G12</f>
        <v>0.14436450839328538</v>
      </c>
      <c r="K9" s="111">
        <f t="shared" si="3"/>
        <v>9.0639162556862436E-7</v>
      </c>
      <c r="L9" s="79"/>
      <c r="M9" s="80"/>
      <c r="N9" s="81">
        <f>分析係数表!H12</f>
        <v>9.9009900990099015E-2</v>
      </c>
      <c r="O9" s="82">
        <f t="shared" si="4"/>
        <v>0.23529824818592607</v>
      </c>
      <c r="P9" s="76">
        <f>分析係数表!C12</f>
        <v>0.31725255547245079</v>
      </c>
      <c r="Q9" s="82">
        <f t="shared" si="5"/>
        <v>7.464897053517601E-2</v>
      </c>
      <c r="R9" s="83">
        <v>8.5475543028657008E-2</v>
      </c>
      <c r="S9" s="84">
        <f t="shared" si="6"/>
        <v>8.5481821522143092E-2</v>
      </c>
      <c r="T9" s="85">
        <f>分析係数表!F12</f>
        <v>0.2880095923261391</v>
      </c>
      <c r="U9" s="86">
        <f t="shared" si="7"/>
        <v>2.4619584567888216E-2</v>
      </c>
      <c r="V9" s="87">
        <f>分析係数表!D12</f>
        <v>2.9976019184652279E-2</v>
      </c>
      <c r="W9" s="167">
        <f t="shared" si="8"/>
        <v>0</v>
      </c>
      <c r="X9" s="76">
        <f>分析係数表!E12</f>
        <v>3.0635491606714627E-2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0.23943661971830985</v>
      </c>
      <c r="K10" s="111">
        <f t="shared" si="3"/>
        <v>0</v>
      </c>
      <c r="L10" s="79"/>
      <c r="M10" s="80"/>
      <c r="N10" s="81">
        <f>分析係数表!H13</f>
        <v>1.4784131474371926E-2</v>
      </c>
      <c r="O10" s="82">
        <f t="shared" si="4"/>
        <v>3.5134670392388281E-2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107">
        <f>投入係数表!K11</f>
        <v>0</v>
      </c>
      <c r="E11" s="110">
        <f t="shared" si="0"/>
        <v>0</v>
      </c>
      <c r="F11" s="76">
        <f>分析係数表!C14</f>
        <v>0</v>
      </c>
      <c r="G11" s="110">
        <f t="shared" si="1"/>
        <v>0</v>
      </c>
      <c r="H11" s="110">
        <v>0</v>
      </c>
      <c r="I11" s="110">
        <f t="shared" si="2"/>
        <v>0</v>
      </c>
      <c r="J11" s="107">
        <f>分析係数表!G14</f>
        <v>0.26315789473684209</v>
      </c>
      <c r="K11" s="111">
        <f t="shared" si="3"/>
        <v>0</v>
      </c>
      <c r="L11" s="79"/>
      <c r="M11" s="80"/>
      <c r="N11" s="81">
        <f>分析係数表!H14</f>
        <v>1.2460429716441032E-3</v>
      </c>
      <c r="O11" s="82">
        <f t="shared" si="4"/>
        <v>2.9612364567616549E-3</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107">
        <f>投入係数表!K12</f>
        <v>4.6511627906976744E-3</v>
      </c>
      <c r="E12" s="110">
        <f t="shared" si="0"/>
        <v>0.46511627906976744</v>
      </c>
      <c r="F12" s="76">
        <f>分析係数表!C15</f>
        <v>0</v>
      </c>
      <c r="G12" s="110">
        <f t="shared" si="1"/>
        <v>0</v>
      </c>
      <c r="H12" s="110">
        <v>0</v>
      </c>
      <c r="I12" s="110">
        <f t="shared" si="2"/>
        <v>0</v>
      </c>
      <c r="J12" s="107">
        <f>分析係数表!G15</f>
        <v>9.6774193548387094E-2</v>
      </c>
      <c r="K12" s="111">
        <f t="shared" si="3"/>
        <v>0</v>
      </c>
      <c r="L12" s="79"/>
      <c r="M12" s="80"/>
      <c r="N12" s="81">
        <f>分析係数表!H15</f>
        <v>9.1937765205091938E-3</v>
      </c>
      <c r="O12" s="82">
        <f t="shared" si="4"/>
        <v>2.1849123045835993E-2</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75">
        <f>最終需要_まとめ!C14</f>
        <v>100</v>
      </c>
      <c r="D13" s="107">
        <f>投入係数表!K13</f>
        <v>6.0465116279069767E-2</v>
      </c>
      <c r="E13" s="110">
        <f t="shared" si="0"/>
        <v>6.0465116279069768</v>
      </c>
      <c r="F13" s="76">
        <f>分析係数表!C16</f>
        <v>8.9814814814814792E-2</v>
      </c>
      <c r="G13" s="110">
        <f t="shared" si="1"/>
        <v>0.54306632213608941</v>
      </c>
      <c r="H13" s="110">
        <v>0.54896826592109149</v>
      </c>
      <c r="I13" s="110">
        <f t="shared" si="2"/>
        <v>100.54896826592109</v>
      </c>
      <c r="J13" s="107">
        <f>分析係数表!G16</f>
        <v>3.255813953488372E-2</v>
      </c>
      <c r="K13" s="111">
        <f t="shared" si="3"/>
        <v>3.2736873388904542</v>
      </c>
      <c r="L13" s="79"/>
      <c r="M13" s="80"/>
      <c r="N13" s="81">
        <f>分析係数表!H16</f>
        <v>1.7579308951303295E-2</v>
      </c>
      <c r="O13" s="82">
        <f t="shared" si="4"/>
        <v>4.1777444065664429E-2</v>
      </c>
      <c r="P13" s="76">
        <f>分析係数表!C16</f>
        <v>8.9814814814814792E-2</v>
      </c>
      <c r="Q13" s="82">
        <f t="shared" si="5"/>
        <v>3.7522334021939338E-3</v>
      </c>
      <c r="R13" s="83">
        <v>4.1399355830438909E-3</v>
      </c>
      <c r="S13" s="84">
        <f t="shared" si="6"/>
        <v>100.55310820150413</v>
      </c>
      <c r="T13" s="85">
        <f>分析係数表!F16</f>
        <v>0.28372093023255812</v>
      </c>
      <c r="U13" s="86">
        <f t="shared" si="7"/>
        <v>28.529021396705822</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7.194244604316502E-3</v>
      </c>
      <c r="G14" s="110">
        <f t="shared" si="1"/>
        <v>0</v>
      </c>
      <c r="H14" s="110">
        <v>4.4122760014771009E-5</v>
      </c>
      <c r="I14" s="110">
        <f t="shared" si="2"/>
        <v>4.4122760014771009E-5</v>
      </c>
      <c r="J14" s="107">
        <f>分析係数表!G17</f>
        <v>0.24242424242424243</v>
      </c>
      <c r="K14" s="111">
        <f t="shared" si="3"/>
        <v>1.0696426670247518E-5</v>
      </c>
      <c r="L14" s="79"/>
      <c r="M14" s="80"/>
      <c r="N14" s="81">
        <f>分析係数表!H17</f>
        <v>2.8625311510742913E-3</v>
      </c>
      <c r="O14" s="82">
        <f t="shared" si="4"/>
        <v>6.8028405087767743E-3</v>
      </c>
      <c r="P14" s="76">
        <f>分析係数表!C17</f>
        <v>7.194244604316502E-3</v>
      </c>
      <c r="Q14" s="82">
        <f t="shared" si="5"/>
        <v>4.8941298624293036E-5</v>
      </c>
      <c r="R14" s="83">
        <v>7.8531273443450294E-5</v>
      </c>
      <c r="S14" s="84">
        <f t="shared" si="6"/>
        <v>1.2265403345822131E-4</v>
      </c>
      <c r="T14" s="85">
        <f>分析係数表!F17</f>
        <v>0.39393939393939392</v>
      </c>
      <c r="U14" s="86">
        <f t="shared" si="7"/>
        <v>4.8318255604753848E-5</v>
      </c>
      <c r="V14" s="87">
        <f>分析係数表!D17</f>
        <v>3.0303030303030304E-2</v>
      </c>
      <c r="W14" s="167">
        <f t="shared" si="8"/>
        <v>0</v>
      </c>
      <c r="X14" s="76">
        <f>分析係数表!E17</f>
        <v>1.0101010101010102E-2</v>
      </c>
      <c r="Y14" s="166">
        <f t="shared" si="9"/>
        <v>0</v>
      </c>
    </row>
    <row r="15" spans="1:25" x14ac:dyDescent="0.2">
      <c r="A15" s="6" t="s">
        <v>3</v>
      </c>
      <c r="B15" s="5" t="s">
        <v>31</v>
      </c>
      <c r="C15" s="90"/>
      <c r="D15" s="107">
        <f>投入係数表!K15</f>
        <v>0</v>
      </c>
      <c r="E15" s="110">
        <f t="shared" si="0"/>
        <v>0</v>
      </c>
      <c r="F15" s="76">
        <f>分析係数表!C18</f>
        <v>0.18904593639575973</v>
      </c>
      <c r="G15" s="110">
        <f t="shared" si="1"/>
        <v>0</v>
      </c>
      <c r="H15" s="110">
        <v>1.1232452634658844E-4</v>
      </c>
      <c r="I15" s="110">
        <f t="shared" si="2"/>
        <v>1.1232452634658844E-4</v>
      </c>
      <c r="J15" s="107">
        <f>分析係数表!G18</f>
        <v>0.21417322834645669</v>
      </c>
      <c r="K15" s="111">
        <f t="shared" si="3"/>
        <v>2.4056906430135477E-5</v>
      </c>
      <c r="L15" s="79"/>
      <c r="M15" s="80"/>
      <c r="N15" s="81">
        <f>分析係数表!H18</f>
        <v>4.7147571900047147E-4</v>
      </c>
      <c r="O15" s="82">
        <f t="shared" si="4"/>
        <v>1.12046784850441E-3</v>
      </c>
      <c r="P15" s="76">
        <f>分析係数表!C18</f>
        <v>0.18904593639575973</v>
      </c>
      <c r="Q15" s="82">
        <f t="shared" si="5"/>
        <v>2.1181989362185842E-4</v>
      </c>
      <c r="R15" s="83">
        <v>3.5276578259284589E-4</v>
      </c>
      <c r="S15" s="84">
        <f t="shared" si="6"/>
        <v>4.6509030893943435E-4</v>
      </c>
      <c r="T15" s="85">
        <f>分析係数表!F18</f>
        <v>0.45826771653543308</v>
      </c>
      <c r="U15" s="86">
        <f t="shared" si="7"/>
        <v>2.1313587386043371E-4</v>
      </c>
      <c r="V15" s="87">
        <f>分析係数表!D18</f>
        <v>5.0393700787401574E-2</v>
      </c>
      <c r="W15" s="167">
        <f t="shared" si="8"/>
        <v>0</v>
      </c>
      <c r="X15" s="76">
        <f>分析係数表!E18</f>
        <v>4.5669291338582677E-2</v>
      </c>
      <c r="Y15" s="166">
        <f t="shared" si="9"/>
        <v>0</v>
      </c>
    </row>
    <row r="16" spans="1:25" x14ac:dyDescent="0.2">
      <c r="A16" s="6" t="s">
        <v>4</v>
      </c>
      <c r="B16" s="5" t="s">
        <v>32</v>
      </c>
      <c r="C16" s="90"/>
      <c r="D16" s="107">
        <f>投入係数表!K16</f>
        <v>0</v>
      </c>
      <c r="E16" s="110">
        <f t="shared" si="0"/>
        <v>0</v>
      </c>
      <c r="F16" s="76">
        <f>分析係数表!C19</f>
        <v>0.10693641618497107</v>
      </c>
      <c r="G16" s="110">
        <f t="shared" si="1"/>
        <v>0</v>
      </c>
      <c r="H16" s="110">
        <v>8.805221277514708E-6</v>
      </c>
      <c r="I16" s="110">
        <f t="shared" si="2"/>
        <v>8.805221277514708E-6</v>
      </c>
      <c r="J16" s="107">
        <f>分析係数表!G19</f>
        <v>5.6250000000000001E-2</v>
      </c>
      <c r="K16" s="111">
        <f t="shared" si="3"/>
        <v>4.9529369686020235E-7</v>
      </c>
      <c r="L16" s="79"/>
      <c r="M16" s="80"/>
      <c r="N16" s="81">
        <f>分析係数表!H19</f>
        <v>-1.34707348285849E-4</v>
      </c>
      <c r="O16" s="82">
        <f t="shared" si="4"/>
        <v>-3.2013367100125999E-4</v>
      </c>
      <c r="P16" s="76">
        <f>分析係数表!C19</f>
        <v>0.10693641618497107</v>
      </c>
      <c r="Q16" s="82">
        <f t="shared" si="5"/>
        <v>-3.4233947477013346E-5</v>
      </c>
      <c r="R16" s="83">
        <v>-1.8676391978022918E-5</v>
      </c>
      <c r="S16" s="84">
        <f t="shared" si="6"/>
        <v>-9.8711707005082101E-6</v>
      </c>
      <c r="T16" s="85">
        <f>分析係数表!F19</f>
        <v>0.23125000000000001</v>
      </c>
      <c r="U16" s="86">
        <f t="shared" si="7"/>
        <v>-2.2827082244925238E-6</v>
      </c>
      <c r="V16" s="87">
        <f>分析係数表!D19</f>
        <v>0</v>
      </c>
      <c r="W16" s="167">
        <f t="shared" si="8"/>
        <v>0</v>
      </c>
      <c r="X16" s="76">
        <f>分析係数表!E19</f>
        <v>0</v>
      </c>
      <c r="Y16" s="166">
        <f t="shared" si="9"/>
        <v>0</v>
      </c>
    </row>
    <row r="17" spans="1:25" x14ac:dyDescent="0.2">
      <c r="A17" s="6" t="s">
        <v>5</v>
      </c>
      <c r="B17" s="5" t="s">
        <v>33</v>
      </c>
      <c r="C17" s="90"/>
      <c r="D17" s="107">
        <f>投入係数表!K17</f>
        <v>0</v>
      </c>
      <c r="E17" s="110">
        <f t="shared" si="0"/>
        <v>0</v>
      </c>
      <c r="F17" s="76">
        <f>分析係数表!C20</f>
        <v>0</v>
      </c>
      <c r="G17" s="110">
        <f t="shared" si="1"/>
        <v>0</v>
      </c>
      <c r="H17" s="110">
        <v>0</v>
      </c>
      <c r="I17" s="110">
        <f t="shared" si="2"/>
        <v>0</v>
      </c>
      <c r="J17" s="107">
        <f>分析係数表!G20</f>
        <v>0</v>
      </c>
      <c r="K17" s="111">
        <f t="shared" si="3"/>
        <v>0</v>
      </c>
      <c r="L17" s="79"/>
      <c r="M17" s="80"/>
      <c r="N17" s="81">
        <f>分析係数表!H20</f>
        <v>6.0618306728632044E-4</v>
      </c>
      <c r="O17" s="82">
        <f t="shared" si="4"/>
        <v>1.4406015195056697E-3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107">
        <f>投入係数表!K18</f>
        <v>0</v>
      </c>
      <c r="E18" s="110">
        <f t="shared" si="0"/>
        <v>0</v>
      </c>
      <c r="F18" s="76">
        <f>分析係数表!C21</f>
        <v>2.4177949709864643E-2</v>
      </c>
      <c r="G18" s="110">
        <f t="shared" si="1"/>
        <v>0</v>
      </c>
      <c r="H18" s="110">
        <v>4.8487171359336353E-5</v>
      </c>
      <c r="I18" s="110">
        <f t="shared" si="2"/>
        <v>4.8487171359336353E-5</v>
      </c>
      <c r="J18" s="107">
        <f>分析係数表!G21</f>
        <v>0.28491620111731841</v>
      </c>
      <c r="K18" s="111">
        <f t="shared" si="3"/>
        <v>1.3814780666626558E-5</v>
      </c>
      <c r="L18" s="79"/>
      <c r="M18" s="80"/>
      <c r="N18" s="81">
        <f>分析係数表!H21</f>
        <v>9.7662827507240518E-4</v>
      </c>
      <c r="O18" s="82">
        <f t="shared" si="4"/>
        <v>2.3209691147591345E-3</v>
      </c>
      <c r="P18" s="76">
        <f>分析係数表!C21</f>
        <v>2.4177949709864643E-2</v>
      </c>
      <c r="Q18" s="82">
        <f t="shared" si="5"/>
        <v>5.6116274534795412E-5</v>
      </c>
      <c r="R18" s="83">
        <v>9.3915140771793051E-5</v>
      </c>
      <c r="S18" s="84">
        <f t="shared" si="6"/>
        <v>1.424023121311294E-4</v>
      </c>
      <c r="T18" s="85">
        <f>分析係数表!F21</f>
        <v>0.42458100558659218</v>
      </c>
      <c r="U18" s="86">
        <f t="shared" si="7"/>
        <v>6.0461316882490696E-5</v>
      </c>
      <c r="V18" s="87">
        <f>分析係数表!D21</f>
        <v>0.13407821229050279</v>
      </c>
      <c r="W18" s="167">
        <f t="shared" si="8"/>
        <v>0</v>
      </c>
      <c r="X18" s="76">
        <f>分析係数表!E21</f>
        <v>0.11173184357541899</v>
      </c>
      <c r="Y18" s="166">
        <f t="shared" si="9"/>
        <v>0</v>
      </c>
    </row>
    <row r="19" spans="1:25" x14ac:dyDescent="0.2">
      <c r="A19" s="6" t="s">
        <v>7</v>
      </c>
      <c r="B19" s="5" t="s">
        <v>268</v>
      </c>
      <c r="C19" s="90"/>
      <c r="D19" s="107">
        <f>投入係数表!K19</f>
        <v>0</v>
      </c>
      <c r="E19" s="110">
        <f t="shared" si="0"/>
        <v>0</v>
      </c>
      <c r="F19" s="76">
        <f>分析係数表!C22</f>
        <v>0</v>
      </c>
      <c r="G19" s="110">
        <f t="shared" si="1"/>
        <v>0</v>
      </c>
      <c r="H19" s="110">
        <v>0</v>
      </c>
      <c r="I19" s="110">
        <f t="shared" si="2"/>
        <v>0</v>
      </c>
      <c r="J19" s="107">
        <f>分析係数表!G22</f>
        <v>0.2857142857142857</v>
      </c>
      <c r="K19" s="111">
        <f t="shared" si="3"/>
        <v>0</v>
      </c>
      <c r="L19" s="79"/>
      <c r="M19" s="80"/>
      <c r="N19" s="81">
        <f>分析係数表!H22</f>
        <v>3.3676837071462249E-5</v>
      </c>
      <c r="O19" s="82">
        <f t="shared" si="4"/>
        <v>8.0033417750314997E-5</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0.215962441314554</v>
      </c>
      <c r="K20" s="111">
        <f t="shared" si="3"/>
        <v>0</v>
      </c>
      <c r="L20" s="79"/>
      <c r="M20" s="80"/>
      <c r="N20" s="81">
        <f>分析係数表!H23</f>
        <v>3.3676837071462249E-5</v>
      </c>
      <c r="O20" s="82">
        <f t="shared" si="4"/>
        <v>8.0033417750314997E-5</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107">
        <f>投入係数表!K21</f>
        <v>0</v>
      </c>
      <c r="E21" s="110">
        <f t="shared" si="0"/>
        <v>0</v>
      </c>
      <c r="F21" s="76">
        <f>分析係数表!C24</f>
        <v>5.8479532163743242E-3</v>
      </c>
      <c r="G21" s="110">
        <f t="shared" si="1"/>
        <v>0</v>
      </c>
      <c r="H21" s="110">
        <v>1.103127274209168E-5</v>
      </c>
      <c r="I21" s="110">
        <f t="shared" si="2"/>
        <v>1.103127274209168E-5</v>
      </c>
      <c r="J21" s="107">
        <f>分析係数表!G24</f>
        <v>0.33333333333333331</v>
      </c>
      <c r="K21" s="111">
        <f t="shared" si="3"/>
        <v>3.6770909140305599E-6</v>
      </c>
      <c r="L21" s="79"/>
      <c r="M21" s="80"/>
      <c r="N21" s="81">
        <f>分析係数表!H24</f>
        <v>4.0412204485754696E-4</v>
      </c>
      <c r="O21" s="82">
        <f t="shared" si="4"/>
        <v>9.6040101300377985E-4</v>
      </c>
      <c r="P21" s="76">
        <f>分析係数表!C24</f>
        <v>5.8479532163743242E-3</v>
      </c>
      <c r="Q21" s="82">
        <f t="shared" si="5"/>
        <v>5.6163801930046135E-6</v>
      </c>
      <c r="R21" s="83">
        <v>1.1509811018242025E-5</v>
      </c>
      <c r="S21" s="84">
        <f t="shared" si="6"/>
        <v>2.2541083760333704E-5</v>
      </c>
      <c r="T21" s="85">
        <f>分析係数表!F24</f>
        <v>0.66666666666666663</v>
      </c>
      <c r="U21" s="86">
        <f t="shared" si="7"/>
        <v>1.5027389173555802E-5</v>
      </c>
      <c r="V21" s="87">
        <f>分析係数表!D24</f>
        <v>0</v>
      </c>
      <c r="W21" s="167">
        <f t="shared" si="8"/>
        <v>0</v>
      </c>
      <c r="X21" s="76">
        <f>分析係数表!E24</f>
        <v>0</v>
      </c>
      <c r="Y21" s="166">
        <f t="shared" si="9"/>
        <v>0</v>
      </c>
    </row>
    <row r="22" spans="1:25" x14ac:dyDescent="0.2">
      <c r="A22" s="6" t="s">
        <v>10</v>
      </c>
      <c r="B22" s="5" t="s">
        <v>271</v>
      </c>
      <c r="C22" s="90"/>
      <c r="D22" s="107">
        <f>投入係数表!K22</f>
        <v>0</v>
      </c>
      <c r="E22" s="110">
        <f t="shared" si="0"/>
        <v>0</v>
      </c>
      <c r="F22" s="76">
        <f>分析係数表!C25</f>
        <v>1.2048192771084376E-2</v>
      </c>
      <c r="G22" s="110">
        <f t="shared" si="1"/>
        <v>0</v>
      </c>
      <c r="H22" s="110">
        <v>5.6490116809831918E-5</v>
      </c>
      <c r="I22" s="110">
        <f t="shared" si="2"/>
        <v>5.6490116809831918E-5</v>
      </c>
      <c r="J22" s="107">
        <f>分析係数表!G25</f>
        <v>0.33333333333333331</v>
      </c>
      <c r="K22" s="111">
        <f t="shared" si="3"/>
        <v>1.8830038936610637E-5</v>
      </c>
      <c r="L22" s="79"/>
      <c r="M22" s="80"/>
      <c r="N22" s="81">
        <f>分析係数表!H25</f>
        <v>5.3882939314339599E-4</v>
      </c>
      <c r="O22" s="82">
        <f t="shared" si="4"/>
        <v>1.2805346840050399E-3</v>
      </c>
      <c r="P22" s="76">
        <f>分析係数表!C25</f>
        <v>1.2048192771084376E-2</v>
      </c>
      <c r="Q22" s="82">
        <f t="shared" si="5"/>
        <v>1.542812872295234E-5</v>
      </c>
      <c r="R22" s="83">
        <v>2.5787893460284326E-5</v>
      </c>
      <c r="S22" s="84">
        <f t="shared" si="6"/>
        <v>8.2278010270116247E-5</v>
      </c>
      <c r="T22" s="85">
        <f>分析係数表!F25</f>
        <v>0.66666666666666663</v>
      </c>
      <c r="U22" s="86">
        <f t="shared" si="7"/>
        <v>5.4852006846744162E-5</v>
      </c>
      <c r="V22" s="87">
        <f>分析係数表!D25</f>
        <v>0</v>
      </c>
      <c r="W22" s="167">
        <f t="shared" si="8"/>
        <v>0</v>
      </c>
      <c r="X22" s="76">
        <f>分析係数表!E25</f>
        <v>0</v>
      </c>
      <c r="Y22" s="166">
        <f t="shared" si="9"/>
        <v>0</v>
      </c>
    </row>
    <row r="23" spans="1:25" x14ac:dyDescent="0.2">
      <c r="A23" s="6" t="s">
        <v>11</v>
      </c>
      <c r="B23" s="5" t="s">
        <v>35</v>
      </c>
      <c r="C23" s="90"/>
      <c r="D23" s="107">
        <f>投入係数表!K23</f>
        <v>0</v>
      </c>
      <c r="E23" s="110">
        <f t="shared" si="0"/>
        <v>0</v>
      </c>
      <c r="F23" s="76">
        <f>分析係数表!C26</f>
        <v>2.4531024531024515E-2</v>
      </c>
      <c r="G23" s="110">
        <f t="shared" si="1"/>
        <v>0</v>
      </c>
      <c r="H23" s="110">
        <v>6.9672688915645416E-5</v>
      </c>
      <c r="I23" s="110">
        <f t="shared" si="2"/>
        <v>6.9672688915645416E-5</v>
      </c>
      <c r="J23" s="107">
        <f>分析係数表!G26</f>
        <v>0.2</v>
      </c>
      <c r="K23" s="111">
        <f t="shared" si="3"/>
        <v>1.3934537783129083E-5</v>
      </c>
      <c r="L23" s="79"/>
      <c r="M23" s="80"/>
      <c r="N23" s="81">
        <f>分析係数表!H26</f>
        <v>1.1988953997440561E-2</v>
      </c>
      <c r="O23" s="82">
        <f t="shared" si="4"/>
        <v>2.8491896719112137E-2</v>
      </c>
      <c r="P23" s="76">
        <f>分析係数表!C26</f>
        <v>2.4531024531024515E-2</v>
      </c>
      <c r="Q23" s="82">
        <f t="shared" si="5"/>
        <v>6.9893541735195673E-4</v>
      </c>
      <c r="R23" s="83">
        <v>7.128713443806836E-4</v>
      </c>
      <c r="S23" s="84">
        <f t="shared" si="6"/>
        <v>7.8254403329632905E-4</v>
      </c>
      <c r="T23" s="85">
        <f>分析係数表!F26</f>
        <v>0.35</v>
      </c>
      <c r="U23" s="86">
        <f t="shared" si="7"/>
        <v>2.7389041165371513E-4</v>
      </c>
      <c r="V23" s="87">
        <f>分析係数表!D26</f>
        <v>0.17499999999999999</v>
      </c>
      <c r="W23" s="167">
        <f t="shared" si="8"/>
        <v>0</v>
      </c>
      <c r="X23" s="76">
        <f>分析係数表!E26</f>
        <v>0.2</v>
      </c>
      <c r="Y23" s="166">
        <f t="shared" si="9"/>
        <v>0</v>
      </c>
    </row>
    <row r="24" spans="1:25" x14ac:dyDescent="0.2">
      <c r="A24" s="6" t="s">
        <v>12</v>
      </c>
      <c r="B24" s="5" t="s">
        <v>365</v>
      </c>
      <c r="C24" s="90"/>
      <c r="D24" s="107">
        <f>投入係数表!K24</f>
        <v>0</v>
      </c>
      <c r="E24" s="110">
        <f t="shared" si="0"/>
        <v>0</v>
      </c>
      <c r="F24" s="76">
        <f>分析係数表!C27</f>
        <v>0</v>
      </c>
      <c r="G24" s="110">
        <f t="shared" si="1"/>
        <v>0</v>
      </c>
      <c r="H24" s="110">
        <v>0</v>
      </c>
      <c r="I24" s="110">
        <f t="shared" si="2"/>
        <v>0</v>
      </c>
      <c r="J24" s="107">
        <f>分析係数表!G27</f>
        <v>0</v>
      </c>
      <c r="K24" s="111">
        <f t="shared" si="3"/>
        <v>0</v>
      </c>
      <c r="L24" s="79"/>
      <c r="M24" s="80"/>
      <c r="N24" s="81">
        <f>分析係数表!H27</f>
        <v>1.1483801441368627E-2</v>
      </c>
      <c r="O24" s="82">
        <f t="shared" si="4"/>
        <v>2.7291395452857414E-2</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3.3670033670033517E-3</v>
      </c>
      <c r="G25" s="110">
        <f t="shared" si="1"/>
        <v>0</v>
      </c>
      <c r="H25" s="110">
        <v>4.3793142297431439E-5</v>
      </c>
      <c r="I25" s="110">
        <f t="shared" si="2"/>
        <v>4.3793142297431439E-5</v>
      </c>
      <c r="J25" s="107">
        <f>分析係数表!G28</f>
        <v>0.13333333333333333</v>
      </c>
      <c r="K25" s="111">
        <f t="shared" si="3"/>
        <v>5.8390856396575252E-6</v>
      </c>
      <c r="L25" s="79"/>
      <c r="M25" s="80"/>
      <c r="N25" s="81">
        <f>分析係数表!H28</f>
        <v>2.1418468377449991E-2</v>
      </c>
      <c r="O25" s="82">
        <f t="shared" si="4"/>
        <v>5.0901253689200336E-2</v>
      </c>
      <c r="P25" s="76">
        <f>分析係数表!C28</f>
        <v>3.3670033670033517E-3</v>
      </c>
      <c r="Q25" s="82">
        <f t="shared" si="5"/>
        <v>1.7138469255622931E-4</v>
      </c>
      <c r="R25" s="83">
        <v>1.7849916325157666E-4</v>
      </c>
      <c r="S25" s="84">
        <f t="shared" si="6"/>
        <v>2.222923055490081E-4</v>
      </c>
      <c r="T25" s="85">
        <f>分析係数表!F28</f>
        <v>0.22222222222222221</v>
      </c>
      <c r="U25" s="86">
        <f t="shared" si="7"/>
        <v>4.9398290122001798E-5</v>
      </c>
      <c r="V25" s="87">
        <f>分析係数表!D28</f>
        <v>0.62222222222222223</v>
      </c>
      <c r="W25" s="167">
        <f t="shared" si="8"/>
        <v>0</v>
      </c>
      <c r="X25" s="76">
        <f>分析係数表!E28</f>
        <v>0.62222222222222223</v>
      </c>
      <c r="Y25" s="166">
        <f t="shared" si="9"/>
        <v>0</v>
      </c>
    </row>
    <row r="26" spans="1:25" x14ac:dyDescent="0.2">
      <c r="A26" s="6" t="s">
        <v>14</v>
      </c>
      <c r="B26" s="5" t="s">
        <v>50</v>
      </c>
      <c r="C26" s="90"/>
      <c r="D26" s="107">
        <f>投入係数表!K26</f>
        <v>0</v>
      </c>
      <c r="E26" s="110">
        <f t="shared" si="0"/>
        <v>0</v>
      </c>
      <c r="F26" s="76">
        <f>分析係数表!C29</f>
        <v>2.5392986698911768E-2</v>
      </c>
      <c r="G26" s="110">
        <f t="shared" si="1"/>
        <v>0</v>
      </c>
      <c r="H26" s="110">
        <v>1.9486747196066723E-4</v>
      </c>
      <c r="I26" s="110">
        <f t="shared" si="2"/>
        <v>1.9486747196066723E-4</v>
      </c>
      <c r="J26" s="107">
        <f>分析係数表!G29</f>
        <v>0.29914529914529914</v>
      </c>
      <c r="K26" s="111">
        <f t="shared" si="3"/>
        <v>5.829368819336199E-5</v>
      </c>
      <c r="L26" s="79"/>
      <c r="M26" s="80"/>
      <c r="N26" s="81">
        <f>分析係数表!H29</f>
        <v>1.0103051121438675E-2</v>
      </c>
      <c r="O26" s="82">
        <f t="shared" si="4"/>
        <v>2.4010025325094497E-2</v>
      </c>
      <c r="P26" s="76">
        <f>分析係数表!C29</f>
        <v>2.5392986698911768E-2</v>
      </c>
      <c r="Q26" s="82">
        <f t="shared" si="5"/>
        <v>6.096862537206593E-4</v>
      </c>
      <c r="R26" s="83">
        <v>7.7281957890418902E-4</v>
      </c>
      <c r="S26" s="84">
        <f t="shared" si="6"/>
        <v>9.6768705086485622E-4</v>
      </c>
      <c r="T26" s="85">
        <f>分析係数表!F29</f>
        <v>0.51282051282051277</v>
      </c>
      <c r="U26" s="86">
        <f t="shared" si="7"/>
        <v>4.9624976967428517E-4</v>
      </c>
      <c r="V26" s="87">
        <f>分析係数表!D29</f>
        <v>0.15384615384615385</v>
      </c>
      <c r="W26" s="167">
        <f t="shared" si="8"/>
        <v>0</v>
      </c>
      <c r="X26" s="76">
        <f>分析係数表!E29</f>
        <v>0.10256410256410256</v>
      </c>
      <c r="Y26" s="166">
        <f t="shared" si="9"/>
        <v>0</v>
      </c>
    </row>
    <row r="27" spans="1:25" x14ac:dyDescent="0.2">
      <c r="A27" s="6" t="s">
        <v>15</v>
      </c>
      <c r="B27" s="5" t="s">
        <v>36</v>
      </c>
      <c r="C27" s="90"/>
      <c r="D27" s="107">
        <f>投入係数表!K27</f>
        <v>0</v>
      </c>
      <c r="E27" s="110">
        <f t="shared" si="0"/>
        <v>0</v>
      </c>
      <c r="F27" s="76">
        <f>分析係数表!C30</f>
        <v>1</v>
      </c>
      <c r="G27" s="110">
        <f t="shared" si="1"/>
        <v>0</v>
      </c>
      <c r="H27" s="110">
        <v>2.3982712526965195E-3</v>
      </c>
      <c r="I27" s="110">
        <f t="shared" si="2"/>
        <v>2.3982712526965195E-3</v>
      </c>
      <c r="J27" s="107">
        <f>分析係数表!G30</f>
        <v>0.34463347510632975</v>
      </c>
      <c r="K27" s="111">
        <f t="shared" si="3"/>
        <v>8.2652455606441221E-4</v>
      </c>
      <c r="L27" s="79"/>
      <c r="M27" s="80"/>
      <c r="N27" s="81">
        <f>分析係数表!H30</f>
        <v>0</v>
      </c>
      <c r="O27" s="82">
        <f t="shared" si="4"/>
        <v>0</v>
      </c>
      <c r="P27" s="76">
        <f>分析係数表!C30</f>
        <v>1</v>
      </c>
      <c r="Q27" s="82">
        <f t="shared" si="5"/>
        <v>0</v>
      </c>
      <c r="R27" s="83">
        <v>3.429759514571628E-3</v>
      </c>
      <c r="S27" s="84">
        <f t="shared" si="6"/>
        <v>5.828030767268148E-3</v>
      </c>
      <c r="T27" s="85">
        <f>分析係数表!F30</f>
        <v>0.44145609206905179</v>
      </c>
      <c r="U27" s="86">
        <f t="shared" si="7"/>
        <v>2.5728196869763942E-3</v>
      </c>
      <c r="V27" s="87">
        <f>分析係数表!D30</f>
        <v>0.12797097823367526</v>
      </c>
      <c r="W27" s="167">
        <f t="shared" si="8"/>
        <v>0</v>
      </c>
      <c r="X27" s="76">
        <f>分析係数表!E30</f>
        <v>9.4195646735051292E-2</v>
      </c>
      <c r="Y27" s="166">
        <f t="shared" si="9"/>
        <v>0</v>
      </c>
    </row>
    <row r="28" spans="1:25" x14ac:dyDescent="0.2">
      <c r="A28" s="6" t="s">
        <v>16</v>
      </c>
      <c r="B28" s="5" t="s">
        <v>192</v>
      </c>
      <c r="C28" s="90"/>
      <c r="D28" s="107">
        <f>投入係数表!K28</f>
        <v>9.3023255813953487E-3</v>
      </c>
      <c r="E28" s="110">
        <f t="shared" si="0"/>
        <v>0.93023255813953487</v>
      </c>
      <c r="F28" s="76">
        <f>分析係数表!C31</f>
        <v>1.5332197614991494E-2</v>
      </c>
      <c r="G28" s="110">
        <f t="shared" si="1"/>
        <v>1.4262509409294412E-2</v>
      </c>
      <c r="H28" s="110">
        <v>1.4518581958256921E-2</v>
      </c>
      <c r="I28" s="110">
        <f t="shared" si="2"/>
        <v>1.4518581958256921E-2</v>
      </c>
      <c r="J28" s="107">
        <f>分析係数表!G31</f>
        <v>7.407407407407407E-2</v>
      </c>
      <c r="K28" s="111">
        <f t="shared" si="3"/>
        <v>1.0754505154264384E-3</v>
      </c>
      <c r="L28" s="79"/>
      <c r="M28" s="80"/>
      <c r="N28" s="81">
        <f>分析係数表!H31</f>
        <v>2.4786152084596214E-2</v>
      </c>
      <c r="O28" s="82">
        <f t="shared" si="4"/>
        <v>5.8904595464231831E-2</v>
      </c>
      <c r="P28" s="76">
        <f>分析係数表!C31</f>
        <v>1.5332197614991494E-2</v>
      </c>
      <c r="Q28" s="82">
        <f t="shared" si="5"/>
        <v>9.0313689808873404E-4</v>
      </c>
      <c r="R28" s="83">
        <v>1.0788341648924316E-3</v>
      </c>
      <c r="S28" s="84">
        <f t="shared" si="6"/>
        <v>1.5597416123149353E-2</v>
      </c>
      <c r="T28" s="85">
        <f>分析係数表!F31</f>
        <v>0.37037037037037035</v>
      </c>
      <c r="U28" s="86">
        <f t="shared" si="7"/>
        <v>5.7768207863516116E-3</v>
      </c>
      <c r="V28" s="87">
        <f>分析係数表!D31</f>
        <v>0</v>
      </c>
      <c r="W28" s="167">
        <f t="shared" si="8"/>
        <v>0</v>
      </c>
      <c r="X28" s="76">
        <f>分析係数表!E31</f>
        <v>0</v>
      </c>
      <c r="Y28" s="166">
        <f t="shared" si="9"/>
        <v>0</v>
      </c>
    </row>
    <row r="29" spans="1:25" x14ac:dyDescent="0.2">
      <c r="A29" s="6" t="s">
        <v>17</v>
      </c>
      <c r="B29" s="5" t="s">
        <v>272</v>
      </c>
      <c r="C29" s="90"/>
      <c r="D29" s="107">
        <f>投入係数表!K29</f>
        <v>0</v>
      </c>
      <c r="E29" s="110">
        <f t="shared" si="0"/>
        <v>0</v>
      </c>
      <c r="F29" s="76">
        <f>分析係数表!C32</f>
        <v>0</v>
      </c>
      <c r="G29" s="110">
        <f t="shared" si="1"/>
        <v>0</v>
      </c>
      <c r="H29" s="110">
        <v>0</v>
      </c>
      <c r="I29" s="110">
        <f t="shared" si="2"/>
        <v>0</v>
      </c>
      <c r="J29" s="107">
        <f>分析係数表!G32</f>
        <v>0</v>
      </c>
      <c r="K29" s="111">
        <f t="shared" si="3"/>
        <v>0</v>
      </c>
      <c r="L29" s="79"/>
      <c r="M29" s="80"/>
      <c r="N29" s="81">
        <f>分析係数表!H32</f>
        <v>7.0384589479356103E-3</v>
      </c>
      <c r="O29" s="82">
        <f t="shared" si="4"/>
        <v>1.6726984309815833E-2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107">
        <f>投入係数表!K30</f>
        <v>0</v>
      </c>
      <c r="E30" s="110">
        <f t="shared" si="0"/>
        <v>0</v>
      </c>
      <c r="F30" s="76">
        <f>分析係数表!C33</f>
        <v>1</v>
      </c>
      <c r="G30" s="110">
        <f t="shared" si="1"/>
        <v>0</v>
      </c>
      <c r="H30" s="110">
        <v>2.4625990532831667E-3</v>
      </c>
      <c r="I30" s="110">
        <f t="shared" si="2"/>
        <v>2.4625990532831667E-3</v>
      </c>
      <c r="J30" s="107">
        <f>分析係数表!G33</f>
        <v>0.50724637681159424</v>
      </c>
      <c r="K30" s="111">
        <f t="shared" si="3"/>
        <v>1.2491444473175484E-3</v>
      </c>
      <c r="L30" s="79"/>
      <c r="M30" s="80"/>
      <c r="N30" s="81">
        <f>分析係数表!H33</f>
        <v>1.0439819492153296E-3</v>
      </c>
      <c r="O30" s="82">
        <f t="shared" si="4"/>
        <v>2.4810359502597645E-3</v>
      </c>
      <c r="P30" s="76">
        <f>分析係数表!C33</f>
        <v>1</v>
      </c>
      <c r="Q30" s="82">
        <f t="shared" si="5"/>
        <v>2.4810359502597645E-3</v>
      </c>
      <c r="R30" s="83">
        <v>7.0445856106011954E-3</v>
      </c>
      <c r="S30" s="84">
        <f t="shared" si="6"/>
        <v>9.5071846638843625E-3</v>
      </c>
      <c r="T30" s="85">
        <f>分析係数表!F33</f>
        <v>0.64822134387351782</v>
      </c>
      <c r="U30" s="86">
        <f t="shared" si="7"/>
        <v>6.1627600192768204E-3</v>
      </c>
      <c r="V30" s="87">
        <f>分析係数表!D33</f>
        <v>8.0368906455862976E-2</v>
      </c>
      <c r="W30" s="167">
        <f t="shared" si="8"/>
        <v>0</v>
      </c>
      <c r="X30" s="76">
        <f>分析係数表!E33</f>
        <v>7.9051383399209488E-2</v>
      </c>
      <c r="Y30" s="166">
        <f t="shared" si="9"/>
        <v>0</v>
      </c>
    </row>
    <row r="31" spans="1:25" x14ac:dyDescent="0.2">
      <c r="A31" s="6" t="s">
        <v>19</v>
      </c>
      <c r="B31" s="5" t="s">
        <v>274</v>
      </c>
      <c r="C31" s="90"/>
      <c r="D31" s="107">
        <f>投入係数表!K31</f>
        <v>9.3023255813953487E-3</v>
      </c>
      <c r="E31" s="110">
        <f t="shared" si="0"/>
        <v>0.93023255813953487</v>
      </c>
      <c r="F31" s="76">
        <f>分析係数表!C34</f>
        <v>0.17998641611953814</v>
      </c>
      <c r="G31" s="110">
        <f t="shared" si="1"/>
        <v>0.16742922429724477</v>
      </c>
      <c r="H31" s="110">
        <v>0.17183947025284946</v>
      </c>
      <c r="I31" s="110">
        <f t="shared" si="2"/>
        <v>0.17183947025284946</v>
      </c>
      <c r="J31" s="107">
        <f>分析係数表!G34</f>
        <v>0.42479908151549944</v>
      </c>
      <c r="K31" s="111">
        <f t="shared" si="3"/>
        <v>7.2997249131520434E-2</v>
      </c>
      <c r="L31" s="79"/>
      <c r="M31" s="80"/>
      <c r="N31" s="81">
        <f>分析係数表!H34</f>
        <v>0.17353674142924497</v>
      </c>
      <c r="O31" s="82">
        <f t="shared" si="4"/>
        <v>0.41241220166737314</v>
      </c>
      <c r="P31" s="76">
        <f>分析係数表!C34</f>
        <v>0.17998641611953814</v>
      </c>
      <c r="Q31" s="82">
        <f t="shared" si="5"/>
        <v>7.4228594142078705E-2</v>
      </c>
      <c r="R31" s="83">
        <v>7.8767601702114193E-2</v>
      </c>
      <c r="S31" s="84">
        <f t="shared" si="6"/>
        <v>0.25060707195496368</v>
      </c>
      <c r="T31" s="85">
        <f>分析係数表!F34</f>
        <v>0.70187523918867201</v>
      </c>
      <c r="U31" s="86">
        <f t="shared" si="7"/>
        <v>0.17589489857076288</v>
      </c>
      <c r="V31" s="87">
        <f>分析係数表!D34</f>
        <v>0.4351320321469575</v>
      </c>
      <c r="W31" s="167">
        <f t="shared" si="8"/>
        <v>0</v>
      </c>
      <c r="X31" s="76">
        <f>分析係数表!E34</f>
        <v>0.25449674703406044</v>
      </c>
      <c r="Y31" s="166">
        <f t="shared" si="9"/>
        <v>0</v>
      </c>
    </row>
    <row r="32" spans="1:25" x14ac:dyDescent="0.2">
      <c r="A32" s="6" t="s">
        <v>20</v>
      </c>
      <c r="B32" s="5" t="s">
        <v>37</v>
      </c>
      <c r="C32" s="90"/>
      <c r="D32" s="107">
        <f>投入係数表!K32</f>
        <v>4.6511627906976744E-3</v>
      </c>
      <c r="E32" s="110">
        <f t="shared" si="0"/>
        <v>0.46511627906976744</v>
      </c>
      <c r="F32" s="76">
        <f>分析係数表!C35</f>
        <v>0.37009544008483564</v>
      </c>
      <c r="G32" s="110">
        <f t="shared" si="1"/>
        <v>0.1721374139929468</v>
      </c>
      <c r="H32" s="110">
        <v>0.18241311017539877</v>
      </c>
      <c r="I32" s="110">
        <f t="shared" si="2"/>
        <v>0.18241311017539877</v>
      </c>
      <c r="J32" s="107">
        <f>分析係数表!G35</f>
        <v>0.31512981199641898</v>
      </c>
      <c r="K32" s="111">
        <f t="shared" si="3"/>
        <v>5.7483809115255476E-2</v>
      </c>
      <c r="L32" s="79"/>
      <c r="M32" s="80"/>
      <c r="N32" s="81">
        <f>分析係数表!H35</f>
        <v>6.5501448103994067E-2</v>
      </c>
      <c r="O32" s="82">
        <f t="shared" si="4"/>
        <v>0.15566499752436264</v>
      </c>
      <c r="P32" s="76">
        <f>分析係数表!C35</f>
        <v>0.37009544008483564</v>
      </c>
      <c r="Q32" s="82">
        <f t="shared" si="5"/>
        <v>5.7610905764583838E-2</v>
      </c>
      <c r="R32" s="83">
        <v>6.7294449855755431E-2</v>
      </c>
      <c r="S32" s="84">
        <f t="shared" si="6"/>
        <v>0.24970756003115419</v>
      </c>
      <c r="T32" s="85">
        <f>分析係数表!F35</f>
        <v>0.64995523724261417</v>
      </c>
      <c r="U32" s="86">
        <f t="shared" si="7"/>
        <v>0.16229873642132314</v>
      </c>
      <c r="V32" s="87">
        <f>分析係数表!D35</f>
        <v>9.1316025067144133E-2</v>
      </c>
      <c r="W32" s="167">
        <f t="shared" si="8"/>
        <v>0</v>
      </c>
      <c r="X32" s="76">
        <f>分析係数表!E35</f>
        <v>8.5049239033124446E-2</v>
      </c>
      <c r="Y32" s="166">
        <f t="shared" si="9"/>
        <v>0</v>
      </c>
    </row>
    <row r="33" spans="1:25" x14ac:dyDescent="0.2">
      <c r="A33" s="6" t="s">
        <v>21</v>
      </c>
      <c r="B33" s="5" t="s">
        <v>38</v>
      </c>
      <c r="C33" s="90"/>
      <c r="D33" s="107">
        <f>投入係数表!K33</f>
        <v>0</v>
      </c>
      <c r="E33" s="110">
        <f t="shared" si="0"/>
        <v>0</v>
      </c>
      <c r="F33" s="76">
        <f>分析係数表!C36</f>
        <v>0.67206754906435417</v>
      </c>
      <c r="G33" s="110">
        <f t="shared" si="1"/>
        <v>0</v>
      </c>
      <c r="H33" s="110">
        <v>1.5088583207445438E-2</v>
      </c>
      <c r="I33" s="110">
        <f t="shared" si="2"/>
        <v>1.5088583207445438E-2</v>
      </c>
      <c r="J33" s="107">
        <f>分析係数表!G36</f>
        <v>6.1058344640434192E-3</v>
      </c>
      <c r="K33" s="111">
        <f t="shared" si="3"/>
        <v>9.2128391361607153E-5</v>
      </c>
      <c r="L33" s="79"/>
      <c r="M33" s="80"/>
      <c r="N33" s="81">
        <f>分析係数表!H36</f>
        <v>0.13181114029770324</v>
      </c>
      <c r="O33" s="82">
        <f t="shared" si="4"/>
        <v>0.31325079707473286</v>
      </c>
      <c r="P33" s="76">
        <f>分析係数表!C36</f>
        <v>0.67206754906435417</v>
      </c>
      <c r="Q33" s="82">
        <f t="shared" si="5"/>
        <v>0.21052569543247107</v>
      </c>
      <c r="R33" s="83">
        <v>0.21692638787202456</v>
      </c>
      <c r="S33" s="84">
        <f t="shared" si="6"/>
        <v>0.23201497107947</v>
      </c>
      <c r="T33" s="85">
        <f>分析係数表!F36</f>
        <v>0.89721845318860249</v>
      </c>
      <c r="U33" s="86">
        <f t="shared" si="7"/>
        <v>0.2081681134685204</v>
      </c>
      <c r="V33" s="87">
        <f>分析係数表!D36</f>
        <v>6.7842605156037995E-3</v>
      </c>
      <c r="W33" s="167">
        <f t="shared" si="8"/>
        <v>0</v>
      </c>
      <c r="X33" s="76">
        <f>分析係数表!E36</f>
        <v>3.3921302578018993E-4</v>
      </c>
      <c r="Y33" s="166">
        <f t="shared" si="9"/>
        <v>0</v>
      </c>
    </row>
    <row r="34" spans="1:25" x14ac:dyDescent="0.2">
      <c r="A34" s="6" t="s">
        <v>22</v>
      </c>
      <c r="B34" s="5" t="s">
        <v>377</v>
      </c>
      <c r="C34" s="90"/>
      <c r="D34" s="107">
        <f>投入係数表!K34</f>
        <v>2.3255813953488372E-2</v>
      </c>
      <c r="E34" s="110">
        <f t="shared" si="0"/>
        <v>2.3255813953488373</v>
      </c>
      <c r="F34" s="76">
        <f>分析係数表!C37</f>
        <v>0.22615884263359909</v>
      </c>
      <c r="G34" s="110">
        <f t="shared" si="1"/>
        <v>0.52595079682232349</v>
      </c>
      <c r="H34" s="110">
        <v>0.54935934197187508</v>
      </c>
      <c r="I34" s="110">
        <f t="shared" si="2"/>
        <v>0.54935934197187508</v>
      </c>
      <c r="J34" s="107">
        <f>分析係数表!G37</f>
        <v>0.42877801879971078</v>
      </c>
      <c r="K34" s="111">
        <f t="shared" si="3"/>
        <v>0.23555321025981341</v>
      </c>
      <c r="L34" s="79"/>
      <c r="M34" s="80"/>
      <c r="N34" s="81">
        <f>分析係数表!H37</f>
        <v>5.1626591230551626E-2</v>
      </c>
      <c r="O34" s="82">
        <f t="shared" si="4"/>
        <v>0.12269122941123288</v>
      </c>
      <c r="P34" s="76">
        <f>分析係数表!C37</f>
        <v>0.22615884263359909</v>
      </c>
      <c r="Q34" s="82">
        <f t="shared" si="5"/>
        <v>2.774770644493782E-2</v>
      </c>
      <c r="R34" s="83">
        <v>3.2303813786148709E-2</v>
      </c>
      <c r="S34" s="84">
        <f t="shared" si="6"/>
        <v>0.58166315575802374</v>
      </c>
      <c r="T34" s="85">
        <f>分析係数表!F37</f>
        <v>0.63340563991323207</v>
      </c>
      <c r="U34" s="86">
        <f t="shared" si="7"/>
        <v>0.368428723386861</v>
      </c>
      <c r="V34" s="87">
        <f>分析係数表!D37</f>
        <v>0.1005061460592914</v>
      </c>
      <c r="W34" s="167">
        <f t="shared" si="8"/>
        <v>0</v>
      </c>
      <c r="X34" s="76">
        <f>分析係数表!E37</f>
        <v>8.315256688358641E-2</v>
      </c>
      <c r="Y34" s="166">
        <f t="shared" si="9"/>
        <v>0</v>
      </c>
    </row>
    <row r="35" spans="1:25" x14ac:dyDescent="0.2">
      <c r="A35" s="6" t="s">
        <v>23</v>
      </c>
      <c r="B35" s="5" t="s">
        <v>193</v>
      </c>
      <c r="C35" s="90"/>
      <c r="D35" s="107">
        <f>投入係数表!K35</f>
        <v>0</v>
      </c>
      <c r="E35" s="110">
        <f t="shared" si="0"/>
        <v>0</v>
      </c>
      <c r="F35" s="76">
        <f>分析係数表!C38</f>
        <v>8.5419734904271016E-2</v>
      </c>
      <c r="G35" s="110">
        <f t="shared" si="1"/>
        <v>0</v>
      </c>
      <c r="H35" s="110">
        <v>2.8876091721671921E-3</v>
      </c>
      <c r="I35" s="110">
        <f t="shared" si="2"/>
        <v>2.8876091721671921E-3</v>
      </c>
      <c r="J35" s="107">
        <f>分析係数表!G38</f>
        <v>0.21071428571428572</v>
      </c>
      <c r="K35" s="111">
        <f t="shared" si="3"/>
        <v>6.0846050413522978E-4</v>
      </c>
      <c r="L35" s="79"/>
      <c r="M35" s="80"/>
      <c r="N35" s="81">
        <f>分析係数表!H38</f>
        <v>4.4689162793830402E-2</v>
      </c>
      <c r="O35" s="82">
        <f t="shared" si="4"/>
        <v>0.10620434535466798</v>
      </c>
      <c r="P35" s="76">
        <f>分析係数表!C38</f>
        <v>8.5419734904271016E-2</v>
      </c>
      <c r="Q35" s="82">
        <f t="shared" si="5"/>
        <v>9.0719470258773856E-3</v>
      </c>
      <c r="R35" s="83">
        <v>1.067974793998808E-2</v>
      </c>
      <c r="S35" s="84">
        <f t="shared" si="6"/>
        <v>1.3567357112155273E-2</v>
      </c>
      <c r="T35" s="85">
        <f>分析係数表!F38</f>
        <v>0.38214285714285712</v>
      </c>
      <c r="U35" s="86">
        <f t="shared" si="7"/>
        <v>5.184668610716479E-3</v>
      </c>
      <c r="V35" s="87">
        <f>分析係数表!D38</f>
        <v>6.4285714285714279E-2</v>
      </c>
      <c r="W35" s="167">
        <f t="shared" si="8"/>
        <v>0</v>
      </c>
      <c r="X35" s="76">
        <f>分析係数表!E38</f>
        <v>7.857142857142857E-2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1.1063008212367759E-4</v>
      </c>
      <c r="I36" s="110">
        <f t="shared" si="2"/>
        <v>1.1063008212367759E-4</v>
      </c>
      <c r="J36" s="107">
        <f>分析係数表!G39</f>
        <v>0.35514018691588783</v>
      </c>
      <c r="K36" s="111">
        <f t="shared" si="3"/>
        <v>3.9289188043922877E-5</v>
      </c>
      <c r="L36" s="79"/>
      <c r="M36" s="80"/>
      <c r="N36" s="81">
        <f>分析係数表!H39</f>
        <v>4.1085741227183939E-3</v>
      </c>
      <c r="O36" s="82">
        <f t="shared" si="4"/>
        <v>9.764076965538427E-3</v>
      </c>
      <c r="P36" s="76">
        <f>分析係数表!C39</f>
        <v>1</v>
      </c>
      <c r="Q36" s="82">
        <f t="shared" si="5"/>
        <v>9.764076965538427E-3</v>
      </c>
      <c r="R36" s="83">
        <v>1.0284107161835056E-2</v>
      </c>
      <c r="S36" s="84">
        <f t="shared" si="6"/>
        <v>1.0394737243958735E-2</v>
      </c>
      <c r="T36" s="85">
        <f>分析係数表!F39</f>
        <v>0.70560747663551404</v>
      </c>
      <c r="U36" s="86">
        <f t="shared" si="7"/>
        <v>7.3346043169989208E-3</v>
      </c>
      <c r="V36" s="87">
        <f>分析係数表!D39</f>
        <v>5.053651782623745E-2</v>
      </c>
      <c r="W36" s="167">
        <f t="shared" si="8"/>
        <v>0</v>
      </c>
      <c r="X36" s="76">
        <f>分析係数表!E39</f>
        <v>6.4035998615437864E-2</v>
      </c>
      <c r="Y36" s="166">
        <f t="shared" si="9"/>
        <v>0</v>
      </c>
    </row>
    <row r="37" spans="1:25" x14ac:dyDescent="0.2">
      <c r="A37" s="6" t="s">
        <v>25</v>
      </c>
      <c r="B37" s="5" t="s">
        <v>40</v>
      </c>
      <c r="C37" s="90"/>
      <c r="D37" s="107">
        <f>投入係数表!K37</f>
        <v>0</v>
      </c>
      <c r="E37" s="110">
        <f t="shared" si="0"/>
        <v>0</v>
      </c>
      <c r="F37" s="76">
        <f>分析係数表!C40</f>
        <v>0.70586826347305387</v>
      </c>
      <c r="G37" s="110">
        <f t="shared" si="1"/>
        <v>0</v>
      </c>
      <c r="H37" s="110">
        <v>7.5177140779348374E-6</v>
      </c>
      <c r="I37" s="110">
        <f t="shared" si="2"/>
        <v>7.5177140779348374E-6</v>
      </c>
      <c r="J37" s="107">
        <f>分析係数表!G40</f>
        <v>0.55389507154213036</v>
      </c>
      <c r="K37" s="111">
        <f t="shared" si="3"/>
        <v>4.164024777030997E-6</v>
      </c>
      <c r="L37" s="79"/>
      <c r="M37" s="80"/>
      <c r="N37" s="81">
        <f>分析係数表!H40</f>
        <v>2.7951774769313667E-2</v>
      </c>
      <c r="O37" s="82">
        <f t="shared" si="4"/>
        <v>6.642773673276145E-2</v>
      </c>
      <c r="P37" s="76">
        <f>分析係数表!C40</f>
        <v>0.70586826347305387</v>
      </c>
      <c r="Q37" s="82">
        <f t="shared" si="5"/>
        <v>4.688923117399952E-2</v>
      </c>
      <c r="R37" s="83">
        <v>4.6931456776379506E-2</v>
      </c>
      <c r="S37" s="84">
        <f t="shared" si="6"/>
        <v>4.693897449045744E-2</v>
      </c>
      <c r="T37" s="85">
        <f>分析係数表!F40</f>
        <v>0.75325914149443562</v>
      </c>
      <c r="U37" s="86">
        <f t="shared" si="7"/>
        <v>3.5357211627311182E-2</v>
      </c>
      <c r="V37" s="87">
        <f>分析係数表!D40</f>
        <v>0.11701112877583465</v>
      </c>
      <c r="W37" s="167">
        <f t="shared" si="8"/>
        <v>0</v>
      </c>
      <c r="X37" s="76">
        <f>分析係数表!E40</f>
        <v>7.6311605723370424E-2</v>
      </c>
      <c r="Y37" s="166">
        <f t="shared" si="9"/>
        <v>0</v>
      </c>
    </row>
    <row r="38" spans="1:25" x14ac:dyDescent="0.2">
      <c r="A38" s="6" t="s">
        <v>26</v>
      </c>
      <c r="B38" s="5" t="s">
        <v>276</v>
      </c>
      <c r="C38" s="90"/>
      <c r="D38" s="107">
        <f>投入係数表!K38</f>
        <v>0</v>
      </c>
      <c r="E38" s="110">
        <f t="shared" si="0"/>
        <v>0</v>
      </c>
      <c r="F38" s="76">
        <f>分析係数表!C41</f>
        <v>0.40942803268384664</v>
      </c>
      <c r="G38" s="110">
        <f t="shared" si="1"/>
        <v>0</v>
      </c>
      <c r="H38" s="110">
        <v>5.0731037034878378E-10</v>
      </c>
      <c r="I38" s="110">
        <f t="shared" si="2"/>
        <v>5.0731037034878378E-10</v>
      </c>
      <c r="J38" s="107">
        <f>分析係数表!G41</f>
        <v>0.46004842615012109</v>
      </c>
      <c r="K38" s="111">
        <f t="shared" si="3"/>
        <v>2.3338733744859304E-10</v>
      </c>
      <c r="L38" s="79"/>
      <c r="M38" s="80"/>
      <c r="N38" s="81">
        <f>分析係数表!H41</f>
        <v>5.1357176533979927E-2</v>
      </c>
      <c r="O38" s="82">
        <f t="shared" si="4"/>
        <v>0.12205096206923036</v>
      </c>
      <c r="P38" s="76">
        <f>分析係数表!C41</f>
        <v>0.40942803268384664</v>
      </c>
      <c r="Q38" s="82">
        <f t="shared" si="5"/>
        <v>4.9971085287175775E-2</v>
      </c>
      <c r="R38" s="83">
        <v>5.0398172143505948E-2</v>
      </c>
      <c r="S38" s="84">
        <f t="shared" si="6"/>
        <v>5.0398172650816316E-2</v>
      </c>
      <c r="T38" s="85">
        <f>分析係数表!F41</f>
        <v>0.56416464891041163</v>
      </c>
      <c r="U38" s="86">
        <f t="shared" si="7"/>
        <v>2.8432867379274095E-2</v>
      </c>
      <c r="V38" s="87">
        <f>分析係数表!D41</f>
        <v>0.19733656174334141</v>
      </c>
      <c r="W38" s="167">
        <f t="shared" si="8"/>
        <v>0</v>
      </c>
      <c r="X38" s="76">
        <f>分析係数表!E41</f>
        <v>0.1812953995157385</v>
      </c>
      <c r="Y38" s="166">
        <f t="shared" si="9"/>
        <v>0</v>
      </c>
    </row>
    <row r="39" spans="1:25" x14ac:dyDescent="0.2">
      <c r="A39" s="6" t="s">
        <v>51</v>
      </c>
      <c r="B39" s="5" t="s">
        <v>367</v>
      </c>
      <c r="C39" s="90"/>
      <c r="D39" s="107">
        <f>投入係数表!K39</f>
        <v>0</v>
      </c>
      <c r="E39" s="110">
        <f>$C$13*D39</f>
        <v>0</v>
      </c>
      <c r="F39" s="76">
        <f>分析係数表!C42</f>
        <v>1</v>
      </c>
      <c r="G39" s="110">
        <f>E39*F39</f>
        <v>0</v>
      </c>
      <c r="H39" s="110">
        <v>1.3798192540833542E-3</v>
      </c>
      <c r="I39" s="110">
        <f>C39+H39</f>
        <v>1.3798192540833542E-3</v>
      </c>
      <c r="J39" s="107">
        <f>分析係数表!G42</f>
        <v>0.48732394366197185</v>
      </c>
      <c r="K39" s="111">
        <f>I39*J39</f>
        <v>6.7241896044062052E-4</v>
      </c>
      <c r="L39" s="79"/>
      <c r="M39" s="80"/>
      <c r="N39" s="81">
        <f>分析係数表!H42</f>
        <v>1.5491345052872633E-2</v>
      </c>
      <c r="O39" s="82">
        <f t="shared" si="4"/>
        <v>3.6815372165144897E-2</v>
      </c>
      <c r="P39" s="76">
        <f>分析係数表!C42</f>
        <v>1</v>
      </c>
      <c r="Q39" s="82">
        <f>O39*P39</f>
        <v>3.6815372165144897E-2</v>
      </c>
      <c r="R39" s="83">
        <v>3.7429331685045281E-2</v>
      </c>
      <c r="S39" s="84">
        <f>I39+R39</f>
        <v>3.8809150939128637E-2</v>
      </c>
      <c r="T39" s="85">
        <f>分析係数表!F42</f>
        <v>0.56338028169014087</v>
      </c>
      <c r="U39" s="86">
        <f t="shared" si="7"/>
        <v>2.1864310388241485E-2</v>
      </c>
      <c r="V39" s="87">
        <f>分析係数表!D42</f>
        <v>0.21267605633802816</v>
      </c>
      <c r="W39" s="167">
        <f t="shared" si="8"/>
        <v>0</v>
      </c>
      <c r="X39" s="76">
        <f>分析係数表!E42</f>
        <v>0.1704225352112676</v>
      </c>
      <c r="Y39" s="166">
        <f t="shared" si="9"/>
        <v>0</v>
      </c>
    </row>
    <row r="40" spans="1:25" x14ac:dyDescent="0.2">
      <c r="A40" s="6" t="s">
        <v>194</v>
      </c>
      <c r="B40" s="5" t="s">
        <v>41</v>
      </c>
      <c r="C40" s="90"/>
      <c r="D40" s="107">
        <f>投入係数表!K40</f>
        <v>9.3023255813953487E-3</v>
      </c>
      <c r="E40" s="110">
        <f>$C$13*D40</f>
        <v>0.93023255813953487</v>
      </c>
      <c r="F40" s="76">
        <f>分析係数表!C43</f>
        <v>0.37124836885602441</v>
      </c>
      <c r="G40" s="110">
        <f>E40*F40</f>
        <v>0.3453473198660692</v>
      </c>
      <c r="H40" s="110">
        <v>0.39374792455528101</v>
      </c>
      <c r="I40" s="110">
        <f>C40+H40</f>
        <v>0.39374792455528101</v>
      </c>
      <c r="J40" s="107">
        <f>分析係数表!G43</f>
        <v>0.37031082529474812</v>
      </c>
      <c r="K40" s="111">
        <f>I40*J40</f>
        <v>0.14580911890016032</v>
      </c>
      <c r="L40" s="79"/>
      <c r="M40" s="80"/>
      <c r="N40" s="81">
        <f>分析係数表!H43</f>
        <v>4.1186771738398333E-2</v>
      </c>
      <c r="O40" s="82">
        <f t="shared" si="4"/>
        <v>9.7880869908635246E-2</v>
      </c>
      <c r="P40" s="76">
        <f>分析係数表!C43</f>
        <v>0.37124836885602441</v>
      </c>
      <c r="Q40" s="82">
        <f>O40*P40</f>
        <v>3.6338113295789558E-2</v>
      </c>
      <c r="R40" s="83">
        <v>5.2147041633237662E-2</v>
      </c>
      <c r="S40" s="84">
        <f>I40+R40</f>
        <v>0.44589496618851865</v>
      </c>
      <c r="T40" s="85">
        <f>分析係数表!F43</f>
        <v>0.64951768488745976</v>
      </c>
      <c r="U40" s="86">
        <f t="shared" si="7"/>
        <v>0.28961666614173875</v>
      </c>
      <c r="V40" s="87">
        <f>分析係数表!D43</f>
        <v>0.31296891747052519</v>
      </c>
      <c r="W40" s="167">
        <f t="shared" si="8"/>
        <v>0</v>
      </c>
      <c r="X40" s="76">
        <f>分析係数表!E43</f>
        <v>0.24115755627009647</v>
      </c>
      <c r="Y40" s="166">
        <f t="shared" si="9"/>
        <v>0</v>
      </c>
    </row>
    <row r="41" spans="1:25" x14ac:dyDescent="0.2">
      <c r="A41" s="6" t="s">
        <v>340</v>
      </c>
      <c r="B41" s="5" t="s">
        <v>42</v>
      </c>
      <c r="C41" s="90"/>
      <c r="D41" s="107">
        <f>投入係数表!K41</f>
        <v>0</v>
      </c>
      <c r="E41" s="110">
        <f>$C$13*D41</f>
        <v>0</v>
      </c>
      <c r="F41" s="76">
        <f>分析係数表!C44</f>
        <v>0.32894128525196487</v>
      </c>
      <c r="G41" s="110">
        <f>E41*F41</f>
        <v>0</v>
      </c>
      <c r="H41" s="110">
        <v>1.1677458997525218E-4</v>
      </c>
      <c r="I41" s="110">
        <f>C41+H41</f>
        <v>1.1677458997525218E-4</v>
      </c>
      <c r="J41" s="107">
        <f>分析係数表!G44</f>
        <v>0.26022361770562108</v>
      </c>
      <c r="K41" s="111">
        <f>I41*J41</f>
        <v>3.0387506259450674E-5</v>
      </c>
      <c r="L41" s="79"/>
      <c r="M41" s="80"/>
      <c r="N41" s="81">
        <f>分析係数表!H44</f>
        <v>0.11840775914326127</v>
      </c>
      <c r="O41" s="82">
        <f t="shared" si="4"/>
        <v>0.28139749681010751</v>
      </c>
      <c r="P41" s="76">
        <f>分析係数表!C44</f>
        <v>0.32894128525196487</v>
      </c>
      <c r="Q41" s="82">
        <f>O41*P41</f>
        <v>9.2563254267402445E-2</v>
      </c>
      <c r="R41" s="83">
        <v>9.3661720843148499E-2</v>
      </c>
      <c r="S41" s="84">
        <f>I41+R41</f>
        <v>9.3778495433123749E-2</v>
      </c>
      <c r="T41" s="85">
        <f>分析係数表!F44</f>
        <v>0.457650482462858</v>
      </c>
      <c r="U41" s="86">
        <f t="shared" si="7"/>
        <v>4.2917773679610006E-2</v>
      </c>
      <c r="V41" s="87">
        <f>分析係数表!D44</f>
        <v>0.19191300352274468</v>
      </c>
      <c r="W41" s="167">
        <f t="shared" si="8"/>
        <v>0</v>
      </c>
      <c r="X41" s="76">
        <f>分析係数表!E44</f>
        <v>0.13018839025884515</v>
      </c>
      <c r="Y41" s="166">
        <f t="shared" si="9"/>
        <v>0</v>
      </c>
    </row>
    <row r="42" spans="1:25" x14ac:dyDescent="0.2">
      <c r="A42" s="6" t="s">
        <v>341</v>
      </c>
      <c r="B42" s="5" t="s">
        <v>278</v>
      </c>
      <c r="C42" s="90"/>
      <c r="D42" s="107">
        <f>投入係数表!K42</f>
        <v>0</v>
      </c>
      <c r="E42" s="110">
        <f>$C$13*D42</f>
        <v>0</v>
      </c>
      <c r="F42" s="76">
        <f>分析係数表!C45</f>
        <v>1</v>
      </c>
      <c r="G42" s="110">
        <f>E42*F42</f>
        <v>0</v>
      </c>
      <c r="H42" s="110">
        <v>4.4565089180436442E-4</v>
      </c>
      <c r="I42" s="110">
        <f>C42+H42</f>
        <v>4.4565089180436442E-4</v>
      </c>
      <c r="J42" s="107">
        <f>分析係数表!G45</f>
        <v>0</v>
      </c>
      <c r="K42" s="111">
        <f>I42*J42</f>
        <v>0</v>
      </c>
      <c r="L42" s="79"/>
      <c r="M42" s="80"/>
      <c r="N42" s="81">
        <f>分析係数表!H45</f>
        <v>0</v>
      </c>
      <c r="O42" s="82">
        <f t="shared" si="4"/>
        <v>0</v>
      </c>
      <c r="P42" s="76">
        <f>分析係数表!C45</f>
        <v>1</v>
      </c>
      <c r="Q42" s="82">
        <f>O42*P42</f>
        <v>0</v>
      </c>
      <c r="R42" s="83">
        <v>2.7965847293489845E-4</v>
      </c>
      <c r="S42" s="84">
        <f>I42+R42</f>
        <v>7.2530936473926282E-4</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4.3404255319148932E-2</v>
      </c>
      <c r="G43" s="110">
        <f>E43*F43</f>
        <v>0</v>
      </c>
      <c r="H43" s="110">
        <v>5.642134188307556E-4</v>
      </c>
      <c r="I43" s="110">
        <f>C43+H43</f>
        <v>5.642134188307556E-4</v>
      </c>
      <c r="J43" s="107">
        <f>分析係数表!G46</f>
        <v>1.9607843137254902E-2</v>
      </c>
      <c r="K43" s="111">
        <f>I43*J43</f>
        <v>1.1063008212367757E-5</v>
      </c>
      <c r="L43" s="79"/>
      <c r="M43" s="80"/>
      <c r="N43" s="81">
        <f>分析係数表!H46</f>
        <v>2.3708493298309423E-2</v>
      </c>
      <c r="O43" s="82">
        <f t="shared" si="4"/>
        <v>5.6343526096221751E-2</v>
      </c>
      <c r="P43" s="76">
        <f>分析係数表!C46</f>
        <v>4.3404255319148932E-2</v>
      </c>
      <c r="Q43" s="82">
        <f>O43*P43</f>
        <v>2.4455487922615394E-3</v>
      </c>
      <c r="R43" s="83">
        <v>2.6521540011128176E-3</v>
      </c>
      <c r="S43" s="84">
        <f>I43+R43</f>
        <v>3.2163674199435733E-3</v>
      </c>
      <c r="T43" s="85">
        <f>分析係数表!F46</f>
        <v>0.33333333333333331</v>
      </c>
      <c r="U43" s="86">
        <f t="shared" si="7"/>
        <v>1.0721224733145243E-3</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108">
        <f>投入係数表!K44</f>
        <v>0.7069767441860465</v>
      </c>
      <c r="E44" s="91">
        <f>SUM(E5:E43)</f>
        <v>70.697674418604649</v>
      </c>
      <c r="F44" s="92">
        <f>分析係数表!C47</f>
        <v>0.41345953335341412</v>
      </c>
      <c r="G44" s="91">
        <f>SUM(G5:G43)</f>
        <v>1.768193586523968</v>
      </c>
      <c r="H44" s="91">
        <f>SUM(H5:H43)</f>
        <v>1.8869074954079752</v>
      </c>
      <c r="I44" s="91">
        <f>SUM(I5:I43)</f>
        <v>101.88690749540798</v>
      </c>
      <c r="J44" s="108">
        <f>分析係数表!G47</f>
        <v>0.27301530562506093</v>
      </c>
      <c r="K44" s="93">
        <f>SUM(K5:K43)</f>
        <v>3.7902907602517595</v>
      </c>
      <c r="L44" s="94">
        <f>最終需要_まとめ!$L$33</f>
        <v>0.627</v>
      </c>
      <c r="M44" s="91">
        <f>K44*L44</f>
        <v>2.3765123066778533</v>
      </c>
      <c r="N44" s="95">
        <f>分析係数表!H47</f>
        <v>1</v>
      </c>
      <c r="O44" s="96">
        <f>SUM(O5:O43)</f>
        <v>2.3765123066778528</v>
      </c>
      <c r="P44" s="92">
        <f>分析係数表!C47</f>
        <v>0.41345953335341412</v>
      </c>
      <c r="Q44" s="96">
        <f>SUM(Q5:Q43)</f>
        <v>0.74876355576723252</v>
      </c>
      <c r="R44" s="91">
        <f>SUM(R5:R43)</f>
        <v>0.82341926328451243</v>
      </c>
      <c r="S44" s="97">
        <f>SUM(S5:S43)</f>
        <v>102.71032675869246</v>
      </c>
      <c r="T44" s="98">
        <f>分析係数表!F47</f>
        <v>0.50258343352939261</v>
      </c>
      <c r="U44" s="99">
        <f>SUM(U5:U43)</f>
        <v>29.926051884026194</v>
      </c>
      <c r="V44" s="100">
        <f>分析係数表!D47</f>
        <v>0.12861924414259254</v>
      </c>
      <c r="W44" s="164">
        <f>SUM(W5:W43)</f>
        <v>0</v>
      </c>
      <c r="X44" s="92">
        <f>分析係数表!E47</f>
        <v>9.5684528645240963E-2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2.0202020202020204E-2</v>
      </c>
      <c r="E5" s="77">
        <f t="shared" ref="E5:E38" si="0">$C$14*D5</f>
        <v>2.0202020202020203</v>
      </c>
      <c r="F5" s="76">
        <f>分析係数表!C8</f>
        <v>0.20518758684576188</v>
      </c>
      <c r="G5" s="77">
        <f t="shared" ref="G5:G38" si="1">E5*F5</f>
        <v>0.41452037746618564</v>
      </c>
      <c r="H5" s="77">
        <f t="array" ref="H5:H43">MMULT(逆行列係数!C5:AO43,'10'!G5:G43)</f>
        <v>0.42832801067153181</v>
      </c>
      <c r="I5" s="77">
        <f t="shared" ref="I5:I38" si="2">C5+H5</f>
        <v>0.42832801067153181</v>
      </c>
      <c r="J5" s="76">
        <f>分析係数表!G8</f>
        <v>0.11971830985915492</v>
      </c>
      <c r="K5" s="78">
        <f t="shared" ref="K5:K38" si="3">I5*J5</f>
        <v>5.1278705502929865E-2</v>
      </c>
      <c r="L5" s="79" t="s">
        <v>182</v>
      </c>
      <c r="M5" s="80" t="s">
        <v>182</v>
      </c>
      <c r="N5" s="81">
        <f>分析係数表!H8</f>
        <v>1.3167643294941739E-2</v>
      </c>
      <c r="O5" s="82">
        <f t="shared" ref="O5:O43" si="4">$M$44*N5</f>
        <v>0.21047117873928492</v>
      </c>
      <c r="P5" s="76">
        <f>分析係数表!C8</f>
        <v>0.20518758684576188</v>
      </c>
      <c r="Q5" s="82">
        <f t="shared" ref="Q5:Q38" si="5">O5*P5</f>
        <v>4.3186073266096893E-2</v>
      </c>
      <c r="R5" s="83">
        <f t="array" ref="R5:R43">MMULT(逆行列係数!C5:AO43,'10'!Q5:Q43)</f>
        <v>7.3004586857703654E-2</v>
      </c>
      <c r="S5" s="84">
        <f t="shared" ref="S5:S38" si="6">I5+R5</f>
        <v>0.50133259752923542</v>
      </c>
      <c r="T5" s="85">
        <f>分析係数表!F8</f>
        <v>0.45341278439869986</v>
      </c>
      <c r="U5" s="86">
        <f t="shared" ref="U5:U43" si="7">S5*T5</f>
        <v>0.2273106089555634</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投入係数表!L6</f>
        <v>0</v>
      </c>
      <c r="E6" s="77">
        <f t="shared" si="0"/>
        <v>0</v>
      </c>
      <c r="F6" s="76">
        <f>分析係数表!C9</f>
        <v>1</v>
      </c>
      <c r="G6" s="77">
        <f t="shared" si="1"/>
        <v>0</v>
      </c>
      <c r="H6" s="77">
        <v>1.1318207055919133E-5</v>
      </c>
      <c r="I6" s="77">
        <f t="shared" si="2"/>
        <v>1.1318207055919133E-5</v>
      </c>
      <c r="J6" s="76">
        <f>分析係数表!G9</f>
        <v>0.24479166666666666</v>
      </c>
      <c r="K6" s="78">
        <f t="shared" si="3"/>
        <v>2.7706027688968712E-6</v>
      </c>
      <c r="L6" s="79"/>
      <c r="M6" s="80"/>
      <c r="N6" s="81">
        <f>分析係数表!H9</f>
        <v>6.7353674142924501E-4</v>
      </c>
      <c r="O6" s="82">
        <f t="shared" si="4"/>
        <v>1.0765789193825316E-2</v>
      </c>
      <c r="P6" s="76">
        <f>分析係数表!C9</f>
        <v>1</v>
      </c>
      <c r="Q6" s="82">
        <f t="shared" si="5"/>
        <v>1.0765789193825316E-2</v>
      </c>
      <c r="R6" s="83">
        <v>1.351139415442215E-2</v>
      </c>
      <c r="S6" s="84">
        <f t="shared" si="6"/>
        <v>1.3522712361478069E-2</v>
      </c>
      <c r="T6" s="85">
        <f>分析係数表!F9</f>
        <v>0.671875</v>
      </c>
      <c r="U6" s="86">
        <f t="shared" si="7"/>
        <v>9.0855723678680781E-3</v>
      </c>
      <c r="V6" s="87">
        <f>分析係数表!D9</f>
        <v>7.2916666666666671E-2</v>
      </c>
      <c r="W6" s="167">
        <f t="shared" si="8"/>
        <v>0</v>
      </c>
      <c r="X6" s="76">
        <f>分析係数表!E9</f>
        <v>3.125E-2</v>
      </c>
      <c r="Y6" s="166">
        <f t="shared" si="9"/>
        <v>0</v>
      </c>
    </row>
    <row r="7" spans="1:25" x14ac:dyDescent="0.2">
      <c r="A7" s="6" t="s">
        <v>220</v>
      </c>
      <c r="B7" s="5" t="s">
        <v>266</v>
      </c>
      <c r="C7" s="90"/>
      <c r="D7" s="76">
        <f>投入係数表!L7</f>
        <v>0</v>
      </c>
      <c r="E7" s="77">
        <f t="shared" si="0"/>
        <v>0</v>
      </c>
      <c r="F7" s="76">
        <f>分析係数表!C10</f>
        <v>1</v>
      </c>
      <c r="G7" s="77">
        <f t="shared" si="1"/>
        <v>0</v>
      </c>
      <c r="H7" s="77">
        <v>8.117248981516609E-4</v>
      </c>
      <c r="I7" s="77">
        <f t="shared" si="2"/>
        <v>8.117248981516609E-4</v>
      </c>
      <c r="J7" s="76">
        <f>分析係数表!G10</f>
        <v>0.17878930079774755</v>
      </c>
      <c r="K7" s="78">
        <f t="shared" si="3"/>
        <v>1.4512772698065828E-4</v>
      </c>
      <c r="L7" s="79"/>
      <c r="M7" s="80"/>
      <c r="N7" s="81">
        <f>分析係数表!H10</f>
        <v>1.34707348285849E-3</v>
      </c>
      <c r="O7" s="82">
        <f t="shared" si="4"/>
        <v>2.1531578387650633E-2</v>
      </c>
      <c r="P7" s="76">
        <f>分析係数表!C10</f>
        <v>1</v>
      </c>
      <c r="Q7" s="82">
        <f t="shared" si="5"/>
        <v>2.1531578387650633E-2</v>
      </c>
      <c r="R7" s="83">
        <v>4.9930083085855753E-2</v>
      </c>
      <c r="S7" s="84">
        <f t="shared" si="6"/>
        <v>5.0741807984007417E-2</v>
      </c>
      <c r="T7" s="85">
        <f>分析係数表!F10</f>
        <v>0.51806663538244957</v>
      </c>
      <c r="U7" s="86">
        <f t="shared" si="7"/>
        <v>2.6287637735497037E-2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投入係数表!L8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-5.382894596912658E-4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0.31725255547245079</v>
      </c>
      <c r="G9" s="77">
        <f t="shared" si="1"/>
        <v>0</v>
      </c>
      <c r="H9" s="77">
        <v>1.9322239093536319E-2</v>
      </c>
      <c r="I9" s="77">
        <f t="shared" si="2"/>
        <v>1.9322239093536319E-2</v>
      </c>
      <c r="J9" s="76">
        <f>分析係数表!G12</f>
        <v>0.14436450839328538</v>
      </c>
      <c r="K9" s="78">
        <f t="shared" si="3"/>
        <v>2.7894455477958909E-3</v>
      </c>
      <c r="L9" s="79"/>
      <c r="M9" s="80"/>
      <c r="N9" s="81">
        <f>分析係数表!H12</f>
        <v>9.9009900990099015E-2</v>
      </c>
      <c r="O9" s="82">
        <f t="shared" si="4"/>
        <v>1.5825710114923213</v>
      </c>
      <c r="P9" s="76">
        <f>分析係数表!C12</f>
        <v>0.31725255547245079</v>
      </c>
      <c r="Q9" s="82">
        <f t="shared" si="5"/>
        <v>0.50207469761256018</v>
      </c>
      <c r="R9" s="83">
        <v>0.57489215339091548</v>
      </c>
      <c r="S9" s="84">
        <f t="shared" si="6"/>
        <v>0.59421439248445185</v>
      </c>
      <c r="T9" s="85">
        <f>分析係数表!F12</f>
        <v>0.2880095923261391</v>
      </c>
      <c r="U9" s="86">
        <f t="shared" si="7"/>
        <v>0.1711394449337714</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投入係数表!L10</f>
        <v>1.0101010101010102E-2</v>
      </c>
      <c r="E10" s="77">
        <f t="shared" si="0"/>
        <v>1.0101010101010102</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0.23630907280446564</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投入係数表!L11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1.9916710008576834E-2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投入係数表!L12</f>
        <v>0.21212121212121213</v>
      </c>
      <c r="E12" s="77">
        <f t="shared" si="0"/>
        <v>21.212121212121211</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0.14695302249571554</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投入係数表!L13</f>
        <v>0</v>
      </c>
      <c r="E13" s="77">
        <f t="shared" si="0"/>
        <v>0</v>
      </c>
      <c r="F13" s="76">
        <f>分析係数表!C16</f>
        <v>8.9814814814814792E-2</v>
      </c>
      <c r="G13" s="77">
        <f t="shared" si="1"/>
        <v>0</v>
      </c>
      <c r="H13" s="77">
        <v>3.5684750809924027E-3</v>
      </c>
      <c r="I13" s="77">
        <f t="shared" si="2"/>
        <v>3.5684750809924027E-3</v>
      </c>
      <c r="J13" s="76">
        <f>分析係数表!G16</f>
        <v>3.255813953488372E-2</v>
      </c>
      <c r="K13" s="78">
        <f t="shared" si="3"/>
        <v>1.1618290961370613E-4</v>
      </c>
      <c r="L13" s="79"/>
      <c r="M13" s="80"/>
      <c r="N13" s="81">
        <f>分析係数表!H16</f>
        <v>1.7579308951303295E-2</v>
      </c>
      <c r="O13" s="82">
        <f t="shared" si="4"/>
        <v>0.28098709795884075</v>
      </c>
      <c r="P13" s="76">
        <f>分析係数表!C16</f>
        <v>8.9814814814814792E-2</v>
      </c>
      <c r="Q13" s="82">
        <f t="shared" si="5"/>
        <v>2.5236804168525504E-2</v>
      </c>
      <c r="R13" s="83">
        <v>2.7844414880614916E-2</v>
      </c>
      <c r="S13" s="84">
        <f t="shared" si="6"/>
        <v>3.1412889961607321E-2</v>
      </c>
      <c r="T13" s="85">
        <f>分析係数表!F16</f>
        <v>0.28372093023255812</v>
      </c>
      <c r="U13" s="86">
        <f t="shared" si="7"/>
        <v>8.9124943612002155E-3</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0.18181818181818182</v>
      </c>
      <c r="E14" s="77">
        <f t="shared" si="0"/>
        <v>18.181818181818183</v>
      </c>
      <c r="F14" s="76">
        <f>分析係数表!C17</f>
        <v>7.194244604316502E-3</v>
      </c>
      <c r="G14" s="77">
        <f t="shared" si="1"/>
        <v>0.13080444735120914</v>
      </c>
      <c r="H14" s="77">
        <v>0.13113937051471716</v>
      </c>
      <c r="I14" s="77">
        <f t="shared" si="2"/>
        <v>100.13113937051472</v>
      </c>
      <c r="J14" s="76">
        <f>分析係数表!G17</f>
        <v>0.24242424242424243</v>
      </c>
      <c r="K14" s="78">
        <f t="shared" si="3"/>
        <v>24.274215604973264</v>
      </c>
      <c r="L14" s="79"/>
      <c r="M14" s="80"/>
      <c r="N14" s="81">
        <f>分析係数表!H17</f>
        <v>2.8625311510742913E-3</v>
      </c>
      <c r="O14" s="82">
        <f t="shared" si="4"/>
        <v>4.5754604073757595E-2</v>
      </c>
      <c r="P14" s="76">
        <f>分析係数表!C17</f>
        <v>7.194244604316502E-3</v>
      </c>
      <c r="Q14" s="82">
        <f t="shared" si="5"/>
        <v>3.2916981348026842E-4</v>
      </c>
      <c r="R14" s="83">
        <v>5.2818632440041619E-4</v>
      </c>
      <c r="S14" s="84">
        <f t="shared" si="6"/>
        <v>100.13166755683912</v>
      </c>
      <c r="T14" s="85">
        <f>分析係数表!F17</f>
        <v>0.39393939393939392</v>
      </c>
      <c r="U14" s="86">
        <f t="shared" si="7"/>
        <v>39.445808431482078</v>
      </c>
      <c r="V14" s="87">
        <f>分析係数表!D17</f>
        <v>3.0303030303030304E-2</v>
      </c>
      <c r="W14" s="167">
        <f t="shared" si="8"/>
        <v>3</v>
      </c>
      <c r="X14" s="76">
        <f>分析係数表!E17</f>
        <v>1.0101010101010102E-2</v>
      </c>
      <c r="Y14" s="166">
        <f t="shared" si="9"/>
        <v>1</v>
      </c>
    </row>
    <row r="15" spans="1:25" x14ac:dyDescent="0.2">
      <c r="A15" s="6" t="s">
        <v>3</v>
      </c>
      <c r="B15" s="5" t="s">
        <v>31</v>
      </c>
      <c r="C15" s="90"/>
      <c r="D15" s="76">
        <f>投入係数表!L15</f>
        <v>0</v>
      </c>
      <c r="E15" s="77">
        <f t="shared" si="0"/>
        <v>0</v>
      </c>
      <c r="F15" s="76">
        <f>分析係数表!C18</f>
        <v>0.18904593639575973</v>
      </c>
      <c r="G15" s="77">
        <f t="shared" si="1"/>
        <v>0</v>
      </c>
      <c r="H15" s="77">
        <v>6.0247230829759335E-4</v>
      </c>
      <c r="I15" s="77">
        <f t="shared" si="2"/>
        <v>6.0247230829759335E-4</v>
      </c>
      <c r="J15" s="76">
        <f>分析係数表!G18</f>
        <v>0.21417322834645669</v>
      </c>
      <c r="K15" s="78">
        <f t="shared" si="3"/>
        <v>1.290334392574373E-4</v>
      </c>
      <c r="L15" s="79"/>
      <c r="M15" s="80"/>
      <c r="N15" s="81">
        <f>分析係数表!H18</f>
        <v>4.7147571900047147E-4</v>
      </c>
      <c r="O15" s="82">
        <f t="shared" si="4"/>
        <v>7.5360524356777201E-3</v>
      </c>
      <c r="P15" s="76">
        <f>分析係数表!C18</f>
        <v>0.18904593639575973</v>
      </c>
      <c r="Q15" s="82">
        <f t="shared" si="5"/>
        <v>1.4246600894302405E-3</v>
      </c>
      <c r="R15" s="83">
        <v>2.3726351797430526E-3</v>
      </c>
      <c r="S15" s="84">
        <f t="shared" si="6"/>
        <v>2.9751074880406459E-3</v>
      </c>
      <c r="T15" s="85">
        <f>分析係数表!F18</f>
        <v>0.45826771653543308</v>
      </c>
      <c r="U15" s="86">
        <f t="shared" si="7"/>
        <v>1.3633957149918551E-3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投入係数表!L16</f>
        <v>0</v>
      </c>
      <c r="E16" s="77">
        <f t="shared" si="0"/>
        <v>0</v>
      </c>
      <c r="F16" s="76">
        <f>分析係数表!C19</f>
        <v>0.10693641618497107</v>
      </c>
      <c r="G16" s="77">
        <f t="shared" si="1"/>
        <v>0</v>
      </c>
      <c r="H16" s="77">
        <v>6.7885417738644148E-4</v>
      </c>
      <c r="I16" s="77">
        <f t="shared" si="2"/>
        <v>6.7885417738644148E-4</v>
      </c>
      <c r="J16" s="76">
        <f>分析係数表!G19</f>
        <v>5.6250000000000001E-2</v>
      </c>
      <c r="K16" s="78">
        <f t="shared" si="3"/>
        <v>3.8185547477987337E-5</v>
      </c>
      <c r="L16" s="79"/>
      <c r="M16" s="80"/>
      <c r="N16" s="81">
        <f>分析係数表!H19</f>
        <v>-1.34707348285849E-4</v>
      </c>
      <c r="O16" s="82">
        <f t="shared" si="4"/>
        <v>-2.1531578387650632E-3</v>
      </c>
      <c r="P16" s="76">
        <f>分析係数表!C19</f>
        <v>0.10693641618497107</v>
      </c>
      <c r="Q16" s="82">
        <f t="shared" si="5"/>
        <v>-2.3025098275811364E-4</v>
      </c>
      <c r="R16" s="83">
        <v>-1.2561384018605997E-4</v>
      </c>
      <c r="S16" s="84">
        <f t="shared" si="6"/>
        <v>5.5324033720038153E-4</v>
      </c>
      <c r="T16" s="85">
        <f>分析係数表!F19</f>
        <v>0.23125000000000001</v>
      </c>
      <c r="U16" s="86">
        <f t="shared" si="7"/>
        <v>1.2793682797758823E-4</v>
      </c>
      <c r="V16" s="87">
        <f>分析係数表!D19</f>
        <v>0</v>
      </c>
      <c r="W16" s="167">
        <f t="shared" si="8"/>
        <v>0</v>
      </c>
      <c r="X16" s="76">
        <f>分析係数表!E19</f>
        <v>0</v>
      </c>
      <c r="Y16" s="166">
        <f t="shared" si="9"/>
        <v>0</v>
      </c>
    </row>
    <row r="17" spans="1:25" x14ac:dyDescent="0.2">
      <c r="A17" s="6" t="s">
        <v>5</v>
      </c>
      <c r="B17" s="5" t="s">
        <v>33</v>
      </c>
      <c r="C17" s="90"/>
      <c r="D17" s="76">
        <f>投入係数表!L17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9.6892102744427829E-3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投入係数表!L18</f>
        <v>1.0101010101010102E-2</v>
      </c>
      <c r="E18" s="77">
        <f t="shared" si="0"/>
        <v>1.0101010101010102</v>
      </c>
      <c r="F18" s="76">
        <f>分析係数表!C21</f>
        <v>2.4177949709864643E-2</v>
      </c>
      <c r="G18" s="77">
        <f t="shared" si="1"/>
        <v>2.4422171424105701E-2</v>
      </c>
      <c r="H18" s="77">
        <v>2.4660695467363939E-2</v>
      </c>
      <c r="I18" s="77">
        <f t="shared" si="2"/>
        <v>2.4660695467363939E-2</v>
      </c>
      <c r="J18" s="76">
        <f>分析係数表!G21</f>
        <v>0.28491620111731841</v>
      </c>
      <c r="K18" s="78">
        <f t="shared" si="3"/>
        <v>7.0262316694724063E-3</v>
      </c>
      <c r="L18" s="79"/>
      <c r="M18" s="80"/>
      <c r="N18" s="81">
        <f>分析係数表!H21</f>
        <v>9.7662827507240518E-4</v>
      </c>
      <c r="O18" s="82">
        <f t="shared" si="4"/>
        <v>1.5610394331046707E-2</v>
      </c>
      <c r="P18" s="76">
        <f>分析係数表!C21</f>
        <v>2.4177949709864643E-2</v>
      </c>
      <c r="Q18" s="82">
        <f t="shared" si="5"/>
        <v>3.774273290872034E-4</v>
      </c>
      <c r="R18" s="83">
        <v>6.3165527355825923E-4</v>
      </c>
      <c r="S18" s="84">
        <f t="shared" si="6"/>
        <v>2.5292350740922197E-2</v>
      </c>
      <c r="T18" s="85">
        <f>分析係数表!F21</f>
        <v>0.42458100558659218</v>
      </c>
      <c r="U18" s="86">
        <f t="shared" si="7"/>
        <v>1.0738651711229535E-2</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投入係数表!L19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5.382894596912658E-4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投入係数表!L20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5.382894596912658E-4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投入係数表!L21</f>
        <v>0</v>
      </c>
      <c r="E21" s="77">
        <f t="shared" si="0"/>
        <v>0</v>
      </c>
      <c r="F21" s="76">
        <f>分析係数表!C24</f>
        <v>5.8479532163743242E-3</v>
      </c>
      <c r="G21" s="77">
        <f t="shared" si="1"/>
        <v>0</v>
      </c>
      <c r="H21" s="77">
        <v>4.0081632379687391E-5</v>
      </c>
      <c r="I21" s="77">
        <f t="shared" si="2"/>
        <v>4.0081632379687391E-5</v>
      </c>
      <c r="J21" s="76">
        <f>分析係数表!G24</f>
        <v>0.33333333333333331</v>
      </c>
      <c r="K21" s="78">
        <f t="shared" si="3"/>
        <v>1.3360544126562462E-5</v>
      </c>
      <c r="L21" s="79"/>
      <c r="M21" s="80"/>
      <c r="N21" s="81">
        <f>分析係数表!H24</f>
        <v>4.0412204485754696E-4</v>
      </c>
      <c r="O21" s="82">
        <f t="shared" si="4"/>
        <v>6.4594735162951883E-3</v>
      </c>
      <c r="P21" s="76">
        <f>分析係数表!C24</f>
        <v>5.8479532163743242E-3</v>
      </c>
      <c r="Q21" s="82">
        <f t="shared" si="5"/>
        <v>3.777469892570321E-5</v>
      </c>
      <c r="R21" s="83">
        <v>7.7412787411964445E-5</v>
      </c>
      <c r="S21" s="84">
        <f t="shared" si="6"/>
        <v>1.1749441979165184E-4</v>
      </c>
      <c r="T21" s="85">
        <f>分析係数表!F24</f>
        <v>0.66666666666666663</v>
      </c>
      <c r="U21" s="86">
        <f t="shared" si="7"/>
        <v>7.8329613194434548E-5</v>
      </c>
      <c r="V21" s="87">
        <f>分析係数表!D24</f>
        <v>0</v>
      </c>
      <c r="W21" s="167">
        <f t="shared" si="8"/>
        <v>0</v>
      </c>
      <c r="X21" s="76">
        <f>分析係数表!E24</f>
        <v>0</v>
      </c>
      <c r="Y21" s="166">
        <f t="shared" si="9"/>
        <v>0</v>
      </c>
    </row>
    <row r="22" spans="1:25" x14ac:dyDescent="0.2">
      <c r="A22" s="6" t="s">
        <v>10</v>
      </c>
      <c r="B22" s="5" t="s">
        <v>271</v>
      </c>
      <c r="C22" s="90"/>
      <c r="D22" s="76">
        <f>投入係数表!L22</f>
        <v>0</v>
      </c>
      <c r="E22" s="77">
        <f t="shared" si="0"/>
        <v>0</v>
      </c>
      <c r="F22" s="76">
        <f>分析係数表!C25</f>
        <v>1.2048192771084376E-2</v>
      </c>
      <c r="G22" s="77">
        <f t="shared" si="1"/>
        <v>0</v>
      </c>
      <c r="H22" s="77">
        <v>1.8045280772754923E-4</v>
      </c>
      <c r="I22" s="77">
        <f t="shared" si="2"/>
        <v>1.8045280772754923E-4</v>
      </c>
      <c r="J22" s="76">
        <f>分析係数表!G25</f>
        <v>0.33333333333333331</v>
      </c>
      <c r="K22" s="78">
        <f t="shared" si="3"/>
        <v>6.0150935909183078E-5</v>
      </c>
      <c r="L22" s="79"/>
      <c r="M22" s="80"/>
      <c r="N22" s="81">
        <f>分析係数表!H25</f>
        <v>5.3882939314339599E-4</v>
      </c>
      <c r="O22" s="82">
        <f t="shared" si="4"/>
        <v>8.6126313550602528E-3</v>
      </c>
      <c r="P22" s="76">
        <f>分析係数表!C25</f>
        <v>1.2048192771084376E-2</v>
      </c>
      <c r="Q22" s="82">
        <f t="shared" si="5"/>
        <v>1.0376664283205157E-4</v>
      </c>
      <c r="R22" s="83">
        <v>1.7344443892948385E-4</v>
      </c>
      <c r="S22" s="84">
        <f t="shared" si="6"/>
        <v>3.5389724665703306E-4</v>
      </c>
      <c r="T22" s="85">
        <f>分析係数表!F25</f>
        <v>0.66666666666666663</v>
      </c>
      <c r="U22" s="86">
        <f t="shared" si="7"/>
        <v>2.3593149777135537E-4</v>
      </c>
      <c r="V22" s="87">
        <f>分析係数表!D25</f>
        <v>0</v>
      </c>
      <c r="W22" s="167">
        <f t="shared" si="8"/>
        <v>0</v>
      </c>
      <c r="X22" s="76">
        <f>分析係数表!E25</f>
        <v>0</v>
      </c>
      <c r="Y22" s="166">
        <f t="shared" si="9"/>
        <v>0</v>
      </c>
    </row>
    <row r="23" spans="1:25" x14ac:dyDescent="0.2">
      <c r="A23" s="6" t="s">
        <v>11</v>
      </c>
      <c r="B23" s="5" t="s">
        <v>35</v>
      </c>
      <c r="C23" s="90"/>
      <c r="D23" s="76">
        <f>投入係数表!L23</f>
        <v>0</v>
      </c>
      <c r="E23" s="77">
        <f t="shared" si="0"/>
        <v>0</v>
      </c>
      <c r="F23" s="76">
        <f>分析係数表!C26</f>
        <v>2.4531024531024515E-2</v>
      </c>
      <c r="G23" s="77">
        <f t="shared" si="1"/>
        <v>0</v>
      </c>
      <c r="H23" s="77">
        <v>2.2591598789950049E-4</v>
      </c>
      <c r="I23" s="77">
        <f t="shared" si="2"/>
        <v>2.2591598789950049E-4</v>
      </c>
      <c r="J23" s="76">
        <f>分析係数表!G26</f>
        <v>0.2</v>
      </c>
      <c r="K23" s="78">
        <f t="shared" si="3"/>
        <v>4.5183197579900104E-5</v>
      </c>
      <c r="L23" s="79"/>
      <c r="M23" s="80"/>
      <c r="N23" s="81">
        <f>分析係数表!H26</f>
        <v>1.1988953997440561E-2</v>
      </c>
      <c r="O23" s="82">
        <f t="shared" si="4"/>
        <v>0.19163104765009062</v>
      </c>
      <c r="P23" s="76">
        <f>分析係数表!C26</f>
        <v>2.4531024531024515E-2</v>
      </c>
      <c r="Q23" s="82">
        <f t="shared" si="5"/>
        <v>4.7009059308103004E-3</v>
      </c>
      <c r="R23" s="83">
        <v>4.794636310462376E-3</v>
      </c>
      <c r="S23" s="84">
        <f t="shared" si="6"/>
        <v>5.0205522983618762E-3</v>
      </c>
      <c r="T23" s="85">
        <f>分析係数表!F26</f>
        <v>0.35</v>
      </c>
      <c r="U23" s="86">
        <f t="shared" si="7"/>
        <v>1.7571933044266566E-3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投入係数表!L24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0.18355670575472163</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3.3670033670033517E-3</v>
      </c>
      <c r="G25" s="77">
        <f t="shared" si="1"/>
        <v>0</v>
      </c>
      <c r="H25" s="77">
        <v>1.2659179521751281E-4</v>
      </c>
      <c r="I25" s="77">
        <f t="shared" si="2"/>
        <v>1.2659179521751281E-4</v>
      </c>
      <c r="J25" s="76">
        <f>分析係数表!G28</f>
        <v>0.13333333333333333</v>
      </c>
      <c r="K25" s="78">
        <f t="shared" si="3"/>
        <v>1.6878906029001709E-5</v>
      </c>
      <c r="L25" s="79"/>
      <c r="M25" s="80"/>
      <c r="N25" s="81">
        <f>分析係数表!H28</f>
        <v>2.1418468377449991E-2</v>
      </c>
      <c r="O25" s="82">
        <f t="shared" si="4"/>
        <v>0.34235209636364505</v>
      </c>
      <c r="P25" s="76">
        <f>分析係数表!C28</f>
        <v>3.3670033670033517E-3</v>
      </c>
      <c r="Q25" s="82">
        <f t="shared" si="5"/>
        <v>1.1527006611570488E-3</v>
      </c>
      <c r="R25" s="83">
        <v>1.2005512302597633E-3</v>
      </c>
      <c r="S25" s="84">
        <f t="shared" si="6"/>
        <v>1.3271430254772761E-3</v>
      </c>
      <c r="T25" s="85">
        <f>分析係数表!F28</f>
        <v>0.22222222222222221</v>
      </c>
      <c r="U25" s="86">
        <f t="shared" si="7"/>
        <v>2.9492067232828354E-4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投入係数表!L26</f>
        <v>0</v>
      </c>
      <c r="E26" s="77">
        <f t="shared" si="0"/>
        <v>0</v>
      </c>
      <c r="F26" s="76">
        <f>分析係数表!C29</f>
        <v>2.5392986698911768E-2</v>
      </c>
      <c r="G26" s="77">
        <f t="shared" si="1"/>
        <v>0</v>
      </c>
      <c r="H26" s="77">
        <v>4.113011042147347E-4</v>
      </c>
      <c r="I26" s="77">
        <f t="shared" si="2"/>
        <v>4.113011042147347E-4</v>
      </c>
      <c r="J26" s="76">
        <f>分析係数表!G29</f>
        <v>0.29914529914529914</v>
      </c>
      <c r="K26" s="78">
        <f t="shared" si="3"/>
        <v>1.2303879185910868E-4</v>
      </c>
      <c r="L26" s="79"/>
      <c r="M26" s="80"/>
      <c r="N26" s="81">
        <f>分析係数表!H29</f>
        <v>1.0103051121438675E-2</v>
      </c>
      <c r="O26" s="82">
        <f t="shared" si="4"/>
        <v>0.16148683790737972</v>
      </c>
      <c r="P26" s="76">
        <f>分析係数表!C29</f>
        <v>2.5392986698911768E-2</v>
      </c>
      <c r="Q26" s="82">
        <f t="shared" si="5"/>
        <v>4.1006331270314143E-3</v>
      </c>
      <c r="R26" s="83">
        <v>5.1978366694896043E-3</v>
      </c>
      <c r="S26" s="84">
        <f t="shared" si="6"/>
        <v>5.6091377737043386E-3</v>
      </c>
      <c r="T26" s="85">
        <f>分析係数表!F29</f>
        <v>0.51282051282051277</v>
      </c>
      <c r="U26" s="86">
        <f t="shared" si="7"/>
        <v>2.8764809095919684E-3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投入係数表!L27</f>
        <v>0</v>
      </c>
      <c r="E27" s="77">
        <f t="shared" si="0"/>
        <v>0</v>
      </c>
      <c r="F27" s="76">
        <f>分析係数表!C30</f>
        <v>1</v>
      </c>
      <c r="G27" s="77">
        <f t="shared" si="1"/>
        <v>0</v>
      </c>
      <c r="H27" s="77">
        <v>7.1593953152638053E-3</v>
      </c>
      <c r="I27" s="77">
        <f t="shared" si="2"/>
        <v>7.1593953152638053E-3</v>
      </c>
      <c r="J27" s="76">
        <f>分析係数表!G30</f>
        <v>0.34463347510632975</v>
      </c>
      <c r="K27" s="78">
        <f t="shared" si="3"/>
        <v>2.4673672871593426E-3</v>
      </c>
      <c r="L27" s="79"/>
      <c r="M27" s="80"/>
      <c r="N27" s="81">
        <f>分析係数表!H30</f>
        <v>0</v>
      </c>
      <c r="O27" s="82">
        <f t="shared" si="4"/>
        <v>0</v>
      </c>
      <c r="P27" s="76">
        <f>分析係数表!C30</f>
        <v>1</v>
      </c>
      <c r="Q27" s="82">
        <f t="shared" si="5"/>
        <v>0</v>
      </c>
      <c r="R27" s="83">
        <v>2.3067906480383607E-2</v>
      </c>
      <c r="S27" s="84">
        <f t="shared" si="6"/>
        <v>3.0227301795647414E-2</v>
      </c>
      <c r="T27" s="85">
        <f>分析係数表!F30</f>
        <v>0.44145609206905179</v>
      </c>
      <c r="U27" s="86">
        <f t="shared" si="7"/>
        <v>1.3344026524498339E-2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投入係数表!L28</f>
        <v>4.0404040404040407E-2</v>
      </c>
      <c r="E28" s="77">
        <f t="shared" si="0"/>
        <v>4.0404040404040407</v>
      </c>
      <c r="F28" s="76">
        <f>分析係数表!C31</f>
        <v>1.5332197614991494E-2</v>
      </c>
      <c r="G28" s="77">
        <f t="shared" si="1"/>
        <v>6.1948273191884826E-2</v>
      </c>
      <c r="H28" s="77">
        <v>6.2774893999114262E-2</v>
      </c>
      <c r="I28" s="77">
        <f t="shared" si="2"/>
        <v>6.2774893999114262E-2</v>
      </c>
      <c r="J28" s="76">
        <f>分析係数表!G31</f>
        <v>7.407407407407407E-2</v>
      </c>
      <c r="K28" s="78">
        <f t="shared" si="3"/>
        <v>4.6499921480825379E-3</v>
      </c>
      <c r="L28" s="79"/>
      <c r="M28" s="80"/>
      <c r="N28" s="81">
        <f>分析係数表!H31</f>
        <v>2.4786152084596214E-2</v>
      </c>
      <c r="O28" s="82">
        <f t="shared" si="4"/>
        <v>0.39618104233277157</v>
      </c>
      <c r="P28" s="76">
        <f>分析係数表!C31</f>
        <v>1.5332197614991494E-2</v>
      </c>
      <c r="Q28" s="82">
        <f t="shared" si="5"/>
        <v>6.074326032359364E-3</v>
      </c>
      <c r="R28" s="83">
        <v>7.2560322430331161E-3</v>
      </c>
      <c r="S28" s="84">
        <f t="shared" si="6"/>
        <v>7.0030926242147379E-2</v>
      </c>
      <c r="T28" s="85">
        <f>分析係数表!F31</f>
        <v>0.37037037037037035</v>
      </c>
      <c r="U28" s="86">
        <f t="shared" si="7"/>
        <v>2.5937380089684214E-2</v>
      </c>
      <c r="V28" s="87">
        <f>分析係数表!D31</f>
        <v>0</v>
      </c>
      <c r="W28" s="167">
        <f t="shared" si="8"/>
        <v>0</v>
      </c>
      <c r="X28" s="76">
        <f>分析係数表!E31</f>
        <v>0</v>
      </c>
      <c r="Y28" s="166">
        <f t="shared" si="9"/>
        <v>0</v>
      </c>
    </row>
    <row r="29" spans="1:25" x14ac:dyDescent="0.2">
      <c r="A29" s="6" t="s">
        <v>17</v>
      </c>
      <c r="B29" s="5" t="s">
        <v>272</v>
      </c>
      <c r="C29" s="90"/>
      <c r="D29" s="76">
        <f>投入係数表!L29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0.11250249707547455</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投入係数表!L30</f>
        <v>0</v>
      </c>
      <c r="E30" s="77">
        <f t="shared" si="0"/>
        <v>0</v>
      </c>
      <c r="F30" s="76">
        <f>分析係数表!C33</f>
        <v>1</v>
      </c>
      <c r="G30" s="77">
        <f t="shared" si="1"/>
        <v>0</v>
      </c>
      <c r="H30" s="77">
        <v>3.0441363311020575E-3</v>
      </c>
      <c r="I30" s="77">
        <f t="shared" si="2"/>
        <v>3.0441363311020575E-3</v>
      </c>
      <c r="J30" s="76">
        <f>分析係数表!G33</f>
        <v>0.50724637681159424</v>
      </c>
      <c r="K30" s="78">
        <f t="shared" si="3"/>
        <v>1.5441271244720583E-3</v>
      </c>
      <c r="L30" s="79"/>
      <c r="M30" s="80"/>
      <c r="N30" s="81">
        <f>分析係数表!H33</f>
        <v>1.0439819492153296E-3</v>
      </c>
      <c r="O30" s="82">
        <f t="shared" si="4"/>
        <v>1.6686973250429237E-2</v>
      </c>
      <c r="P30" s="76">
        <f>分析係数表!C33</f>
        <v>1</v>
      </c>
      <c r="Q30" s="82">
        <f t="shared" si="5"/>
        <v>1.6686973250429237E-2</v>
      </c>
      <c r="R30" s="83">
        <v>4.7380535389724227E-2</v>
      </c>
      <c r="S30" s="84">
        <f t="shared" si="6"/>
        <v>5.0424671720826285E-2</v>
      </c>
      <c r="T30" s="85">
        <f>分析係数表!F33</f>
        <v>0.64822134387351782</v>
      </c>
      <c r="U30" s="86">
        <f t="shared" si="7"/>
        <v>3.2686348467254982E-2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投入係数表!L31</f>
        <v>6.0606060606060608E-2</v>
      </c>
      <c r="E31" s="77">
        <f t="shared" si="0"/>
        <v>6.0606060606060606</v>
      </c>
      <c r="F31" s="76">
        <f>分析係数表!C34</f>
        <v>0.17998641611953814</v>
      </c>
      <c r="G31" s="77">
        <f t="shared" si="1"/>
        <v>1.0908267643608371</v>
      </c>
      <c r="H31" s="77">
        <v>1.1071171050215538</v>
      </c>
      <c r="I31" s="77">
        <f t="shared" si="2"/>
        <v>1.1071171050215538</v>
      </c>
      <c r="J31" s="76">
        <f>分析係数表!G34</f>
        <v>0.42479908151549944</v>
      </c>
      <c r="K31" s="78">
        <f t="shared" si="3"/>
        <v>0.47030232934325478</v>
      </c>
      <c r="L31" s="79"/>
      <c r="M31" s="80"/>
      <c r="N31" s="81">
        <f>分析係数表!H34</f>
        <v>0.17353674142924497</v>
      </c>
      <c r="O31" s="82">
        <f t="shared" si="4"/>
        <v>2.7738055857890926</v>
      </c>
      <c r="P31" s="76">
        <f>分析係数表!C34</f>
        <v>0.17998641611953814</v>
      </c>
      <c r="Q31" s="82">
        <f t="shared" si="5"/>
        <v>0.49924732639853486</v>
      </c>
      <c r="R31" s="83">
        <v>0.52977582306537196</v>
      </c>
      <c r="S31" s="84">
        <f t="shared" si="6"/>
        <v>1.6368929280869258</v>
      </c>
      <c r="T31" s="85">
        <f>分析係数表!F34</f>
        <v>0.70187523918867201</v>
      </c>
      <c r="U31" s="86">
        <f t="shared" si="7"/>
        <v>1.1488946154272568</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投入係数表!L32</f>
        <v>0</v>
      </c>
      <c r="E32" s="77">
        <f t="shared" si="0"/>
        <v>0</v>
      </c>
      <c r="F32" s="76">
        <f>分析係数表!C35</f>
        <v>0.37009544008483564</v>
      </c>
      <c r="G32" s="77">
        <f t="shared" si="1"/>
        <v>0</v>
      </c>
      <c r="H32" s="77">
        <v>1.7160022967400785E-2</v>
      </c>
      <c r="I32" s="77">
        <f t="shared" si="2"/>
        <v>1.7160022967400785E-2</v>
      </c>
      <c r="J32" s="76">
        <f>分析係数表!G35</f>
        <v>0.31512981199641898</v>
      </c>
      <c r="K32" s="78">
        <f t="shared" si="3"/>
        <v>5.4076348115712413E-3</v>
      </c>
      <c r="L32" s="79"/>
      <c r="M32" s="80"/>
      <c r="N32" s="81">
        <f>分析係数表!H35</f>
        <v>6.5501448103994067E-2</v>
      </c>
      <c r="O32" s="82">
        <f t="shared" si="4"/>
        <v>1.0469729990995118</v>
      </c>
      <c r="P32" s="76">
        <f>分析係数表!C35</f>
        <v>0.37009544008483564</v>
      </c>
      <c r="Q32" s="82">
        <f t="shared" si="5"/>
        <v>0.38747993285867405</v>
      </c>
      <c r="R32" s="83">
        <v>0.45260959823164632</v>
      </c>
      <c r="S32" s="84">
        <f t="shared" si="6"/>
        <v>0.46976962119904708</v>
      </c>
      <c r="T32" s="85">
        <f>分析係数表!F35</f>
        <v>0.64995523724261417</v>
      </c>
      <c r="U32" s="86">
        <f t="shared" si="7"/>
        <v>0.30532922559579961</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投入係数表!L33</f>
        <v>0</v>
      </c>
      <c r="E33" s="77">
        <f t="shared" si="0"/>
        <v>0</v>
      </c>
      <c r="F33" s="76">
        <f>分析係数表!C36</f>
        <v>0.67206754906435417</v>
      </c>
      <c r="G33" s="77">
        <f t="shared" si="1"/>
        <v>0</v>
      </c>
      <c r="H33" s="77">
        <v>3.4303022391353535E-2</v>
      </c>
      <c r="I33" s="77">
        <f t="shared" si="2"/>
        <v>3.4303022391353535E-2</v>
      </c>
      <c r="J33" s="76">
        <f>分析係数表!G36</f>
        <v>6.1058344640434192E-3</v>
      </c>
      <c r="K33" s="78">
        <f t="shared" si="3"/>
        <v>2.0944857633797953E-4</v>
      </c>
      <c r="L33" s="79"/>
      <c r="M33" s="80"/>
      <c r="N33" s="81">
        <f>分析係数表!H36</f>
        <v>0.13181114029770324</v>
      </c>
      <c r="O33" s="82">
        <f t="shared" si="4"/>
        <v>2.1068649452316142</v>
      </c>
      <c r="P33" s="76">
        <f>分析係数表!C36</f>
        <v>0.67206754906435417</v>
      </c>
      <c r="Q33" s="82">
        <f t="shared" si="5"/>
        <v>1.4159555599514158</v>
      </c>
      <c r="R33" s="83">
        <v>1.4590053930309692</v>
      </c>
      <c r="S33" s="84">
        <f t="shared" si="6"/>
        <v>1.4933084154223228</v>
      </c>
      <c r="T33" s="85">
        <f>分析係数表!F36</f>
        <v>0.89721845318860249</v>
      </c>
      <c r="U33" s="86">
        <f t="shared" si="7"/>
        <v>1.3398238666187396</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投入係数表!L34</f>
        <v>2.0202020202020204E-2</v>
      </c>
      <c r="E34" s="77">
        <f t="shared" si="0"/>
        <v>2.0202020202020203</v>
      </c>
      <c r="F34" s="76">
        <f>分析係数表!C37</f>
        <v>0.22615884263359909</v>
      </c>
      <c r="G34" s="77">
        <f t="shared" si="1"/>
        <v>0.45688655077494766</v>
      </c>
      <c r="H34" s="77">
        <v>0.48387961250249512</v>
      </c>
      <c r="I34" s="77">
        <f t="shared" si="2"/>
        <v>0.48387961250249512</v>
      </c>
      <c r="J34" s="76">
        <f>分析係数表!G37</f>
        <v>0.42877801879971078</v>
      </c>
      <c r="K34" s="78">
        <f t="shared" si="3"/>
        <v>0.20747694158639163</v>
      </c>
      <c r="L34" s="79"/>
      <c r="M34" s="80"/>
      <c r="N34" s="81">
        <f>分析係数表!H37</f>
        <v>5.1626591230551626E-2</v>
      </c>
      <c r="O34" s="82">
        <f t="shared" si="4"/>
        <v>0.82519774170671034</v>
      </c>
      <c r="P34" s="76">
        <f>分析係数表!C37</f>
        <v>0.22615884263359909</v>
      </c>
      <c r="Q34" s="82">
        <f t="shared" si="5"/>
        <v>0.18662576620824925</v>
      </c>
      <c r="R34" s="83">
        <v>0.2172692727325744</v>
      </c>
      <c r="S34" s="84">
        <f t="shared" si="6"/>
        <v>0.70114888523506957</v>
      </c>
      <c r="T34" s="85">
        <f>分析係数表!F37</f>
        <v>0.63340563991323207</v>
      </c>
      <c r="U34" s="86">
        <f t="shared" si="7"/>
        <v>0.44411165832676858</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投入係数表!L35</f>
        <v>0</v>
      </c>
      <c r="E35" s="77">
        <f t="shared" si="0"/>
        <v>0</v>
      </c>
      <c r="F35" s="76">
        <f>分析係数表!C38</f>
        <v>8.5419734904271016E-2</v>
      </c>
      <c r="G35" s="77">
        <f t="shared" si="1"/>
        <v>0</v>
      </c>
      <c r="H35" s="77">
        <v>7.1646027576901528E-3</v>
      </c>
      <c r="I35" s="77">
        <f t="shared" si="2"/>
        <v>7.1646027576901528E-3</v>
      </c>
      <c r="J35" s="76">
        <f>分析係数表!G38</f>
        <v>0.21071428571428572</v>
      </c>
      <c r="K35" s="78">
        <f t="shared" si="3"/>
        <v>1.5096841525132822E-3</v>
      </c>
      <c r="L35" s="79"/>
      <c r="M35" s="80"/>
      <c r="N35" s="81">
        <f>分析係数表!H38</f>
        <v>4.4689162793830402E-2</v>
      </c>
      <c r="O35" s="82">
        <f t="shared" si="4"/>
        <v>0.71431011301030967</v>
      </c>
      <c r="P35" s="76">
        <f>分析係数表!C38</f>
        <v>8.5419734904271016E-2</v>
      </c>
      <c r="Q35" s="82">
        <f t="shared" si="5"/>
        <v>6.1016180492780521E-2</v>
      </c>
      <c r="R35" s="83">
        <v>7.1829941914888021E-2</v>
      </c>
      <c r="S35" s="84">
        <f t="shared" si="6"/>
        <v>7.8994544672578174E-2</v>
      </c>
      <c r="T35" s="85">
        <f>分析係数表!F38</f>
        <v>0.38214285714285712</v>
      </c>
      <c r="U35" s="86">
        <f t="shared" si="7"/>
        <v>3.0187200999878087E-2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投入係数表!L36</f>
        <v>0</v>
      </c>
      <c r="E36" s="77">
        <f t="shared" si="0"/>
        <v>0</v>
      </c>
      <c r="F36" s="76">
        <f>分析係数表!C39</f>
        <v>1</v>
      </c>
      <c r="G36" s="77">
        <f t="shared" si="1"/>
        <v>0</v>
      </c>
      <c r="H36" s="77">
        <v>2.1959746950421207E-4</v>
      </c>
      <c r="I36" s="77">
        <f t="shared" si="2"/>
        <v>2.1959746950421207E-4</v>
      </c>
      <c r="J36" s="76">
        <f>分析係数表!G39</f>
        <v>0.35514018691588783</v>
      </c>
      <c r="K36" s="78">
        <f t="shared" si="3"/>
        <v>7.7987886365981856E-5</v>
      </c>
      <c r="L36" s="79"/>
      <c r="M36" s="80"/>
      <c r="N36" s="81">
        <f>分析係数表!H39</f>
        <v>4.1085741227183939E-3</v>
      </c>
      <c r="O36" s="82">
        <f t="shared" si="4"/>
        <v>6.5671314082334412E-2</v>
      </c>
      <c r="P36" s="76">
        <f>分析係数表!C39</f>
        <v>1</v>
      </c>
      <c r="Q36" s="82">
        <f t="shared" si="5"/>
        <v>6.5671314082334412E-2</v>
      </c>
      <c r="R36" s="83">
        <v>6.9168937715764128E-2</v>
      </c>
      <c r="S36" s="84">
        <f t="shared" si="6"/>
        <v>6.9388535185268344E-2</v>
      </c>
      <c r="T36" s="85">
        <f>分析係数表!F39</f>
        <v>0.70560747663551404</v>
      </c>
      <c r="U36" s="86">
        <f t="shared" si="7"/>
        <v>4.896106921951178E-2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投入係数表!L37</f>
        <v>0</v>
      </c>
      <c r="E37" s="77">
        <f t="shared" si="0"/>
        <v>0</v>
      </c>
      <c r="F37" s="76">
        <f>分析係数表!C40</f>
        <v>0.70586826347305387</v>
      </c>
      <c r="G37" s="77">
        <f t="shared" si="1"/>
        <v>0</v>
      </c>
      <c r="H37" s="77">
        <v>1.9593580230416516E-5</v>
      </c>
      <c r="I37" s="77">
        <f t="shared" si="2"/>
        <v>1.9593580230416516E-5</v>
      </c>
      <c r="J37" s="76">
        <f>分析係数表!G40</f>
        <v>0.55389507154213036</v>
      </c>
      <c r="K37" s="78">
        <f t="shared" si="3"/>
        <v>1.0852787523493028E-5</v>
      </c>
      <c r="L37" s="79"/>
      <c r="M37" s="80"/>
      <c r="N37" s="81">
        <f>分析係数表!H40</f>
        <v>2.7951774769313667E-2</v>
      </c>
      <c r="O37" s="82">
        <f t="shared" si="4"/>
        <v>0.44678025154375056</v>
      </c>
      <c r="P37" s="76">
        <f>分析係数表!C40</f>
        <v>0.70586826347305387</v>
      </c>
      <c r="Q37" s="82">
        <f t="shared" si="5"/>
        <v>0.3153680003112414</v>
      </c>
      <c r="R37" s="83">
        <v>0.31565200163630253</v>
      </c>
      <c r="S37" s="84">
        <f t="shared" si="6"/>
        <v>0.31567159521653293</v>
      </c>
      <c r="T37" s="85">
        <f>分析係数表!F40</f>
        <v>0.75325914149443562</v>
      </c>
      <c r="U37" s="86">
        <f t="shared" si="7"/>
        <v>0.23778251480698459</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投入係数表!L38</f>
        <v>0</v>
      </c>
      <c r="E38" s="77">
        <f t="shared" si="0"/>
        <v>0</v>
      </c>
      <c r="F38" s="76">
        <f>分析係数表!C41</f>
        <v>0.40942803268384664</v>
      </c>
      <c r="G38" s="77">
        <f t="shared" si="1"/>
        <v>0</v>
      </c>
      <c r="H38" s="77">
        <v>9.5807042905161411E-5</v>
      </c>
      <c r="I38" s="77">
        <f t="shared" si="2"/>
        <v>9.5807042905161411E-5</v>
      </c>
      <c r="J38" s="76">
        <f>分析係数表!G41</f>
        <v>0.46004842615012109</v>
      </c>
      <c r="K38" s="78">
        <f t="shared" si="3"/>
        <v>4.4075879302616634E-5</v>
      </c>
      <c r="L38" s="79"/>
      <c r="M38" s="80"/>
      <c r="N38" s="81">
        <f>分析係数表!H41</f>
        <v>5.1357176533979927E-2</v>
      </c>
      <c r="O38" s="82">
        <f t="shared" si="4"/>
        <v>0.82089142602918019</v>
      </c>
      <c r="P38" s="76">
        <f>分析係数表!C41</f>
        <v>0.40942803268384664</v>
      </c>
      <c r="Q38" s="82">
        <f t="shared" si="5"/>
        <v>0.33609596160616467</v>
      </c>
      <c r="R38" s="83">
        <v>0.33896846611237524</v>
      </c>
      <c r="S38" s="84">
        <f t="shared" si="6"/>
        <v>0.33906427315528043</v>
      </c>
      <c r="T38" s="85">
        <f>分析係数表!F41</f>
        <v>0.56416464891041163</v>
      </c>
      <c r="U38" s="86">
        <f t="shared" si="7"/>
        <v>0.19128807662271269</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投入係数表!L39</f>
        <v>0</v>
      </c>
      <c r="E39" s="77">
        <f>$C$14*D39</f>
        <v>0</v>
      </c>
      <c r="F39" s="76">
        <f>分析係数表!C42</f>
        <v>1</v>
      </c>
      <c r="G39" s="77">
        <f>E39*F39</f>
        <v>0</v>
      </c>
      <c r="H39" s="77">
        <v>2.1797859295128092E-3</v>
      </c>
      <c r="I39" s="77">
        <f>C39+H39</f>
        <v>2.1797859295128092E-3</v>
      </c>
      <c r="J39" s="76">
        <f>分析係数表!G42</f>
        <v>0.48732394366197185</v>
      </c>
      <c r="K39" s="78">
        <f>I39*J39</f>
        <v>1.0622618755090592E-3</v>
      </c>
      <c r="L39" s="79"/>
      <c r="M39" s="80"/>
      <c r="N39" s="81">
        <f>分析係数表!H42</f>
        <v>1.5491345052872633E-2</v>
      </c>
      <c r="O39" s="82">
        <f t="shared" si="4"/>
        <v>0.24761315145798224</v>
      </c>
      <c r="P39" s="76">
        <f>分析係数表!C42</f>
        <v>1</v>
      </c>
      <c r="Q39" s="82">
        <f>O39*P39</f>
        <v>0.24761315145798224</v>
      </c>
      <c r="R39" s="83">
        <v>0.25174252575598527</v>
      </c>
      <c r="S39" s="84">
        <f>I39+R39</f>
        <v>0.25392231168549806</v>
      </c>
      <c r="T39" s="85">
        <f>分析係数表!F42</f>
        <v>0.56338028169014087</v>
      </c>
      <c r="U39" s="86">
        <f t="shared" si="7"/>
        <v>0.14305482348478765</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投入係数表!L40</f>
        <v>3.0303030303030304E-2</v>
      </c>
      <c r="E40" s="77">
        <f>$C$14*D40</f>
        <v>3.0303030303030303</v>
      </c>
      <c r="F40" s="76">
        <f>分析係数表!C43</f>
        <v>0.37124836885602441</v>
      </c>
      <c r="G40" s="77">
        <f>E40*F40</f>
        <v>1.124995057139468</v>
      </c>
      <c r="H40" s="77">
        <v>1.24720407435596</v>
      </c>
      <c r="I40" s="77">
        <f>C40+H40</f>
        <v>1.24720407435596</v>
      </c>
      <c r="J40" s="76">
        <f>分析係数表!G43</f>
        <v>0.37031082529474812</v>
      </c>
      <c r="K40" s="78">
        <f>I40*J40</f>
        <v>0.46185317008572796</v>
      </c>
      <c r="L40" s="79"/>
      <c r="M40" s="80"/>
      <c r="N40" s="81">
        <f>分析係数表!H43</f>
        <v>4.1186771738398333E-2</v>
      </c>
      <c r="O40" s="82">
        <f t="shared" si="4"/>
        <v>0.65832800920241807</v>
      </c>
      <c r="P40" s="76">
        <f>分析係数表!C43</f>
        <v>0.37124836885602441</v>
      </c>
      <c r="Q40" s="82">
        <f>O40*P40</f>
        <v>0.24440319958863155</v>
      </c>
      <c r="R40" s="83">
        <v>0.35073102779173732</v>
      </c>
      <c r="S40" s="84">
        <f>I40+R40</f>
        <v>1.5979351021476973</v>
      </c>
      <c r="T40" s="85">
        <f>分析係数表!F43</f>
        <v>0.64951768488745976</v>
      </c>
      <c r="U40" s="86">
        <f t="shared" si="7"/>
        <v>1.0378871081473788</v>
      </c>
      <c r="V40" s="87">
        <f>分析係数表!D43</f>
        <v>0.31296891747052519</v>
      </c>
      <c r="W40" s="167">
        <f t="shared" si="8"/>
        <v>1</v>
      </c>
      <c r="X40" s="76">
        <f>分析係数表!E43</f>
        <v>0.24115755627009647</v>
      </c>
      <c r="Y40" s="166">
        <f t="shared" si="9"/>
        <v>0</v>
      </c>
    </row>
    <row r="41" spans="1:25" x14ac:dyDescent="0.2">
      <c r="A41" s="6" t="s">
        <v>340</v>
      </c>
      <c r="B41" s="5" t="s">
        <v>42</v>
      </c>
      <c r="C41" s="90"/>
      <c r="D41" s="76">
        <f>投入係数表!L41</f>
        <v>0</v>
      </c>
      <c r="E41" s="77">
        <f>$C$14*D41</f>
        <v>0</v>
      </c>
      <c r="F41" s="76">
        <f>分析係数表!C44</f>
        <v>0.32894128525196487</v>
      </c>
      <c r="G41" s="77">
        <f>E41*F41</f>
        <v>0</v>
      </c>
      <c r="H41" s="77">
        <v>5.1089119552146238E-4</v>
      </c>
      <c r="I41" s="77">
        <f>C41+H41</f>
        <v>5.1089119552146238E-4</v>
      </c>
      <c r="J41" s="76">
        <f>分析係数表!G44</f>
        <v>0.26022361770562108</v>
      </c>
      <c r="K41" s="78">
        <f>I41*J41</f>
        <v>1.3294595515254474E-4</v>
      </c>
      <c r="L41" s="79"/>
      <c r="M41" s="80"/>
      <c r="N41" s="81">
        <f>分析係数表!H44</f>
        <v>0.11840775914326127</v>
      </c>
      <c r="O41" s="82">
        <f t="shared" si="4"/>
        <v>1.8926257402744904</v>
      </c>
      <c r="P41" s="76">
        <f>分析係数表!C44</f>
        <v>0.32894128525196487</v>
      </c>
      <c r="Q41" s="82">
        <f>O41*P41</f>
        <v>0.62256274350684226</v>
      </c>
      <c r="R41" s="83">
        <v>0.62995081959015975</v>
      </c>
      <c r="S41" s="84">
        <f>I41+R41</f>
        <v>0.63046171078568125</v>
      </c>
      <c r="T41" s="85">
        <f>分析係数表!F44</f>
        <v>0.457650482462858</v>
      </c>
      <c r="U41" s="86">
        <f t="shared" si="7"/>
        <v>0.28853110611542587</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投入係数表!L42</f>
        <v>0</v>
      </c>
      <c r="E42" s="77">
        <f>$C$14*D42</f>
        <v>0</v>
      </c>
      <c r="F42" s="76">
        <f>分析係数表!C45</f>
        <v>1</v>
      </c>
      <c r="G42" s="77">
        <f>E42*F42</f>
        <v>0</v>
      </c>
      <c r="H42" s="77">
        <v>1.119537433517655E-3</v>
      </c>
      <c r="I42" s="77">
        <f>C42+H42</f>
        <v>1.119537433517655E-3</v>
      </c>
      <c r="J42" s="76">
        <f>分析係数表!G45</f>
        <v>0</v>
      </c>
      <c r="K42" s="78">
        <f>I42*J42</f>
        <v>0</v>
      </c>
      <c r="L42" s="79"/>
      <c r="M42" s="80"/>
      <c r="N42" s="81">
        <f>分析係数表!H45</f>
        <v>0</v>
      </c>
      <c r="O42" s="82">
        <f t="shared" si="4"/>
        <v>0</v>
      </c>
      <c r="P42" s="76">
        <f>分析係数表!C45</f>
        <v>1</v>
      </c>
      <c r="Q42" s="82">
        <f>O42*P42</f>
        <v>0</v>
      </c>
      <c r="R42" s="83">
        <v>1.8809293983152234E-3</v>
      </c>
      <c r="S42" s="84">
        <f>I42+R42</f>
        <v>3.0004668318328784E-3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0</v>
      </c>
      <c r="E43" s="77">
        <f>$C$14*D43</f>
        <v>0</v>
      </c>
      <c r="F43" s="76">
        <f>分析係数表!C46</f>
        <v>4.3404255319148932E-2</v>
      </c>
      <c r="G43" s="77">
        <f>E43*F43</f>
        <v>0</v>
      </c>
      <c r="H43" s="77">
        <v>1.1199470944714815E-3</v>
      </c>
      <c r="I43" s="77">
        <f>C43+H43</f>
        <v>1.1199470944714815E-3</v>
      </c>
      <c r="J43" s="76">
        <f>分析係数表!G46</f>
        <v>1.9607843137254902E-2</v>
      </c>
      <c r="K43" s="78">
        <f>I43*J43</f>
        <v>2.1959746950421204E-5</v>
      </c>
      <c r="L43" s="79"/>
      <c r="M43" s="80"/>
      <c r="N43" s="81">
        <f>分析係数表!H46</f>
        <v>2.3708493298309423E-2</v>
      </c>
      <c r="O43" s="82">
        <f t="shared" si="4"/>
        <v>0.37895577962265109</v>
      </c>
      <c r="P43" s="76">
        <f>分析係数表!C46</f>
        <v>4.3404255319148932E-2</v>
      </c>
      <c r="Q43" s="82">
        <f>O43*P43</f>
        <v>1.6448293413408685E-2</v>
      </c>
      <c r="R43" s="83">
        <v>1.7837880530491634E-2</v>
      </c>
      <c r="S43" s="84">
        <f>I43+R43</f>
        <v>1.8957827624963116E-2</v>
      </c>
      <c r="T43" s="85">
        <f>分析係数表!F46</f>
        <v>0.33333333333333331</v>
      </c>
      <c r="U43" s="86">
        <f t="shared" si="7"/>
        <v>6.3192758749877048E-3</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投入係数表!L44</f>
        <v>0.58585858585858586</v>
      </c>
      <c r="E44" s="91">
        <f>SUM(E5:E43)</f>
        <v>58.585858585858588</v>
      </c>
      <c r="F44" s="92">
        <f>分析係数表!C47</f>
        <v>0.41345953335341412</v>
      </c>
      <c r="G44" s="91">
        <f>SUM(G5:G43)</f>
        <v>3.304403641708638</v>
      </c>
      <c r="H44" s="91">
        <f>SUM(H5:H43)</f>
        <v>3.5851795291340696</v>
      </c>
      <c r="I44" s="91">
        <f>SUM(I5:I43)</f>
        <v>103.58517952913408</v>
      </c>
      <c r="J44" s="92">
        <f>分析係数表!G47</f>
        <v>0.27301530562506093</v>
      </c>
      <c r="K44" s="93">
        <f>SUM(K5:K43)</f>
        <v>25.49277067954138</v>
      </c>
      <c r="L44" s="94">
        <f>最終需要_まとめ!$L$33</f>
        <v>0.627</v>
      </c>
      <c r="M44" s="91">
        <f>K44*L44</f>
        <v>15.983967216072445</v>
      </c>
      <c r="N44" s="95">
        <f>分析係数表!H47</f>
        <v>1</v>
      </c>
      <c r="O44" s="96">
        <f>SUM(O5:O43)</f>
        <v>15.983967216072443</v>
      </c>
      <c r="P44" s="92">
        <f>分析係数表!C47</f>
        <v>0.41345953335341412</v>
      </c>
      <c r="Q44" s="96">
        <f>SUM(Q5:Q43)</f>
        <v>5.0360404590977028</v>
      </c>
      <c r="R44" s="91">
        <f>SUM(R5:R43)</f>
        <v>5.5381604683633023</v>
      </c>
      <c r="S44" s="97">
        <f>SUM(S5:S43)</f>
        <v>109.1233399974974</v>
      </c>
      <c r="T44" s="98">
        <f>分析係数表!F47</f>
        <v>0.50258343352939261</v>
      </c>
      <c r="U44" s="99">
        <f>SUM(U5:U43)</f>
        <v>45.20015532640916</v>
      </c>
      <c r="V44" s="100">
        <f>分析係数表!D47</f>
        <v>0.12861924414259254</v>
      </c>
      <c r="W44" s="164">
        <f>SUM(W5:W43)</f>
        <v>5</v>
      </c>
      <c r="X44" s="92">
        <f>分析係数表!E47</f>
        <v>9.5684528645240963E-2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0.20518758684576188</v>
      </c>
      <c r="G5" s="77">
        <f t="shared" ref="G5:G38" si="1">E5*F5</f>
        <v>0</v>
      </c>
      <c r="H5" s="77">
        <f t="array" ref="H5:H43">MMULT(逆行列係数!C5:AO43,'11'!G5:G43)</f>
        <v>1.7189420611019729E-4</v>
      </c>
      <c r="I5" s="77">
        <f t="shared" ref="I5:I38" si="2">C5+H5</f>
        <v>1.7189420611019729E-4</v>
      </c>
      <c r="J5" s="76">
        <f>分析係数表!G8</f>
        <v>0.11971830985915492</v>
      </c>
      <c r="K5" s="78">
        <f t="shared" ref="K5:K38" si="3">I5*J5</f>
        <v>2.0578883830094041E-5</v>
      </c>
      <c r="L5" s="79" t="s">
        <v>182</v>
      </c>
      <c r="M5" s="80" t="s">
        <v>182</v>
      </c>
      <c r="N5" s="81">
        <f>分析係数表!H8</f>
        <v>1.3167643294941739E-2</v>
      </c>
      <c r="O5" s="82">
        <f t="shared" ref="O5:O43" si="4">$M$44*N5</f>
        <v>0.1975353769951616</v>
      </c>
      <c r="P5" s="76">
        <f>分析係数表!C8</f>
        <v>0.20518758684576188</v>
      </c>
      <c r="Q5" s="82">
        <f t="shared" ref="Q5:Q38" si="5">O5*P5</f>
        <v>4.0531807322305033E-2</v>
      </c>
      <c r="R5" s="83">
        <f t="array" ref="R5:R43">MMULT(逆行列係数!C5:AO43,'11'!Q5:Q43)</f>
        <v>6.8517640627537402E-2</v>
      </c>
      <c r="S5" s="84">
        <f t="shared" ref="S5:S38" si="6">I5+R5</f>
        <v>6.8689534833647606E-2</v>
      </c>
      <c r="T5" s="85">
        <f>分析係数表!F8</f>
        <v>0.45341278439869986</v>
      </c>
      <c r="U5" s="86">
        <f t="shared" ref="U5:U43" si="7">S5*T5</f>
        <v>3.1144713247975644E-2</v>
      </c>
      <c r="V5" s="87">
        <f>分析係数表!D8</f>
        <v>0.60455037919826649</v>
      </c>
      <c r="W5" s="167">
        <f t="shared" ref="W5:W43" si="8">ROUND(S5*V5,0)</f>
        <v>0</v>
      </c>
      <c r="X5" s="76">
        <f>分析係数表!E8</f>
        <v>0.35969664138678226</v>
      </c>
      <c r="Y5" s="166">
        <f t="shared" ref="Y5:Y43" si="9">ROUND(S5*X5,0)</f>
        <v>0</v>
      </c>
    </row>
    <row r="6" spans="1:25" x14ac:dyDescent="0.2">
      <c r="A6" s="6" t="s">
        <v>219</v>
      </c>
      <c r="B6" s="5" t="s">
        <v>265</v>
      </c>
      <c r="C6" s="90"/>
      <c r="D6" s="76">
        <f>投入係数表!M6</f>
        <v>0</v>
      </c>
      <c r="E6" s="77">
        <f t="shared" si="0"/>
        <v>0</v>
      </c>
      <c r="F6" s="76">
        <f>分析係数表!C9</f>
        <v>1</v>
      </c>
      <c r="G6" s="77">
        <f t="shared" si="1"/>
        <v>0</v>
      </c>
      <c r="H6" s="77">
        <v>8.6353579068109632E-7</v>
      </c>
      <c r="I6" s="77">
        <f t="shared" si="2"/>
        <v>8.6353579068109632E-7</v>
      </c>
      <c r="J6" s="76">
        <f>分析係数表!G9</f>
        <v>0.24479166666666666</v>
      </c>
      <c r="K6" s="78">
        <f t="shared" si="3"/>
        <v>2.1138636542714337E-7</v>
      </c>
      <c r="L6" s="79"/>
      <c r="M6" s="80"/>
      <c r="N6" s="81">
        <f>分析係数表!H9</f>
        <v>6.7353674142924501E-4</v>
      </c>
      <c r="O6" s="82">
        <f t="shared" si="4"/>
        <v>1.0104111355251234E-2</v>
      </c>
      <c r="P6" s="76">
        <f>分析係数表!C9</f>
        <v>1</v>
      </c>
      <c r="Q6" s="82">
        <f t="shared" si="5"/>
        <v>1.0104111355251234E-2</v>
      </c>
      <c r="R6" s="83">
        <v>1.2680968263736112E-2</v>
      </c>
      <c r="S6" s="84">
        <f t="shared" si="6"/>
        <v>1.2681831799526793E-2</v>
      </c>
      <c r="T6" s="85">
        <f>分析係数表!F9</f>
        <v>0.671875</v>
      </c>
      <c r="U6" s="86">
        <f t="shared" si="7"/>
        <v>8.5206057403070645E-3</v>
      </c>
      <c r="V6" s="87">
        <f>分析係数表!D9</f>
        <v>7.2916666666666671E-2</v>
      </c>
      <c r="W6" s="167">
        <f t="shared" si="8"/>
        <v>0</v>
      </c>
      <c r="X6" s="76">
        <f>分析係数表!E9</f>
        <v>3.125E-2</v>
      </c>
      <c r="Y6" s="166">
        <f t="shared" si="9"/>
        <v>0</v>
      </c>
    </row>
    <row r="7" spans="1:25" x14ac:dyDescent="0.2">
      <c r="A7" s="6" t="s">
        <v>220</v>
      </c>
      <c r="B7" s="5" t="s">
        <v>266</v>
      </c>
      <c r="C7" s="90"/>
      <c r="D7" s="76">
        <f>投入係数表!M7</f>
        <v>0</v>
      </c>
      <c r="E7" s="77">
        <f t="shared" si="0"/>
        <v>0</v>
      </c>
      <c r="F7" s="76">
        <f>分析係数表!C10</f>
        <v>1</v>
      </c>
      <c r="G7" s="77">
        <f t="shared" si="1"/>
        <v>0</v>
      </c>
      <c r="H7" s="77">
        <v>5.1986934316171383E-6</v>
      </c>
      <c r="I7" s="77">
        <f t="shared" si="2"/>
        <v>5.1986934316171383E-6</v>
      </c>
      <c r="J7" s="76">
        <f>分析係数表!G10</f>
        <v>0.17878930079774755</v>
      </c>
      <c r="K7" s="78">
        <f t="shared" si="3"/>
        <v>9.2947076370067093E-7</v>
      </c>
      <c r="L7" s="79"/>
      <c r="M7" s="80"/>
      <c r="N7" s="81">
        <f>分析係数表!H10</f>
        <v>1.34707348285849E-3</v>
      </c>
      <c r="O7" s="82">
        <f t="shared" si="4"/>
        <v>2.0208222710502467E-2</v>
      </c>
      <c r="P7" s="76">
        <f>分析係数表!C10</f>
        <v>1</v>
      </c>
      <c r="Q7" s="82">
        <f t="shared" si="5"/>
        <v>2.0208222710502467E-2</v>
      </c>
      <c r="R7" s="83">
        <v>4.6861322509062935E-2</v>
      </c>
      <c r="S7" s="84">
        <f t="shared" si="6"/>
        <v>4.686652120249455E-2</v>
      </c>
      <c r="T7" s="85">
        <f>分析係数表!F10</f>
        <v>0.51806663538244957</v>
      </c>
      <c r="U7" s="86">
        <f t="shared" si="7"/>
        <v>2.4279980951456587E-2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投入係数表!M8</f>
        <v>6.9291338582677164E-2</v>
      </c>
      <c r="E8" s="77">
        <f t="shared" si="0"/>
        <v>6.9291338582677167</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-5.0520556776256168E-4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投入係数表!M9</f>
        <v>0</v>
      </c>
      <c r="E9" s="77">
        <f t="shared" si="0"/>
        <v>0</v>
      </c>
      <c r="F9" s="76">
        <f>分析係数表!C12</f>
        <v>0.31725255547245079</v>
      </c>
      <c r="G9" s="77">
        <f t="shared" si="1"/>
        <v>0</v>
      </c>
      <c r="H9" s="77">
        <v>4.3652288987246996E-5</v>
      </c>
      <c r="I9" s="77">
        <f t="shared" si="2"/>
        <v>4.3652288987246996E-5</v>
      </c>
      <c r="J9" s="76">
        <f>分析係数表!G12</f>
        <v>0.14436450839328538</v>
      </c>
      <c r="K9" s="78">
        <f t="shared" si="3"/>
        <v>6.3018412398855379E-6</v>
      </c>
      <c r="L9" s="79"/>
      <c r="M9" s="80"/>
      <c r="N9" s="81">
        <f>分析係数表!H12</f>
        <v>9.9009900990099015E-2</v>
      </c>
      <c r="O9" s="82">
        <f t="shared" si="4"/>
        <v>1.4853043692219314</v>
      </c>
      <c r="P9" s="76">
        <f>分析係数表!C12</f>
        <v>0.31725255547245079</v>
      </c>
      <c r="Q9" s="82">
        <f t="shared" si="5"/>
        <v>0.47121660679005434</v>
      </c>
      <c r="R9" s="83">
        <v>0.5395586176305206</v>
      </c>
      <c r="S9" s="84">
        <f t="shared" si="6"/>
        <v>0.53960226991950788</v>
      </c>
      <c r="T9" s="85">
        <f>分析係数表!F12</f>
        <v>0.2880095923261391</v>
      </c>
      <c r="U9" s="86">
        <f t="shared" si="7"/>
        <v>0.15541062977777673</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投入係数表!M10</f>
        <v>3.1496062992125984E-3</v>
      </c>
      <c r="E10" s="77">
        <f t="shared" si="0"/>
        <v>0.31496062992125984</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0.22178524424776455</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投入係数表!M11</f>
        <v>2.2047244094488189E-2</v>
      </c>
      <c r="E11" s="77">
        <f t="shared" si="0"/>
        <v>2.204724409448819</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1.8692606007214781E-2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投入係数表!M12</f>
        <v>3.4645669291338582E-2</v>
      </c>
      <c r="E12" s="77">
        <f t="shared" si="0"/>
        <v>3.4645669291338583</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0.13792111999917933</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投入係数表!M13</f>
        <v>2.2047244094488189E-2</v>
      </c>
      <c r="E13" s="77">
        <f t="shared" si="0"/>
        <v>2.204724409448819</v>
      </c>
      <c r="F13" s="76">
        <f>分析係数表!C16</f>
        <v>8.9814814814814792E-2</v>
      </c>
      <c r="G13" s="77">
        <f t="shared" si="1"/>
        <v>0.19801691455234757</v>
      </c>
      <c r="H13" s="77">
        <v>0.21055236482635564</v>
      </c>
      <c r="I13" s="77">
        <f t="shared" si="2"/>
        <v>0.21055236482635564</v>
      </c>
      <c r="J13" s="76">
        <f>分析係数表!G16</f>
        <v>3.255813953488372E-2</v>
      </c>
      <c r="K13" s="78">
        <f t="shared" si="3"/>
        <v>6.8551932734162305E-3</v>
      </c>
      <c r="L13" s="79"/>
      <c r="M13" s="80"/>
      <c r="N13" s="81">
        <f>分析係数表!H16</f>
        <v>1.7579308951303295E-2</v>
      </c>
      <c r="O13" s="82">
        <f t="shared" si="4"/>
        <v>0.2637173063720572</v>
      </c>
      <c r="P13" s="76">
        <f>分析係数表!C16</f>
        <v>8.9814814814814792E-2</v>
      </c>
      <c r="Q13" s="82">
        <f t="shared" si="5"/>
        <v>2.3685721035268094E-2</v>
      </c>
      <c r="R13" s="83">
        <v>2.6133064981145187E-2</v>
      </c>
      <c r="S13" s="84">
        <f t="shared" si="6"/>
        <v>0.23668542980750082</v>
      </c>
      <c r="T13" s="85">
        <f>分析係数表!F16</f>
        <v>0.28372093023255812</v>
      </c>
      <c r="U13" s="86">
        <f t="shared" si="7"/>
        <v>6.7152610317476977E-2</v>
      </c>
      <c r="V13" s="87">
        <f>分析係数表!D16</f>
        <v>0</v>
      </c>
      <c r="W13" s="167">
        <f t="shared" si="8"/>
        <v>0</v>
      </c>
      <c r="X13" s="76">
        <f>分析係数表!E16</f>
        <v>0</v>
      </c>
      <c r="Y13" s="166">
        <f t="shared" si="9"/>
        <v>0</v>
      </c>
    </row>
    <row r="14" spans="1:25" x14ac:dyDescent="0.2">
      <c r="A14" s="6" t="s">
        <v>2</v>
      </c>
      <c r="B14" s="5" t="s">
        <v>364</v>
      </c>
      <c r="C14" s="90"/>
      <c r="D14" s="76">
        <f>投入係数表!M14</f>
        <v>7.874015748031496E-3</v>
      </c>
      <c r="E14" s="77">
        <f t="shared" si="0"/>
        <v>0.78740157480314954</v>
      </c>
      <c r="F14" s="76">
        <f>分析係数表!C17</f>
        <v>7.194244604316502E-3</v>
      </c>
      <c r="G14" s="77">
        <f t="shared" si="1"/>
        <v>5.664759530957875E-3</v>
      </c>
      <c r="H14" s="77">
        <v>6.0772475729372168E-3</v>
      </c>
      <c r="I14" s="77">
        <f t="shared" si="2"/>
        <v>6.0772475729372168E-3</v>
      </c>
      <c r="J14" s="76">
        <f>分析係数表!G17</f>
        <v>0.24242424242424243</v>
      </c>
      <c r="K14" s="78">
        <f t="shared" si="3"/>
        <v>1.4732721388938709E-3</v>
      </c>
      <c r="L14" s="79"/>
      <c r="M14" s="80"/>
      <c r="N14" s="81">
        <f>分析係数表!H17</f>
        <v>2.8625311510742913E-3</v>
      </c>
      <c r="O14" s="82">
        <f t="shared" si="4"/>
        <v>4.2942473259817746E-2</v>
      </c>
      <c r="P14" s="76">
        <f>分析係数表!C17</f>
        <v>7.194244604316502E-3</v>
      </c>
      <c r="Q14" s="82">
        <f t="shared" si="5"/>
        <v>3.0893865654544949E-4</v>
      </c>
      <c r="R14" s="83">
        <v>4.9572338283602958E-4</v>
      </c>
      <c r="S14" s="84">
        <f t="shared" si="6"/>
        <v>6.5729709557732462E-3</v>
      </c>
      <c r="T14" s="85">
        <f>分析係数表!F17</f>
        <v>0.39393939393939392</v>
      </c>
      <c r="U14" s="86">
        <f t="shared" si="7"/>
        <v>2.5893521946985516E-3</v>
      </c>
      <c r="V14" s="87">
        <f>分析係数表!D17</f>
        <v>3.0303030303030304E-2</v>
      </c>
      <c r="W14" s="167">
        <f t="shared" si="8"/>
        <v>0</v>
      </c>
      <c r="X14" s="76">
        <f>分析係数表!E17</f>
        <v>1.0101010101010102E-2</v>
      </c>
      <c r="Y14" s="166">
        <f t="shared" si="9"/>
        <v>0</v>
      </c>
    </row>
    <row r="15" spans="1:25" x14ac:dyDescent="0.2">
      <c r="A15" s="6" t="s">
        <v>3</v>
      </c>
      <c r="B15" s="5" t="s">
        <v>31</v>
      </c>
      <c r="C15" s="75">
        <f>最終需要_まとめ!C16</f>
        <v>100</v>
      </c>
      <c r="D15" s="76">
        <f>投入係数表!M15</f>
        <v>8.6614173228346455E-2</v>
      </c>
      <c r="E15" s="77">
        <f t="shared" si="0"/>
        <v>8.6614173228346463</v>
      </c>
      <c r="F15" s="76">
        <f>分析係数表!C18</f>
        <v>0.18904593639575973</v>
      </c>
      <c r="G15" s="77">
        <f t="shared" si="1"/>
        <v>1.63740574830973</v>
      </c>
      <c r="H15" s="77">
        <v>1.672454394864022</v>
      </c>
      <c r="I15" s="77">
        <f t="shared" si="2"/>
        <v>101.67245439486402</v>
      </c>
      <c r="J15" s="76">
        <f>分析係数表!G18</f>
        <v>0.21417322834645669</v>
      </c>
      <c r="K15" s="78">
        <f t="shared" si="3"/>
        <v>21.775517791655915</v>
      </c>
      <c r="L15" s="79"/>
      <c r="M15" s="80"/>
      <c r="N15" s="81">
        <f>分析係数表!H18</f>
        <v>4.7147571900047147E-4</v>
      </c>
      <c r="O15" s="82">
        <f t="shared" si="4"/>
        <v>7.0728779486758635E-3</v>
      </c>
      <c r="P15" s="76">
        <f>分析係数表!C18</f>
        <v>0.18904593639575973</v>
      </c>
      <c r="Q15" s="82">
        <f t="shared" si="5"/>
        <v>1.3370988348203488E-3</v>
      </c>
      <c r="R15" s="83">
        <v>2.2268102811506089E-3</v>
      </c>
      <c r="S15" s="84">
        <f t="shared" si="6"/>
        <v>101.67468120514516</v>
      </c>
      <c r="T15" s="85">
        <f>分析係数表!F18</f>
        <v>0.45826771653543308</v>
      </c>
      <c r="U15" s="86">
        <f t="shared" si="7"/>
        <v>46.594223985349991</v>
      </c>
      <c r="V15" s="87">
        <f>分析係数表!D18</f>
        <v>5.0393700787401574E-2</v>
      </c>
      <c r="W15" s="167">
        <f t="shared" si="8"/>
        <v>5</v>
      </c>
      <c r="X15" s="76">
        <f>分析係数表!E18</f>
        <v>4.5669291338582677E-2</v>
      </c>
      <c r="Y15" s="166">
        <f t="shared" si="9"/>
        <v>5</v>
      </c>
    </row>
    <row r="16" spans="1:25" x14ac:dyDescent="0.2">
      <c r="A16" s="6" t="s">
        <v>4</v>
      </c>
      <c r="B16" s="5" t="s">
        <v>32</v>
      </c>
      <c r="C16" s="90"/>
      <c r="D16" s="76">
        <f>投入係数表!M16</f>
        <v>9.4488188976377951E-3</v>
      </c>
      <c r="E16" s="77">
        <f t="shared" si="0"/>
        <v>0.94488188976377951</v>
      </c>
      <c r="F16" s="76">
        <f>分析係数表!C19</f>
        <v>0.10693641618497107</v>
      </c>
      <c r="G16" s="77">
        <f t="shared" si="1"/>
        <v>0.10104228300942149</v>
      </c>
      <c r="H16" s="77">
        <v>0.11152599414946314</v>
      </c>
      <c r="I16" s="77">
        <f t="shared" si="2"/>
        <v>0.11152599414946314</v>
      </c>
      <c r="J16" s="76">
        <f>分析係数表!G19</f>
        <v>5.6250000000000001E-2</v>
      </c>
      <c r="K16" s="78">
        <f t="shared" si="3"/>
        <v>6.2733371709073017E-3</v>
      </c>
      <c r="L16" s="79"/>
      <c r="M16" s="80"/>
      <c r="N16" s="81">
        <f>分析係数表!H19</f>
        <v>-1.34707348285849E-4</v>
      </c>
      <c r="O16" s="82">
        <f t="shared" si="4"/>
        <v>-2.0208222710502467E-3</v>
      </c>
      <c r="P16" s="76">
        <f>分析係数表!C19</f>
        <v>0.10693641618497107</v>
      </c>
      <c r="Q16" s="82">
        <f t="shared" si="5"/>
        <v>-2.160994914128876E-4</v>
      </c>
      <c r="R16" s="83">
        <v>-1.1789346848149666E-4</v>
      </c>
      <c r="S16" s="84">
        <f t="shared" si="6"/>
        <v>0.11140810068098164</v>
      </c>
      <c r="T16" s="85">
        <f>分析係数表!F19</f>
        <v>0.23125000000000001</v>
      </c>
      <c r="U16" s="86">
        <f t="shared" si="7"/>
        <v>2.5763123282477006E-2</v>
      </c>
      <c r="V16" s="87">
        <f>分析係数表!D19</f>
        <v>0</v>
      </c>
      <c r="W16" s="167">
        <f t="shared" si="8"/>
        <v>0</v>
      </c>
      <c r="X16" s="76">
        <f>分析係数表!E19</f>
        <v>0</v>
      </c>
      <c r="Y16" s="166">
        <f t="shared" si="9"/>
        <v>0</v>
      </c>
    </row>
    <row r="17" spans="1:25" x14ac:dyDescent="0.2">
      <c r="A17" s="6" t="s">
        <v>5</v>
      </c>
      <c r="B17" s="5" t="s">
        <v>33</v>
      </c>
      <c r="C17" s="90"/>
      <c r="D17" s="76">
        <f>投入係数表!M17</f>
        <v>1.1023622047244094E-2</v>
      </c>
      <c r="E17" s="77">
        <f t="shared" si="0"/>
        <v>1.1023622047244095</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9.0937002197261103E-3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投入係数表!M18</f>
        <v>1.1023622047244094E-2</v>
      </c>
      <c r="E18" s="77">
        <f t="shared" si="0"/>
        <v>1.1023622047244095</v>
      </c>
      <c r="F18" s="76">
        <f>分析係数表!C21</f>
        <v>2.4177949709864643E-2</v>
      </c>
      <c r="G18" s="77">
        <f t="shared" si="1"/>
        <v>2.6652857947882285E-2</v>
      </c>
      <c r="H18" s="77">
        <v>2.892251969932674E-2</v>
      </c>
      <c r="I18" s="77">
        <f t="shared" si="2"/>
        <v>2.892251969932674E-2</v>
      </c>
      <c r="J18" s="76">
        <f>分析係数表!G21</f>
        <v>0.28491620111731841</v>
      </c>
      <c r="K18" s="78">
        <f t="shared" si="3"/>
        <v>8.2404944394729816E-3</v>
      </c>
      <c r="L18" s="79"/>
      <c r="M18" s="80"/>
      <c r="N18" s="81">
        <f>分析係数表!H21</f>
        <v>9.7662827507240518E-4</v>
      </c>
      <c r="O18" s="82">
        <f t="shared" si="4"/>
        <v>1.4650961465114288E-2</v>
      </c>
      <c r="P18" s="76">
        <f>分析係数表!C21</f>
        <v>2.4177949709864643E-2</v>
      </c>
      <c r="Q18" s="82">
        <f t="shared" si="5"/>
        <v>3.5423020950469807E-4</v>
      </c>
      <c r="R18" s="83">
        <v>5.9283301086973618E-4</v>
      </c>
      <c r="S18" s="84">
        <f t="shared" si="6"/>
        <v>2.9515352710196476E-2</v>
      </c>
      <c r="T18" s="85">
        <f>分析係数表!F21</f>
        <v>0.42458100558659218</v>
      </c>
      <c r="U18" s="86">
        <f t="shared" si="7"/>
        <v>1.2531658133938169E-2</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投入係数表!M19</f>
        <v>1.5748031496062992E-3</v>
      </c>
      <c r="E19" s="77">
        <f t="shared" si="0"/>
        <v>0.15748031496062992</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5.0520556776256168E-4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投入係数表!M20</f>
        <v>1.5748031496062992E-3</v>
      </c>
      <c r="E20" s="77">
        <f t="shared" si="0"/>
        <v>0.15748031496062992</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5.0520556776256168E-4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投入係数表!M21</f>
        <v>0</v>
      </c>
      <c r="E21" s="77">
        <f t="shared" si="0"/>
        <v>0</v>
      </c>
      <c r="F21" s="76">
        <f>分析係数表!C24</f>
        <v>5.8479532163743242E-3</v>
      </c>
      <c r="G21" s="77">
        <f t="shared" si="1"/>
        <v>0</v>
      </c>
      <c r="H21" s="77">
        <v>6.2465941731866824E-5</v>
      </c>
      <c r="I21" s="77">
        <f t="shared" si="2"/>
        <v>6.2465941731866824E-5</v>
      </c>
      <c r="J21" s="76">
        <f>分析係数表!G24</f>
        <v>0.33333333333333331</v>
      </c>
      <c r="K21" s="78">
        <f t="shared" si="3"/>
        <v>2.0821980577288939E-5</v>
      </c>
      <c r="L21" s="79"/>
      <c r="M21" s="80"/>
      <c r="N21" s="81">
        <f>分析係数表!H24</f>
        <v>4.0412204485754696E-4</v>
      </c>
      <c r="O21" s="82">
        <f t="shared" si="4"/>
        <v>6.0624668131507393E-3</v>
      </c>
      <c r="P21" s="76">
        <f>分析係数表!C24</f>
        <v>5.8479532163743242E-3</v>
      </c>
      <c r="Q21" s="82">
        <f t="shared" si="5"/>
        <v>3.5453022299127464E-5</v>
      </c>
      <c r="R21" s="83">
        <v>7.2654908084165425E-5</v>
      </c>
      <c r="S21" s="84">
        <f t="shared" si="6"/>
        <v>1.3512084981603224E-4</v>
      </c>
      <c r="T21" s="85">
        <f>分析係数表!F24</f>
        <v>0.66666666666666663</v>
      </c>
      <c r="U21" s="86">
        <f t="shared" si="7"/>
        <v>9.0080566544021486E-5</v>
      </c>
      <c r="V21" s="87">
        <f>分析係数表!D24</f>
        <v>0</v>
      </c>
      <c r="W21" s="167">
        <f t="shared" si="8"/>
        <v>0</v>
      </c>
      <c r="X21" s="76">
        <f>分析係数表!E24</f>
        <v>0</v>
      </c>
      <c r="Y21" s="166">
        <f t="shared" si="9"/>
        <v>0</v>
      </c>
    </row>
    <row r="22" spans="1:25" x14ac:dyDescent="0.2">
      <c r="A22" s="6" t="s">
        <v>10</v>
      </c>
      <c r="B22" s="5" t="s">
        <v>271</v>
      </c>
      <c r="C22" s="90"/>
      <c r="D22" s="76">
        <f>投入係数表!M22</f>
        <v>0</v>
      </c>
      <c r="E22" s="77">
        <f t="shared" si="0"/>
        <v>0</v>
      </c>
      <c r="F22" s="76">
        <f>分析係数表!C25</f>
        <v>1.2048192771084376E-2</v>
      </c>
      <c r="G22" s="77">
        <f t="shared" si="1"/>
        <v>0</v>
      </c>
      <c r="H22" s="77">
        <v>3.3746644302607858E-4</v>
      </c>
      <c r="I22" s="77">
        <f t="shared" si="2"/>
        <v>3.3746644302607858E-4</v>
      </c>
      <c r="J22" s="76">
        <f>分析係数表!G25</f>
        <v>0.33333333333333331</v>
      </c>
      <c r="K22" s="78">
        <f t="shared" si="3"/>
        <v>1.1248881434202618E-4</v>
      </c>
      <c r="L22" s="79"/>
      <c r="M22" s="80"/>
      <c r="N22" s="81">
        <f>分析係数表!H25</f>
        <v>5.3882939314339599E-4</v>
      </c>
      <c r="O22" s="82">
        <f t="shared" si="4"/>
        <v>8.0832890842009869E-3</v>
      </c>
      <c r="P22" s="76">
        <f>分析係数表!C25</f>
        <v>1.2048192771084376E-2</v>
      </c>
      <c r="Q22" s="82">
        <f t="shared" si="5"/>
        <v>9.7389025110855573E-5</v>
      </c>
      <c r="R22" s="83">
        <v>1.6278434338076384E-4</v>
      </c>
      <c r="S22" s="84">
        <f t="shared" si="6"/>
        <v>5.0025078640684247E-4</v>
      </c>
      <c r="T22" s="85">
        <f>分析係数表!F25</f>
        <v>0.66666666666666663</v>
      </c>
      <c r="U22" s="86">
        <f t="shared" si="7"/>
        <v>3.3350052427122829E-4</v>
      </c>
      <c r="V22" s="87">
        <f>分析係数表!D25</f>
        <v>0</v>
      </c>
      <c r="W22" s="167">
        <f t="shared" si="8"/>
        <v>0</v>
      </c>
      <c r="X22" s="76">
        <f>分析係数表!E25</f>
        <v>0</v>
      </c>
      <c r="Y22" s="166">
        <f t="shared" si="9"/>
        <v>0</v>
      </c>
    </row>
    <row r="23" spans="1:25" x14ac:dyDescent="0.2">
      <c r="A23" s="6" t="s">
        <v>11</v>
      </c>
      <c r="B23" s="5" t="s">
        <v>35</v>
      </c>
      <c r="C23" s="90"/>
      <c r="D23" s="76">
        <f>投入係数表!M23</f>
        <v>0</v>
      </c>
      <c r="E23" s="77">
        <f t="shared" si="0"/>
        <v>0</v>
      </c>
      <c r="F23" s="76">
        <f>分析係数表!C26</f>
        <v>2.4531024531024515E-2</v>
      </c>
      <c r="G23" s="77">
        <f t="shared" si="1"/>
        <v>0</v>
      </c>
      <c r="H23" s="77">
        <v>5.2959169920618443E-4</v>
      </c>
      <c r="I23" s="77">
        <f t="shared" si="2"/>
        <v>5.2959169920618443E-4</v>
      </c>
      <c r="J23" s="76">
        <f>分析係数表!G26</f>
        <v>0.2</v>
      </c>
      <c r="K23" s="78">
        <f t="shared" si="3"/>
        <v>1.059183398412369E-4</v>
      </c>
      <c r="L23" s="79"/>
      <c r="M23" s="80"/>
      <c r="N23" s="81">
        <f>分析係数表!H26</f>
        <v>1.1988953997440561E-2</v>
      </c>
      <c r="O23" s="82">
        <f t="shared" si="4"/>
        <v>0.17985318212347196</v>
      </c>
      <c r="P23" s="76">
        <f>分析係数表!C26</f>
        <v>2.4531024531024515E-2</v>
      </c>
      <c r="Q23" s="82">
        <f t="shared" si="5"/>
        <v>4.41198282265371E-3</v>
      </c>
      <c r="R23" s="83">
        <v>4.4999524249117358E-3</v>
      </c>
      <c r="S23" s="84">
        <f t="shared" si="6"/>
        <v>5.0295441241179203E-3</v>
      </c>
      <c r="T23" s="85">
        <f>分析係数表!F26</f>
        <v>0.35</v>
      </c>
      <c r="U23" s="86">
        <f t="shared" si="7"/>
        <v>1.760340443441272E-3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投入係数表!M24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0.17227509860703355</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3.3670033670033517E-3</v>
      </c>
      <c r="G25" s="77">
        <f t="shared" si="1"/>
        <v>0</v>
      </c>
      <c r="H25" s="77">
        <v>2.307050034706686E-4</v>
      </c>
      <c r="I25" s="77">
        <f t="shared" si="2"/>
        <v>2.307050034706686E-4</v>
      </c>
      <c r="J25" s="76">
        <f>分析係数表!G28</f>
        <v>0.13333333333333333</v>
      </c>
      <c r="K25" s="78">
        <f t="shared" si="3"/>
        <v>3.0760667129422482E-5</v>
      </c>
      <c r="L25" s="79"/>
      <c r="M25" s="80"/>
      <c r="N25" s="81">
        <f>分析係数表!H28</f>
        <v>2.1418468377449991E-2</v>
      </c>
      <c r="O25" s="82">
        <f t="shared" si="4"/>
        <v>0.32131074109698926</v>
      </c>
      <c r="P25" s="76">
        <f>分析係数表!C28</f>
        <v>3.3670033670033517E-3</v>
      </c>
      <c r="Q25" s="82">
        <f t="shared" si="5"/>
        <v>1.0818543471279051E-3</v>
      </c>
      <c r="R25" s="83">
        <v>1.1267639649851146E-3</v>
      </c>
      <c r="S25" s="84">
        <f t="shared" si="6"/>
        <v>1.3574689684557831E-3</v>
      </c>
      <c r="T25" s="85">
        <f>分析係数表!F28</f>
        <v>0.22222222222222221</v>
      </c>
      <c r="U25" s="86">
        <f t="shared" si="7"/>
        <v>3.0165977076795182E-4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投入係数表!M26</f>
        <v>1.1023622047244094E-2</v>
      </c>
      <c r="E26" s="77">
        <f t="shared" si="0"/>
        <v>1.1023622047244095</v>
      </c>
      <c r="F26" s="76">
        <f>分析係数表!C29</f>
        <v>2.5392986698911768E-2</v>
      </c>
      <c r="G26" s="77">
        <f t="shared" si="1"/>
        <v>2.7992268801949983E-2</v>
      </c>
      <c r="H26" s="77">
        <v>2.9343146295562166E-2</v>
      </c>
      <c r="I26" s="77">
        <f t="shared" si="2"/>
        <v>2.9343146295562166E-2</v>
      </c>
      <c r="J26" s="76">
        <f>分析係数表!G29</f>
        <v>0.29914529914529914</v>
      </c>
      <c r="K26" s="78">
        <f t="shared" si="3"/>
        <v>8.7778642764502202E-3</v>
      </c>
      <c r="L26" s="79"/>
      <c r="M26" s="80"/>
      <c r="N26" s="81">
        <f>分析係数表!H29</f>
        <v>1.0103051121438675E-2</v>
      </c>
      <c r="O26" s="82">
        <f t="shared" si="4"/>
        <v>0.15156167032876852</v>
      </c>
      <c r="P26" s="76">
        <f>分析係数表!C29</f>
        <v>2.5392986698911768E-2</v>
      </c>
      <c r="Q26" s="82">
        <f t="shared" si="5"/>
        <v>3.8486034787232693E-3</v>
      </c>
      <c r="R26" s="83">
        <v>4.8783716241679303E-3</v>
      </c>
      <c r="S26" s="84">
        <f t="shared" si="6"/>
        <v>3.4221517919730098E-2</v>
      </c>
      <c r="T26" s="85">
        <f>分析係数表!F29</f>
        <v>0.51282051282051277</v>
      </c>
      <c r="U26" s="86">
        <f t="shared" si="7"/>
        <v>1.7549496369092355E-2</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投入係数表!M27</f>
        <v>6.2992125984251968E-3</v>
      </c>
      <c r="E27" s="77">
        <f t="shared" si="0"/>
        <v>0.62992125984251968</v>
      </c>
      <c r="F27" s="76">
        <f>分析係数表!C30</f>
        <v>1</v>
      </c>
      <c r="G27" s="77">
        <f t="shared" si="1"/>
        <v>0.62992125984251968</v>
      </c>
      <c r="H27" s="77">
        <v>0.652529412214087</v>
      </c>
      <c r="I27" s="77">
        <f t="shared" si="2"/>
        <v>0.652529412214087</v>
      </c>
      <c r="J27" s="76">
        <f>分析係数表!G30</f>
        <v>0.34463347510632975</v>
      </c>
      <c r="K27" s="78">
        <f t="shared" si="3"/>
        <v>0.22488347894043154</v>
      </c>
      <c r="L27" s="79"/>
      <c r="M27" s="80"/>
      <c r="N27" s="81">
        <f>分析係数表!H30</f>
        <v>0</v>
      </c>
      <c r="O27" s="82">
        <f t="shared" si="4"/>
        <v>0</v>
      </c>
      <c r="P27" s="76">
        <f>分析係数表!C30</f>
        <v>1</v>
      </c>
      <c r="Q27" s="82">
        <f t="shared" si="5"/>
        <v>0</v>
      </c>
      <c r="R27" s="83">
        <v>2.1650126304163578E-2</v>
      </c>
      <c r="S27" s="84">
        <f t="shared" si="6"/>
        <v>0.67417953851825063</v>
      </c>
      <c r="T27" s="85">
        <f>分析係数表!F30</f>
        <v>0.44145609206905179</v>
      </c>
      <c r="U27" s="86">
        <f t="shared" si="7"/>
        <v>0.29762066442718371</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投入係数表!M28</f>
        <v>5.6692913385826771E-2</v>
      </c>
      <c r="E28" s="77">
        <f t="shared" si="0"/>
        <v>5.6692913385826769</v>
      </c>
      <c r="F28" s="76">
        <f>分析係数表!C31</f>
        <v>1.5332197614991494E-2</v>
      </c>
      <c r="G28" s="77">
        <f t="shared" si="1"/>
        <v>8.6922695140109252E-2</v>
      </c>
      <c r="H28" s="77">
        <v>8.949895760805246E-2</v>
      </c>
      <c r="I28" s="77">
        <f t="shared" si="2"/>
        <v>8.949895760805246E-2</v>
      </c>
      <c r="J28" s="76">
        <f>分析係数表!G31</f>
        <v>7.407407407407407E-2</v>
      </c>
      <c r="K28" s="78">
        <f t="shared" si="3"/>
        <v>6.6295524154112925E-3</v>
      </c>
      <c r="L28" s="79"/>
      <c r="M28" s="80"/>
      <c r="N28" s="81">
        <f>分析係数表!H31</f>
        <v>2.4786152084596214E-2</v>
      </c>
      <c r="O28" s="82">
        <f t="shared" si="4"/>
        <v>0.37183129787324537</v>
      </c>
      <c r="P28" s="76">
        <f>分析係数表!C31</f>
        <v>1.5332197614991494E-2</v>
      </c>
      <c r="Q28" s="82">
        <f t="shared" si="5"/>
        <v>5.7009909384313643E-3</v>
      </c>
      <c r="R28" s="83">
        <v>6.8100681205006354E-3</v>
      </c>
      <c r="S28" s="84">
        <f t="shared" si="6"/>
        <v>9.6309025728553099E-2</v>
      </c>
      <c r="T28" s="85">
        <f>分析係数表!F31</f>
        <v>0.37037037037037035</v>
      </c>
      <c r="U28" s="86">
        <f t="shared" si="7"/>
        <v>3.5670009529093737E-2</v>
      </c>
      <c r="V28" s="87">
        <f>分析係数表!D31</f>
        <v>0</v>
      </c>
      <c r="W28" s="167">
        <f t="shared" si="8"/>
        <v>0</v>
      </c>
      <c r="X28" s="76">
        <f>分析係数表!E31</f>
        <v>0</v>
      </c>
      <c r="Y28" s="166">
        <f t="shared" si="9"/>
        <v>0</v>
      </c>
    </row>
    <row r="29" spans="1:25" x14ac:dyDescent="0.2">
      <c r="A29" s="6" t="s">
        <v>17</v>
      </c>
      <c r="B29" s="5" t="s">
        <v>272</v>
      </c>
      <c r="C29" s="90"/>
      <c r="D29" s="76">
        <f>投入係数表!M29</f>
        <v>1.5748031496062992E-3</v>
      </c>
      <c r="E29" s="77">
        <f t="shared" si="0"/>
        <v>0.15748031496062992</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0.1055879636623754</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投入係数表!M30</f>
        <v>1.5748031496062992E-3</v>
      </c>
      <c r="E30" s="77">
        <f t="shared" si="0"/>
        <v>0.15748031496062992</v>
      </c>
      <c r="F30" s="76">
        <f>分析係数表!C33</f>
        <v>1</v>
      </c>
      <c r="G30" s="77">
        <f t="shared" si="1"/>
        <v>0.15748031496062992</v>
      </c>
      <c r="H30" s="77">
        <v>0.16833659677578663</v>
      </c>
      <c r="I30" s="77">
        <f t="shared" si="2"/>
        <v>0.16833659677578663</v>
      </c>
      <c r="J30" s="76">
        <f>分析係数表!G33</f>
        <v>0.50724637681159424</v>
      </c>
      <c r="K30" s="78">
        <f t="shared" si="3"/>
        <v>8.5388128799312069E-2</v>
      </c>
      <c r="L30" s="79"/>
      <c r="M30" s="80"/>
      <c r="N30" s="81">
        <f>分析係数表!H33</f>
        <v>1.0439819492153296E-3</v>
      </c>
      <c r="O30" s="82">
        <f t="shared" si="4"/>
        <v>1.566137260063941E-2</v>
      </c>
      <c r="P30" s="76">
        <f>分析係数表!C33</f>
        <v>1</v>
      </c>
      <c r="Q30" s="82">
        <f t="shared" si="5"/>
        <v>1.566137260063941E-2</v>
      </c>
      <c r="R30" s="83">
        <v>4.4468472959118904E-2</v>
      </c>
      <c r="S30" s="84">
        <f t="shared" si="6"/>
        <v>0.21280506973490554</v>
      </c>
      <c r="T30" s="85">
        <f>分析係数表!F33</f>
        <v>0.64822134387351782</v>
      </c>
      <c r="U30" s="86">
        <f t="shared" si="7"/>
        <v>0.13794478828665815</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投入係数表!M31</f>
        <v>3.937007874015748E-2</v>
      </c>
      <c r="E31" s="77">
        <f t="shared" si="0"/>
        <v>3.9370078740157481</v>
      </c>
      <c r="F31" s="76">
        <f>分析係数表!C34</f>
        <v>0.17998641611953814</v>
      </c>
      <c r="G31" s="77">
        <f t="shared" si="1"/>
        <v>0.7086079374784966</v>
      </c>
      <c r="H31" s="77">
        <v>0.74402649736679916</v>
      </c>
      <c r="I31" s="77">
        <f t="shared" si="2"/>
        <v>0.74402649736679916</v>
      </c>
      <c r="J31" s="76">
        <f>分析係数表!G34</f>
        <v>0.42479908151549944</v>
      </c>
      <c r="K31" s="78">
        <f t="shared" si="3"/>
        <v>0.31606177270461044</v>
      </c>
      <c r="L31" s="79"/>
      <c r="M31" s="80"/>
      <c r="N31" s="81">
        <f>分析係数表!H34</f>
        <v>0.17353674142924497</v>
      </c>
      <c r="O31" s="82">
        <f t="shared" si="4"/>
        <v>2.6033242906804803</v>
      </c>
      <c r="P31" s="76">
        <f>分析係数表!C34</f>
        <v>0.17998641611953814</v>
      </c>
      <c r="Q31" s="82">
        <f t="shared" si="5"/>
        <v>0.46856300907651838</v>
      </c>
      <c r="R31" s="83">
        <v>0.49721518907713158</v>
      </c>
      <c r="S31" s="84">
        <f t="shared" si="6"/>
        <v>1.2412416864439306</v>
      </c>
      <c r="T31" s="85">
        <f>分析係数表!F34</f>
        <v>0.70187523918867201</v>
      </c>
      <c r="U31" s="86">
        <f t="shared" si="7"/>
        <v>0.87119680556378443</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投入係数表!M32</f>
        <v>1.1023622047244094E-2</v>
      </c>
      <c r="E32" s="77">
        <f t="shared" si="0"/>
        <v>1.1023622047244095</v>
      </c>
      <c r="F32" s="76">
        <f>分析係数表!C35</f>
        <v>0.37009544008483564</v>
      </c>
      <c r="G32" s="77">
        <f t="shared" si="1"/>
        <v>0.40797922529037001</v>
      </c>
      <c r="H32" s="77">
        <v>0.45602018133418415</v>
      </c>
      <c r="I32" s="77">
        <f t="shared" si="2"/>
        <v>0.45602018133418415</v>
      </c>
      <c r="J32" s="76">
        <f>分析係数表!G35</f>
        <v>0.31512981199641898</v>
      </c>
      <c r="K32" s="78">
        <f t="shared" si="3"/>
        <v>0.14370555401041435</v>
      </c>
      <c r="L32" s="79"/>
      <c r="M32" s="80"/>
      <c r="N32" s="81">
        <f>分析係数表!H35</f>
        <v>6.5501448103994067E-2</v>
      </c>
      <c r="O32" s="82">
        <f t="shared" si="4"/>
        <v>0.9826248292981824</v>
      </c>
      <c r="P32" s="76">
        <f>分析係数表!C35</f>
        <v>0.37009544008483564</v>
      </c>
      <c r="Q32" s="82">
        <f t="shared" si="5"/>
        <v>0.36366496863739733</v>
      </c>
      <c r="R32" s="83">
        <v>0.42479168955036128</v>
      </c>
      <c r="S32" s="84">
        <f t="shared" si="6"/>
        <v>0.88081187088454538</v>
      </c>
      <c r="T32" s="85">
        <f>分析係数表!F35</f>
        <v>0.64995523724261417</v>
      </c>
      <c r="U32" s="86">
        <f t="shared" si="7"/>
        <v>0.5724882885068755</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投入係数表!M33</f>
        <v>3.1496062992125984E-3</v>
      </c>
      <c r="E33" s="77">
        <f t="shared" si="0"/>
        <v>0.31496062992125984</v>
      </c>
      <c r="F33" s="76">
        <f>分析係数表!C36</f>
        <v>0.67206754906435417</v>
      </c>
      <c r="G33" s="77">
        <f t="shared" si="1"/>
        <v>0.21167481860294621</v>
      </c>
      <c r="H33" s="77">
        <v>0.26586522492287468</v>
      </c>
      <c r="I33" s="77">
        <f t="shared" si="2"/>
        <v>0.26586522492287468</v>
      </c>
      <c r="J33" s="76">
        <f>分析係数表!G36</f>
        <v>6.1058344640434192E-3</v>
      </c>
      <c r="K33" s="78">
        <f t="shared" si="3"/>
        <v>1.6233290531247435E-3</v>
      </c>
      <c r="L33" s="79"/>
      <c r="M33" s="80"/>
      <c r="N33" s="81">
        <f>分析係数表!H36</f>
        <v>0.13181114029770324</v>
      </c>
      <c r="O33" s="82">
        <f t="shared" si="4"/>
        <v>1.9773745922226664</v>
      </c>
      <c r="P33" s="76">
        <f>分析係数表!C36</f>
        <v>0.67206754906435417</v>
      </c>
      <c r="Q33" s="82">
        <f t="shared" si="5"/>
        <v>1.3289292957772143</v>
      </c>
      <c r="R33" s="83">
        <v>1.3693332363922008</v>
      </c>
      <c r="S33" s="84">
        <f t="shared" si="6"/>
        <v>1.6351984613150754</v>
      </c>
      <c r="T33" s="85">
        <f>分析係数表!F36</f>
        <v>0.89721845318860249</v>
      </c>
      <c r="U33" s="86">
        <f t="shared" si="7"/>
        <v>1.4671302341174948</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投入係数表!M34</f>
        <v>4.7244094488188976E-2</v>
      </c>
      <c r="E34" s="77">
        <f t="shared" si="0"/>
        <v>4.7244094488188972</v>
      </c>
      <c r="F34" s="76">
        <f>分析係数表!C37</f>
        <v>0.22615884263359909</v>
      </c>
      <c r="G34" s="77">
        <f t="shared" si="1"/>
        <v>1.0684669730721217</v>
      </c>
      <c r="H34" s="77">
        <v>1.1420093097198416</v>
      </c>
      <c r="I34" s="77">
        <f t="shared" si="2"/>
        <v>1.1420093097198416</v>
      </c>
      <c r="J34" s="76">
        <f>分析係数表!G37</f>
        <v>0.42877801879971078</v>
      </c>
      <c r="K34" s="78">
        <f t="shared" si="3"/>
        <v>0.48966848927249895</v>
      </c>
      <c r="L34" s="79"/>
      <c r="M34" s="80"/>
      <c r="N34" s="81">
        <f>分析係数表!H37</f>
        <v>5.1626591230551626E-2</v>
      </c>
      <c r="O34" s="82">
        <f t="shared" si="4"/>
        <v>0.77448013538000704</v>
      </c>
      <c r="P34" s="76">
        <f>分析係数表!C37</f>
        <v>0.22615884263359909</v>
      </c>
      <c r="Q34" s="82">
        <f t="shared" si="5"/>
        <v>0.17515553106025553</v>
      </c>
      <c r="R34" s="83">
        <v>0.20391565227967662</v>
      </c>
      <c r="S34" s="84">
        <f t="shared" si="6"/>
        <v>1.3459249619995182</v>
      </c>
      <c r="T34" s="85">
        <f>分析係数表!F37</f>
        <v>0.63340563991323207</v>
      </c>
      <c r="U34" s="86">
        <f t="shared" si="7"/>
        <v>0.85251646183049734</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投入係数表!M35</f>
        <v>4.7244094488188976E-3</v>
      </c>
      <c r="E35" s="77">
        <f t="shared" si="0"/>
        <v>0.47244094488188976</v>
      </c>
      <c r="F35" s="76">
        <f>分析係数表!C38</f>
        <v>8.5419734904271016E-2</v>
      </c>
      <c r="G35" s="77">
        <f t="shared" si="1"/>
        <v>4.035578026973434E-2</v>
      </c>
      <c r="H35" s="77">
        <v>5.3722450943199711E-2</v>
      </c>
      <c r="I35" s="77">
        <f t="shared" si="2"/>
        <v>5.3722450943199711E-2</v>
      </c>
      <c r="J35" s="76">
        <f>分析係数表!G38</f>
        <v>0.21071428571428572</v>
      </c>
      <c r="K35" s="78">
        <f t="shared" si="3"/>
        <v>1.1320087877317081E-2</v>
      </c>
      <c r="L35" s="79"/>
      <c r="M35" s="80"/>
      <c r="N35" s="81">
        <f>分析係数表!H38</f>
        <v>4.4689162793830402E-2</v>
      </c>
      <c r="O35" s="82">
        <f t="shared" si="4"/>
        <v>0.6704077884209193</v>
      </c>
      <c r="P35" s="76">
        <f>分析係数表!C38</f>
        <v>8.5419734904271016E-2</v>
      </c>
      <c r="Q35" s="82">
        <f t="shared" si="5"/>
        <v>5.726605556467354E-2</v>
      </c>
      <c r="R35" s="83">
        <v>6.7415190719647758E-2</v>
      </c>
      <c r="S35" s="84">
        <f t="shared" si="6"/>
        <v>0.12113764166284746</v>
      </c>
      <c r="T35" s="85">
        <f>分析係数表!F38</f>
        <v>0.38214285714285712</v>
      </c>
      <c r="U35" s="86">
        <f t="shared" si="7"/>
        <v>4.6291884492588135E-2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投入係数表!M36</f>
        <v>0</v>
      </c>
      <c r="E36" s="77">
        <f t="shared" si="0"/>
        <v>0</v>
      </c>
      <c r="F36" s="76">
        <f>分析係数表!C39</f>
        <v>1</v>
      </c>
      <c r="G36" s="77">
        <f t="shared" si="1"/>
        <v>0</v>
      </c>
      <c r="H36" s="77">
        <v>8.637490226322847E-3</v>
      </c>
      <c r="I36" s="77">
        <f t="shared" si="2"/>
        <v>8.637490226322847E-3</v>
      </c>
      <c r="J36" s="76">
        <f>分析係数表!G39</f>
        <v>0.35514018691588783</v>
      </c>
      <c r="K36" s="78">
        <f t="shared" si="3"/>
        <v>3.06751989346045E-3</v>
      </c>
      <c r="L36" s="79"/>
      <c r="M36" s="80"/>
      <c r="N36" s="81">
        <f>分析係数表!H39</f>
        <v>4.1085741227183939E-3</v>
      </c>
      <c r="O36" s="82">
        <f t="shared" si="4"/>
        <v>6.1635079267032516E-2</v>
      </c>
      <c r="P36" s="76">
        <f>分析係数表!C39</f>
        <v>1</v>
      </c>
      <c r="Q36" s="82">
        <f t="shared" si="5"/>
        <v>6.1635079267032516E-2</v>
      </c>
      <c r="R36" s="83">
        <v>6.4917734912119981E-2</v>
      </c>
      <c r="S36" s="84">
        <f t="shared" si="6"/>
        <v>7.3555225138442829E-2</v>
      </c>
      <c r="T36" s="85">
        <f>分析係数表!F39</f>
        <v>0.70560747663551404</v>
      </c>
      <c r="U36" s="86">
        <f t="shared" si="7"/>
        <v>5.1901116803293776E-2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投入係数表!M37</f>
        <v>0</v>
      </c>
      <c r="E37" s="77">
        <f t="shared" si="0"/>
        <v>0</v>
      </c>
      <c r="F37" s="76">
        <f>分析係数表!C40</f>
        <v>0.70586826347305387</v>
      </c>
      <c r="G37" s="77">
        <f t="shared" si="1"/>
        <v>0</v>
      </c>
      <c r="H37" s="77">
        <v>1.9418068197510357E-4</v>
      </c>
      <c r="I37" s="77">
        <f t="shared" si="2"/>
        <v>1.9418068197510357E-4</v>
      </c>
      <c r="J37" s="76">
        <f>分析係数表!G40</f>
        <v>0.55389507154213036</v>
      </c>
      <c r="K37" s="78">
        <f t="shared" si="3"/>
        <v>1.0755572273469965E-4</v>
      </c>
      <c r="L37" s="79"/>
      <c r="M37" s="80"/>
      <c r="N37" s="81">
        <f>分析係数表!H40</f>
        <v>2.7951774769313667E-2</v>
      </c>
      <c r="O37" s="82">
        <f t="shared" si="4"/>
        <v>0.41932062124292618</v>
      </c>
      <c r="P37" s="76">
        <f>分析係数表!C40</f>
        <v>0.70586826347305387</v>
      </c>
      <c r="Q37" s="82">
        <f t="shared" si="5"/>
        <v>0.29598511875518646</v>
      </c>
      <c r="R37" s="83">
        <v>0.29625166503078154</v>
      </c>
      <c r="S37" s="84">
        <f t="shared" si="6"/>
        <v>0.29644584571275667</v>
      </c>
      <c r="T37" s="85">
        <f>分析係数表!F40</f>
        <v>0.75325914149443562</v>
      </c>
      <c r="U37" s="86">
        <f t="shared" si="7"/>
        <v>0.22330054324118301</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投入係数表!M38</f>
        <v>0</v>
      </c>
      <c r="E38" s="77">
        <f t="shared" si="0"/>
        <v>0</v>
      </c>
      <c r="F38" s="76">
        <f>分析係数表!C41</f>
        <v>0.40942803268384664</v>
      </c>
      <c r="G38" s="77">
        <f t="shared" si="1"/>
        <v>0</v>
      </c>
      <c r="H38" s="77">
        <v>3.8448747617809934E-8</v>
      </c>
      <c r="I38" s="77">
        <f t="shared" si="2"/>
        <v>3.8448747617809934E-8</v>
      </c>
      <c r="J38" s="76">
        <f>分析係数表!G41</f>
        <v>0.46004842615012109</v>
      </c>
      <c r="K38" s="78">
        <f t="shared" si="3"/>
        <v>1.7688285829016676E-8</v>
      </c>
      <c r="L38" s="79"/>
      <c r="M38" s="80"/>
      <c r="N38" s="81">
        <f>分析係数表!H41</f>
        <v>5.1357176533979927E-2</v>
      </c>
      <c r="O38" s="82">
        <f t="shared" si="4"/>
        <v>0.7704384908379065</v>
      </c>
      <c r="P38" s="76">
        <f>分析係数表!C41</f>
        <v>0.40942803268384664</v>
      </c>
      <c r="Q38" s="82">
        <f t="shared" si="5"/>
        <v>0.31543911560767585</v>
      </c>
      <c r="R38" s="83">
        <v>0.31813507266912927</v>
      </c>
      <c r="S38" s="84">
        <f t="shared" si="6"/>
        <v>0.3181351111178769</v>
      </c>
      <c r="T38" s="85">
        <f>分析係数表!F41</f>
        <v>0.56416464891041163</v>
      </c>
      <c r="U38" s="86">
        <f t="shared" si="7"/>
        <v>0.1794805832698918</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投入係数表!M39</f>
        <v>0</v>
      </c>
      <c r="E39" s="77">
        <f>$C$15*D39</f>
        <v>0</v>
      </c>
      <c r="F39" s="76">
        <f>分析係数表!C42</f>
        <v>1</v>
      </c>
      <c r="G39" s="77">
        <f>E39*F39</f>
        <v>0</v>
      </c>
      <c r="H39" s="77">
        <v>5.3755434416624505E-3</v>
      </c>
      <c r="I39" s="77">
        <f>C39+H39</f>
        <v>5.3755434416624505E-3</v>
      </c>
      <c r="J39" s="76">
        <f>分析係数表!G42</f>
        <v>0.48732394366197185</v>
      </c>
      <c r="K39" s="78">
        <f>I39*J39</f>
        <v>2.6196310293171944E-3</v>
      </c>
      <c r="L39" s="79"/>
      <c r="M39" s="80"/>
      <c r="N39" s="81">
        <f>分析係数表!H42</f>
        <v>1.5491345052872633E-2</v>
      </c>
      <c r="O39" s="82">
        <f t="shared" si="4"/>
        <v>0.23239456117077836</v>
      </c>
      <c r="P39" s="76">
        <f>分析係数表!C42</f>
        <v>1</v>
      </c>
      <c r="Q39" s="82">
        <f>O39*P39</f>
        <v>0.23239456117077836</v>
      </c>
      <c r="R39" s="83">
        <v>0.23627013935490865</v>
      </c>
      <c r="S39" s="84">
        <f>I39+R39</f>
        <v>0.24164568279657109</v>
      </c>
      <c r="T39" s="85">
        <f>分析係数表!F42</f>
        <v>0.56338028169014087</v>
      </c>
      <c r="U39" s="86">
        <f t="shared" si="7"/>
        <v>0.13613841284313866</v>
      </c>
      <c r="V39" s="87">
        <f>分析係数表!D42</f>
        <v>0.21267605633802816</v>
      </c>
      <c r="W39" s="167">
        <f t="shared" si="8"/>
        <v>0</v>
      </c>
      <c r="X39" s="76">
        <f>分析係数表!E42</f>
        <v>0.1704225352112676</v>
      </c>
      <c r="Y39" s="166">
        <f t="shared" si="9"/>
        <v>0</v>
      </c>
    </row>
    <row r="40" spans="1:25" x14ac:dyDescent="0.2">
      <c r="A40" s="6" t="s">
        <v>194</v>
      </c>
      <c r="B40" s="5" t="s">
        <v>41</v>
      </c>
      <c r="C40" s="90"/>
      <c r="D40" s="76">
        <f>投入係数表!M40</f>
        <v>5.3543307086614172E-2</v>
      </c>
      <c r="E40" s="77">
        <f>$C$15*D40</f>
        <v>5.3543307086614176</v>
      </c>
      <c r="F40" s="76">
        <f>分析係数表!C43</f>
        <v>0.37124836885602441</v>
      </c>
      <c r="G40" s="77">
        <f>E40*F40</f>
        <v>1.9877865419062726</v>
      </c>
      <c r="H40" s="77">
        <v>2.2478523089828091</v>
      </c>
      <c r="I40" s="77">
        <f>C40+H40</f>
        <v>2.2478523089828091</v>
      </c>
      <c r="J40" s="76">
        <f>分析係数表!G43</f>
        <v>0.37031082529474812</v>
      </c>
      <c r="K40" s="78">
        <f>I40*J40</f>
        <v>0.83240404368012921</v>
      </c>
      <c r="L40" s="79"/>
      <c r="M40" s="80"/>
      <c r="N40" s="81">
        <f>分析係数表!H43</f>
        <v>4.1186771738398333E-2</v>
      </c>
      <c r="O40" s="82">
        <f t="shared" si="4"/>
        <v>0.61786640937361292</v>
      </c>
      <c r="P40" s="76">
        <f>分析係数表!C43</f>
        <v>0.37124836885602441</v>
      </c>
      <c r="Q40" s="82">
        <f>O40*P40</f>
        <v>0.22938189665088243</v>
      </c>
      <c r="R40" s="83">
        <v>0.32917469372166219</v>
      </c>
      <c r="S40" s="84">
        <f>I40+R40</f>
        <v>2.5770270027044715</v>
      </c>
      <c r="T40" s="85">
        <f>分析係数表!F43</f>
        <v>0.64951768488745976</v>
      </c>
      <c r="U40" s="86">
        <f t="shared" si="7"/>
        <v>1.6738246126890779</v>
      </c>
      <c r="V40" s="87">
        <f>分析係数表!D43</f>
        <v>0.31296891747052519</v>
      </c>
      <c r="W40" s="167">
        <f t="shared" si="8"/>
        <v>1</v>
      </c>
      <c r="X40" s="76">
        <f>分析係数表!E43</f>
        <v>0.24115755627009647</v>
      </c>
      <c r="Y40" s="166">
        <f t="shared" si="9"/>
        <v>1</v>
      </c>
    </row>
    <row r="41" spans="1:25" x14ac:dyDescent="0.2">
      <c r="A41" s="6" t="s">
        <v>340</v>
      </c>
      <c r="B41" s="5" t="s">
        <v>42</v>
      </c>
      <c r="C41" s="90"/>
      <c r="D41" s="76">
        <f>投入係数表!M41</f>
        <v>0</v>
      </c>
      <c r="E41" s="77">
        <f>$C$15*D41</f>
        <v>0</v>
      </c>
      <c r="F41" s="76">
        <f>分析係数表!C44</f>
        <v>0.32894128525196487</v>
      </c>
      <c r="G41" s="77">
        <f>E41*F41</f>
        <v>0</v>
      </c>
      <c r="H41" s="77">
        <v>6.7893307596109478E-4</v>
      </c>
      <c r="I41" s="77">
        <f>C41+H41</f>
        <v>6.7893307596109478E-4</v>
      </c>
      <c r="J41" s="76">
        <f>分析係数表!G44</f>
        <v>0.26022361770562108</v>
      </c>
      <c r="K41" s="78">
        <f>I41*J41</f>
        <v>1.7667442120660132E-4</v>
      </c>
      <c r="L41" s="79"/>
      <c r="M41" s="80"/>
      <c r="N41" s="81">
        <f>分析係数表!H44</f>
        <v>0.11840775914326127</v>
      </c>
      <c r="O41" s="82">
        <f t="shared" si="4"/>
        <v>1.7763027762531669</v>
      </c>
      <c r="P41" s="76">
        <f>分析係数表!C44</f>
        <v>0.32894128525196487</v>
      </c>
      <c r="Q41" s="82">
        <f>O41*P41</f>
        <v>0.58429931821735015</v>
      </c>
      <c r="R41" s="83">
        <v>0.59123331461119777</v>
      </c>
      <c r="S41" s="84">
        <f>I41+R41</f>
        <v>0.59191224768715889</v>
      </c>
      <c r="T41" s="85">
        <f>分析係数表!F44</f>
        <v>0.457650482462858</v>
      </c>
      <c r="U41" s="86">
        <f t="shared" si="7"/>
        <v>0.27088892572970297</v>
      </c>
      <c r="V41" s="87">
        <f>分析係数表!D44</f>
        <v>0.19191300352274468</v>
      </c>
      <c r="W41" s="167">
        <f t="shared" si="8"/>
        <v>0</v>
      </c>
      <c r="X41" s="76">
        <f>分析係数表!E44</f>
        <v>0.13018839025884515</v>
      </c>
      <c r="Y41" s="166">
        <f t="shared" si="9"/>
        <v>0</v>
      </c>
    </row>
    <row r="42" spans="1:25" x14ac:dyDescent="0.2">
      <c r="A42" s="6" t="s">
        <v>341</v>
      </c>
      <c r="B42" s="5" t="s">
        <v>278</v>
      </c>
      <c r="C42" s="90"/>
      <c r="D42" s="76">
        <f>投入係数表!M42</f>
        <v>0</v>
      </c>
      <c r="E42" s="77">
        <f>$C$15*D42</f>
        <v>0</v>
      </c>
      <c r="F42" s="76">
        <f>分析係数表!C45</f>
        <v>1</v>
      </c>
      <c r="G42" s="77">
        <f>E42*F42</f>
        <v>0</v>
      </c>
      <c r="H42" s="77">
        <v>2.2133399694549477E-3</v>
      </c>
      <c r="I42" s="77">
        <f>C42+H42</f>
        <v>2.2133399694549477E-3</v>
      </c>
      <c r="J42" s="76">
        <f>分析係数表!G45</f>
        <v>0</v>
      </c>
      <c r="K42" s="78">
        <f>I42*J42</f>
        <v>0</v>
      </c>
      <c r="L42" s="79"/>
      <c r="M42" s="80"/>
      <c r="N42" s="81">
        <f>分析係数表!H45</f>
        <v>0</v>
      </c>
      <c r="O42" s="82">
        <f t="shared" si="4"/>
        <v>0</v>
      </c>
      <c r="P42" s="76">
        <f>分析係数表!C45</f>
        <v>1</v>
      </c>
      <c r="Q42" s="82">
        <f>O42*P42</f>
        <v>0</v>
      </c>
      <c r="R42" s="83">
        <v>1.7653253049802469E-3</v>
      </c>
      <c r="S42" s="84">
        <f>I42+R42</f>
        <v>3.9786652744351943E-3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9.4488188976377951E-3</v>
      </c>
      <c r="E43" s="77">
        <f>$C$15*D43</f>
        <v>0.94488188976377951</v>
      </c>
      <c r="F43" s="76">
        <f>分析係数表!C46</f>
        <v>4.3404255319148932E-2</v>
      </c>
      <c r="G43" s="77">
        <f>E43*F43</f>
        <v>4.1011894789747025E-2</v>
      </c>
      <c r="H43" s="77">
        <v>4.4051200154246524E-2</v>
      </c>
      <c r="I43" s="77">
        <f>C43+H43</f>
        <v>4.4051200154246524E-2</v>
      </c>
      <c r="J43" s="76">
        <f>分析係数表!G46</f>
        <v>1.9607843137254902E-2</v>
      </c>
      <c r="K43" s="78">
        <f>I43*J43</f>
        <v>8.6374902263228475E-4</v>
      </c>
      <c r="L43" s="79"/>
      <c r="M43" s="80"/>
      <c r="N43" s="81">
        <f>分析係数表!H46</f>
        <v>2.3708493298309423E-2</v>
      </c>
      <c r="O43" s="82">
        <f t="shared" si="4"/>
        <v>0.35566471970484342</v>
      </c>
      <c r="P43" s="76">
        <f>分析係数表!C46</f>
        <v>4.3404255319148932E-2</v>
      </c>
      <c r="Q43" s="82">
        <f>O43*P43</f>
        <v>1.5437362302082563E-2</v>
      </c>
      <c r="R43" s="83">
        <v>1.6741543789946134E-2</v>
      </c>
      <c r="S43" s="84">
        <f>I43+R43</f>
        <v>6.0792743944192658E-2</v>
      </c>
      <c r="T43" s="85">
        <f>分析係数表!F46</f>
        <v>0.33333333333333331</v>
      </c>
      <c r="U43" s="86">
        <f t="shared" si="7"/>
        <v>2.0264247981397553E-2</v>
      </c>
      <c r="V43" s="87">
        <f>分析係数表!D46</f>
        <v>1.9607843137254902E-2</v>
      </c>
      <c r="W43" s="167">
        <f t="shared" si="8"/>
        <v>0</v>
      </c>
      <c r="X43" s="76">
        <f>分析係数表!E46</f>
        <v>5.8823529411764705E-2</v>
      </c>
      <c r="Y43" s="166">
        <f t="shared" si="9"/>
        <v>0</v>
      </c>
    </row>
    <row r="44" spans="1:25" x14ac:dyDescent="0.2">
      <c r="A44" s="192">
        <v>40</v>
      </c>
      <c r="B44" s="14" t="s">
        <v>150</v>
      </c>
      <c r="C44" s="197">
        <f>SUM(C5:C43)</f>
        <v>100</v>
      </c>
      <c r="D44" s="92">
        <f>投入係数表!M44</f>
        <v>0.52598425196850396</v>
      </c>
      <c r="E44" s="91">
        <f>SUM(E5:E43)</f>
        <v>52.598425196850386</v>
      </c>
      <c r="F44" s="92">
        <f>分析係数表!C47</f>
        <v>0.41345953335341412</v>
      </c>
      <c r="G44" s="91">
        <f>SUM(G5:G43)</f>
        <v>7.336982273505237</v>
      </c>
      <c r="H44" s="91">
        <f>SUM(H5:H43)</f>
        <v>7.941269171085426</v>
      </c>
      <c r="I44" s="91">
        <f>SUM(I5:I43)</f>
        <v>107.94126917108544</v>
      </c>
      <c r="J44" s="92">
        <f>分析係数表!G47</f>
        <v>0.27301530562506093</v>
      </c>
      <c r="K44" s="93">
        <f>SUM(K5:K43)</f>
        <v>23.925955548870025</v>
      </c>
      <c r="L44" s="94">
        <f>最終需要_まとめ!$L$33</f>
        <v>0.627</v>
      </c>
      <c r="M44" s="91">
        <f>K44*L44</f>
        <v>15.001574129141506</v>
      </c>
      <c r="N44" s="95">
        <f>分析係数表!H47</f>
        <v>1</v>
      </c>
      <c r="O44" s="96">
        <f>SUM(O5:O43)</f>
        <v>15.001574129141506</v>
      </c>
      <c r="P44" s="92">
        <f>分析係数表!C47</f>
        <v>0.41345953335341412</v>
      </c>
      <c r="Q44" s="96">
        <f>SUM(Q5:Q43)</f>
        <v>4.7265195957448718</v>
      </c>
      <c r="R44" s="91">
        <f>SUM(R5:R43)</f>
        <v>5.197778729281433</v>
      </c>
      <c r="S44" s="97">
        <f>SUM(S5:S43)</f>
        <v>113.13904790036682</v>
      </c>
      <c r="T44" s="98">
        <f>分析係数表!F47</f>
        <v>0.50258343352939261</v>
      </c>
      <c r="U44" s="99">
        <f>SUM(U5:U43)</f>
        <v>53.778309315982071</v>
      </c>
      <c r="V44" s="100">
        <f>分析係数表!D47</f>
        <v>0.12861924414259254</v>
      </c>
      <c r="W44" s="164">
        <f>SUM(W5:W43)</f>
        <v>7</v>
      </c>
      <c r="X44" s="92">
        <f>分析係数表!E47</f>
        <v>9.5684528645240963E-2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0.20518758684576188</v>
      </c>
      <c r="G5" s="77">
        <f t="shared" ref="G5:G38" si="1">E5*F5</f>
        <v>0</v>
      </c>
      <c r="H5" s="77">
        <f t="array" ref="H5:H43">MMULT(逆行列係数!C5:AO43,'12'!G5:G43)</f>
        <v>1.4545754125162261E-4</v>
      </c>
      <c r="I5" s="77">
        <f t="shared" ref="I5:I38" si="2">C5+H5</f>
        <v>1.4545754125162261E-4</v>
      </c>
      <c r="J5" s="76">
        <f>分析係数表!G8</f>
        <v>0.11971830985915492</v>
      </c>
      <c r="K5" s="78">
        <f t="shared" ref="K5:K38" si="3">I5*J5</f>
        <v>1.7413930994912565E-5</v>
      </c>
      <c r="L5" s="79" t="s">
        <v>182</v>
      </c>
      <c r="M5" s="80" t="s">
        <v>182</v>
      </c>
      <c r="N5" s="81">
        <f>分析係数表!H8</f>
        <v>1.3167643294941739E-2</v>
      </c>
      <c r="O5" s="82">
        <f t="shared" ref="O5:O43" si="4">$M$44*N5</f>
        <v>5.7515944872209748E-2</v>
      </c>
      <c r="P5" s="76">
        <f>分析係数表!C8</f>
        <v>0.20518758684576188</v>
      </c>
      <c r="Q5" s="82">
        <f t="shared" ref="Q5:Q38" si="5">O5*P5</f>
        <v>1.1801557933482591E-2</v>
      </c>
      <c r="R5" s="83">
        <f t="array" ref="R5:R43">MMULT(逆行列係数!C5:AO43,'12'!Q5:Q43)</f>
        <v>1.9950131976632462E-2</v>
      </c>
      <c r="S5" s="84">
        <f t="shared" ref="S5:S38" si="6">I5+R5</f>
        <v>2.0095589517884083E-2</v>
      </c>
      <c r="T5" s="85">
        <f>分析係数表!F8</f>
        <v>0.45341278439869986</v>
      </c>
      <c r="U5" s="86">
        <f t="shared" ref="U5:U38" si="7">S5*T5</f>
        <v>9.111597197437149E-3</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投入係数表!N6</f>
        <v>0</v>
      </c>
      <c r="E6" s="77">
        <f t="shared" si="0"/>
        <v>0</v>
      </c>
      <c r="F6" s="76">
        <f>分析係数表!C9</f>
        <v>1</v>
      </c>
      <c r="G6" s="77">
        <f t="shared" si="1"/>
        <v>0</v>
      </c>
      <c r="H6" s="77">
        <v>3.7226271602068045E-7</v>
      </c>
      <c r="I6" s="77">
        <f t="shared" si="2"/>
        <v>3.7226271602068045E-7</v>
      </c>
      <c r="J6" s="76">
        <f>分析係数表!G9</f>
        <v>0.24479166666666666</v>
      </c>
      <c r="K6" s="78">
        <f t="shared" si="3"/>
        <v>9.1126810692562399E-8</v>
      </c>
      <c r="L6" s="79"/>
      <c r="M6" s="80"/>
      <c r="N6" s="81">
        <f>分析係数表!H9</f>
        <v>6.7353674142924501E-4</v>
      </c>
      <c r="O6" s="82">
        <f t="shared" si="4"/>
        <v>2.9419920650746675E-3</v>
      </c>
      <c r="P6" s="76">
        <f>分析係数表!C9</f>
        <v>1</v>
      </c>
      <c r="Q6" s="82">
        <f t="shared" si="5"/>
        <v>2.9419920650746675E-3</v>
      </c>
      <c r="R6" s="83">
        <v>3.6922898706956793E-3</v>
      </c>
      <c r="S6" s="84">
        <f t="shared" si="6"/>
        <v>3.6926621334116999E-3</v>
      </c>
      <c r="T6" s="85">
        <f>分析係数表!F9</f>
        <v>0.671875</v>
      </c>
      <c r="U6" s="86">
        <f t="shared" si="7"/>
        <v>2.4810073708859859E-3</v>
      </c>
      <c r="V6" s="87">
        <f>分析係数表!D9</f>
        <v>7.2916666666666671E-2</v>
      </c>
      <c r="W6" s="167">
        <f t="shared" si="8"/>
        <v>0</v>
      </c>
      <c r="X6" s="76">
        <f>分析係数表!E9</f>
        <v>3.125E-2</v>
      </c>
      <c r="Y6" s="166">
        <f t="shared" si="9"/>
        <v>0</v>
      </c>
    </row>
    <row r="7" spans="1:25" x14ac:dyDescent="0.2">
      <c r="A7" s="6" t="s">
        <v>220</v>
      </c>
      <c r="B7" s="5" t="s">
        <v>266</v>
      </c>
      <c r="C7" s="90"/>
      <c r="D7" s="76">
        <f>投入係数表!N7</f>
        <v>0</v>
      </c>
      <c r="E7" s="77">
        <f t="shared" si="0"/>
        <v>0</v>
      </c>
      <c r="F7" s="76">
        <f>分析係数表!C10</f>
        <v>1</v>
      </c>
      <c r="G7" s="77">
        <f t="shared" si="1"/>
        <v>0</v>
      </c>
      <c r="H7" s="77">
        <v>2.3747120280450248E-6</v>
      </c>
      <c r="I7" s="77">
        <f t="shared" si="2"/>
        <v>2.3747120280450248E-6</v>
      </c>
      <c r="J7" s="76">
        <f>分析係数表!G10</f>
        <v>0.17878930079774755</v>
      </c>
      <c r="K7" s="78">
        <f t="shared" si="3"/>
        <v>4.2457310309017103E-7</v>
      </c>
      <c r="L7" s="79"/>
      <c r="M7" s="80"/>
      <c r="N7" s="81">
        <f>分析係数表!H10</f>
        <v>1.34707348285849E-3</v>
      </c>
      <c r="O7" s="82">
        <f t="shared" si="4"/>
        <v>5.883984130149335E-3</v>
      </c>
      <c r="P7" s="76">
        <f>分析係数表!C10</f>
        <v>1</v>
      </c>
      <c r="Q7" s="82">
        <f t="shared" si="5"/>
        <v>5.883984130149335E-3</v>
      </c>
      <c r="R7" s="83">
        <v>1.3644509065007245E-2</v>
      </c>
      <c r="S7" s="84">
        <f t="shared" si="6"/>
        <v>1.3646883777035291E-2</v>
      </c>
      <c r="T7" s="85">
        <f>分析係数表!F10</f>
        <v>0.51806663538244957</v>
      </c>
      <c r="U7" s="86">
        <f t="shared" si="7"/>
        <v>7.0699951618240081E-3</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投入係数表!N8</f>
        <v>0.05</v>
      </c>
      <c r="E8" s="77">
        <f t="shared" si="0"/>
        <v>5</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-1.4709960325373338E-4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0.31725255547245079</v>
      </c>
      <c r="G9" s="77">
        <f t="shared" si="1"/>
        <v>0</v>
      </c>
      <c r="H9" s="77">
        <v>2.2186983586253847E-5</v>
      </c>
      <c r="I9" s="77">
        <f t="shared" si="2"/>
        <v>2.2186983586253847E-5</v>
      </c>
      <c r="J9" s="76">
        <f>分析係数表!G12</f>
        <v>0.14436450839328538</v>
      </c>
      <c r="K9" s="78">
        <f t="shared" si="3"/>
        <v>3.2030129781594285E-6</v>
      </c>
      <c r="L9" s="79"/>
      <c r="M9" s="80"/>
      <c r="N9" s="81">
        <f>分析係数表!H12</f>
        <v>9.9009900990099015E-2</v>
      </c>
      <c r="O9" s="82">
        <f t="shared" si="4"/>
        <v>0.4324728335659761</v>
      </c>
      <c r="P9" s="76">
        <f>分析係数表!C12</f>
        <v>0.31725255547245079</v>
      </c>
      <c r="Q9" s="82">
        <f t="shared" si="5"/>
        <v>0.13720311162121782</v>
      </c>
      <c r="R9" s="83">
        <v>0.15710210585581766</v>
      </c>
      <c r="S9" s="84">
        <f t="shared" si="6"/>
        <v>0.15712429283940391</v>
      </c>
      <c r="T9" s="85">
        <f>分析係数表!F12</f>
        <v>0.2880095923261391</v>
      </c>
      <c r="U9" s="86">
        <f t="shared" si="7"/>
        <v>4.5253303525209614E-2</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6.4576725828388942E-2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投入係数表!N11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5.4426853203881345E-3</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投入係数表!N12</f>
        <v>6.2500000000000003E-3</v>
      </c>
      <c r="E12" s="77">
        <f t="shared" si="0"/>
        <v>0.625</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4.0158191688269208E-2</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投入係数表!N13</f>
        <v>2.5000000000000001E-2</v>
      </c>
      <c r="E13" s="77">
        <f t="shared" si="0"/>
        <v>2.5</v>
      </c>
      <c r="F13" s="76">
        <f>分析係数表!C16</f>
        <v>8.9814814814814792E-2</v>
      </c>
      <c r="G13" s="77">
        <f t="shared" si="1"/>
        <v>0.22453703703703698</v>
      </c>
      <c r="H13" s="77">
        <v>0.24359503870212273</v>
      </c>
      <c r="I13" s="77">
        <f t="shared" si="2"/>
        <v>0.24359503870212273</v>
      </c>
      <c r="J13" s="76">
        <f>分析係数表!G16</f>
        <v>3.255813953488372E-2</v>
      </c>
      <c r="K13" s="78">
        <f t="shared" si="3"/>
        <v>7.9310012600691121E-3</v>
      </c>
      <c r="L13" s="79"/>
      <c r="M13" s="80"/>
      <c r="N13" s="81">
        <f>分析係数表!H16</f>
        <v>1.7579308951303295E-2</v>
      </c>
      <c r="O13" s="82">
        <f t="shared" si="4"/>
        <v>7.6785992898448827E-2</v>
      </c>
      <c r="P13" s="76">
        <f>分析係数表!C16</f>
        <v>8.9814814814814792E-2</v>
      </c>
      <c r="Q13" s="82">
        <f t="shared" si="5"/>
        <v>6.8965197325458654E-3</v>
      </c>
      <c r="R13" s="83">
        <v>7.6091075313270999E-3</v>
      </c>
      <c r="S13" s="84">
        <f t="shared" si="6"/>
        <v>0.25120414623344983</v>
      </c>
      <c r="T13" s="85">
        <f>分析係数表!F16</f>
        <v>0.28372093023255812</v>
      </c>
      <c r="U13" s="86">
        <f t="shared" si="7"/>
        <v>7.1271874047629954E-2</v>
      </c>
      <c r="V13" s="87">
        <f>分析係数表!D16</f>
        <v>0</v>
      </c>
      <c r="W13" s="167">
        <f t="shared" si="8"/>
        <v>0</v>
      </c>
      <c r="X13" s="76">
        <f>分析係数表!E16</f>
        <v>0</v>
      </c>
      <c r="Y13" s="166">
        <f t="shared" si="9"/>
        <v>0</v>
      </c>
    </row>
    <row r="14" spans="1:25" x14ac:dyDescent="0.2">
      <c r="A14" s="6" t="s">
        <v>2</v>
      </c>
      <c r="B14" s="5" t="s">
        <v>364</v>
      </c>
      <c r="C14" s="90"/>
      <c r="D14" s="76">
        <f>投入係数表!N14</f>
        <v>0</v>
      </c>
      <c r="E14" s="77">
        <f t="shared" si="0"/>
        <v>0</v>
      </c>
      <c r="F14" s="76">
        <f>分析係数表!C17</f>
        <v>7.194244604316502E-3</v>
      </c>
      <c r="G14" s="77">
        <f t="shared" si="1"/>
        <v>0</v>
      </c>
      <c r="H14" s="77">
        <v>1.5874164449308613E-4</v>
      </c>
      <c r="I14" s="77">
        <f t="shared" si="2"/>
        <v>1.5874164449308613E-4</v>
      </c>
      <c r="J14" s="76">
        <f>分析係数表!G17</f>
        <v>0.24242424242424243</v>
      </c>
      <c r="K14" s="78">
        <f t="shared" si="3"/>
        <v>3.848282290741482E-5</v>
      </c>
      <c r="L14" s="79"/>
      <c r="M14" s="80"/>
      <c r="N14" s="81">
        <f>分析係数表!H17</f>
        <v>2.8625311510742913E-3</v>
      </c>
      <c r="O14" s="82">
        <f t="shared" si="4"/>
        <v>1.2503466276567336E-2</v>
      </c>
      <c r="P14" s="76">
        <f>分析係数表!C17</f>
        <v>7.194244604316502E-3</v>
      </c>
      <c r="Q14" s="82">
        <f t="shared" si="5"/>
        <v>8.9952994795447903E-5</v>
      </c>
      <c r="R14" s="83">
        <v>1.4433869615041548E-4</v>
      </c>
      <c r="S14" s="84">
        <f t="shared" si="6"/>
        <v>3.0308034064350164E-4</v>
      </c>
      <c r="T14" s="85">
        <f>分析係数表!F17</f>
        <v>0.39393939393939392</v>
      </c>
      <c r="U14" s="86">
        <f t="shared" si="7"/>
        <v>1.1939528570804609E-4</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投入係数表!N15</f>
        <v>6.2500000000000003E-3</v>
      </c>
      <c r="E15" s="77">
        <f t="shared" si="0"/>
        <v>0.625</v>
      </c>
      <c r="F15" s="76">
        <f>分析係数表!C18</f>
        <v>0.18904593639575973</v>
      </c>
      <c r="G15" s="77">
        <f t="shared" si="1"/>
        <v>0.11815371024734983</v>
      </c>
      <c r="H15" s="77">
        <v>0.13479670528737134</v>
      </c>
      <c r="I15" s="77">
        <f t="shared" si="2"/>
        <v>0.13479670528737134</v>
      </c>
      <c r="J15" s="76">
        <f>分析係数表!G18</f>
        <v>0.21417322834645669</v>
      </c>
      <c r="K15" s="78">
        <f t="shared" si="3"/>
        <v>2.8869845541862206E-2</v>
      </c>
      <c r="L15" s="79"/>
      <c r="M15" s="80"/>
      <c r="N15" s="81">
        <f>分析係数表!H18</f>
        <v>4.7147571900047147E-4</v>
      </c>
      <c r="O15" s="82">
        <f t="shared" si="4"/>
        <v>2.0593944455522669E-3</v>
      </c>
      <c r="P15" s="76">
        <f>分析係数表!C18</f>
        <v>0.18904593639575973</v>
      </c>
      <c r="Q15" s="82">
        <f t="shared" si="5"/>
        <v>3.893201513676547E-4</v>
      </c>
      <c r="R15" s="83">
        <v>6.4837549263221537E-4</v>
      </c>
      <c r="S15" s="84">
        <f t="shared" si="6"/>
        <v>0.13544508078000356</v>
      </c>
      <c r="T15" s="85">
        <f>分析係数表!F18</f>
        <v>0.45826771653543308</v>
      </c>
      <c r="U15" s="86">
        <f t="shared" si="7"/>
        <v>6.2070107885009503E-2</v>
      </c>
      <c r="V15" s="87">
        <f>分析係数表!D18</f>
        <v>5.0393700787401574E-2</v>
      </c>
      <c r="W15" s="167">
        <f t="shared" si="8"/>
        <v>0</v>
      </c>
      <c r="X15" s="76">
        <f>分析係数表!E18</f>
        <v>4.5669291338582677E-2</v>
      </c>
      <c r="Y15" s="166">
        <f t="shared" si="9"/>
        <v>0</v>
      </c>
    </row>
    <row r="16" spans="1:25" x14ac:dyDescent="0.2">
      <c r="A16" s="6" t="s">
        <v>4</v>
      </c>
      <c r="B16" s="5" t="s">
        <v>32</v>
      </c>
      <c r="C16" s="75">
        <f>最終需要_まとめ!C17</f>
        <v>100</v>
      </c>
      <c r="D16" s="76">
        <f>投入係数表!N16</f>
        <v>0.53125</v>
      </c>
      <c r="E16" s="77">
        <f t="shared" si="0"/>
        <v>53.125</v>
      </c>
      <c r="F16" s="76">
        <f>分析係数表!C19</f>
        <v>0.10693641618497107</v>
      </c>
      <c r="G16" s="77">
        <f t="shared" si="1"/>
        <v>5.6809971098265883</v>
      </c>
      <c r="H16" s="77">
        <v>6.0252415065643845</v>
      </c>
      <c r="I16" s="77">
        <f t="shared" si="2"/>
        <v>106.02524150656438</v>
      </c>
      <c r="J16" s="76">
        <f>分析係数表!G19</f>
        <v>5.6250000000000001E-2</v>
      </c>
      <c r="K16" s="78">
        <f t="shared" si="3"/>
        <v>5.9639198347442468</v>
      </c>
      <c r="L16" s="79"/>
      <c r="M16" s="80"/>
      <c r="N16" s="81">
        <f>分析係数表!H19</f>
        <v>-1.34707348285849E-4</v>
      </c>
      <c r="O16" s="82">
        <f t="shared" si="4"/>
        <v>-5.8839841301493352E-4</v>
      </c>
      <c r="P16" s="76">
        <f>分析係数表!C19</f>
        <v>0.10693641618497107</v>
      </c>
      <c r="Q16" s="82">
        <f t="shared" si="5"/>
        <v>-6.292121757674143E-5</v>
      </c>
      <c r="R16" s="83">
        <v>-3.4326784078486623E-5</v>
      </c>
      <c r="S16" s="84">
        <f t="shared" si="6"/>
        <v>106.02520717978031</v>
      </c>
      <c r="T16" s="85">
        <f>分析係数表!F19</f>
        <v>0.23125000000000001</v>
      </c>
      <c r="U16" s="86">
        <f t="shared" si="7"/>
        <v>24.518329160324196</v>
      </c>
      <c r="V16" s="87">
        <f>分析係数表!D19</f>
        <v>0</v>
      </c>
      <c r="W16" s="167">
        <f t="shared" si="8"/>
        <v>0</v>
      </c>
      <c r="X16" s="76">
        <f>分析係数表!E19</f>
        <v>0</v>
      </c>
      <c r="Y16" s="166">
        <f t="shared" si="9"/>
        <v>0</v>
      </c>
    </row>
    <row r="17" spans="1:25" x14ac:dyDescent="0.2">
      <c r="A17" s="6" t="s">
        <v>5</v>
      </c>
      <c r="B17" s="5" t="s">
        <v>33</v>
      </c>
      <c r="C17" s="90"/>
      <c r="D17" s="76">
        <f>投入係数表!N17</f>
        <v>6.2500000000000003E-3</v>
      </c>
      <c r="E17" s="77">
        <f t="shared" si="0"/>
        <v>0.625</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2.6477928585672003E-3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投入係数表!N18</f>
        <v>0</v>
      </c>
      <c r="E18" s="77">
        <f t="shared" si="0"/>
        <v>0</v>
      </c>
      <c r="F18" s="76">
        <f>分析係数表!C21</f>
        <v>2.4177949709864643E-2</v>
      </c>
      <c r="G18" s="77">
        <f t="shared" si="1"/>
        <v>0</v>
      </c>
      <c r="H18" s="77">
        <v>1.7582731314874959E-3</v>
      </c>
      <c r="I18" s="77">
        <f t="shared" si="2"/>
        <v>1.7582731314874959E-3</v>
      </c>
      <c r="J18" s="76">
        <f>分析係数表!G21</f>
        <v>0.28491620111731841</v>
      </c>
      <c r="K18" s="78">
        <f t="shared" si="3"/>
        <v>5.0096050115006866E-4</v>
      </c>
      <c r="L18" s="79"/>
      <c r="M18" s="80"/>
      <c r="N18" s="81">
        <f>分析係数表!H21</f>
        <v>9.7662827507240518E-4</v>
      </c>
      <c r="O18" s="82">
        <f t="shared" si="4"/>
        <v>4.2658884943582677E-3</v>
      </c>
      <c r="P18" s="76">
        <f>分析係数表!C21</f>
        <v>2.4177949709864643E-2</v>
      </c>
      <c r="Q18" s="82">
        <f t="shared" si="5"/>
        <v>1.0314043748448439E-4</v>
      </c>
      <c r="R18" s="83">
        <v>1.7261389473767548E-4</v>
      </c>
      <c r="S18" s="84">
        <f t="shared" si="6"/>
        <v>1.9308870262251714E-3</v>
      </c>
      <c r="T18" s="85">
        <f>分析係数表!F21</f>
        <v>0.42458100558659218</v>
      </c>
      <c r="U18" s="86">
        <f t="shared" si="7"/>
        <v>8.1981795526878782E-4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投入係数表!N19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1.4709960325373338E-4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1.4709960325373338E-4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投入係数表!N21</f>
        <v>0</v>
      </c>
      <c r="E21" s="77">
        <f t="shared" si="0"/>
        <v>0</v>
      </c>
      <c r="F21" s="76">
        <f>分析係数表!C24</f>
        <v>5.8479532163743242E-3</v>
      </c>
      <c r="G21" s="77">
        <f t="shared" si="1"/>
        <v>0</v>
      </c>
      <c r="H21" s="77">
        <v>1.9223690938864478E-5</v>
      </c>
      <c r="I21" s="77">
        <f t="shared" si="2"/>
        <v>1.9223690938864478E-5</v>
      </c>
      <c r="J21" s="76">
        <f>分析係数表!G24</f>
        <v>0.33333333333333331</v>
      </c>
      <c r="K21" s="78">
        <f t="shared" si="3"/>
        <v>6.407896979621492E-6</v>
      </c>
      <c r="L21" s="79"/>
      <c r="M21" s="80"/>
      <c r="N21" s="81">
        <f>分析係数表!H24</f>
        <v>4.0412204485754696E-4</v>
      </c>
      <c r="O21" s="82">
        <f t="shared" si="4"/>
        <v>1.7651952390448002E-3</v>
      </c>
      <c r="P21" s="76">
        <f>分析係数表!C24</f>
        <v>5.8479532163743242E-3</v>
      </c>
      <c r="Q21" s="82">
        <f t="shared" si="5"/>
        <v>1.0322779175700684E-5</v>
      </c>
      <c r="R21" s="83">
        <v>2.1154771118120683E-5</v>
      </c>
      <c r="S21" s="84">
        <f t="shared" si="6"/>
        <v>4.037846205698516E-5</v>
      </c>
      <c r="T21" s="85">
        <f>分析係数表!F24</f>
        <v>0.66666666666666663</v>
      </c>
      <c r="U21" s="86">
        <f t="shared" si="7"/>
        <v>2.6918974704656771E-5</v>
      </c>
      <c r="V21" s="87">
        <f>分析係数表!D24</f>
        <v>0</v>
      </c>
      <c r="W21" s="167">
        <f t="shared" si="8"/>
        <v>0</v>
      </c>
      <c r="X21" s="76">
        <f>分析係数表!E24</f>
        <v>0</v>
      </c>
      <c r="Y21" s="166">
        <f t="shared" si="9"/>
        <v>0</v>
      </c>
    </row>
    <row r="22" spans="1:25" x14ac:dyDescent="0.2">
      <c r="A22" s="6" t="s">
        <v>10</v>
      </c>
      <c r="B22" s="5" t="s">
        <v>271</v>
      </c>
      <c r="C22" s="90"/>
      <c r="D22" s="76">
        <f>投入係数表!N22</f>
        <v>0</v>
      </c>
      <c r="E22" s="77">
        <f t="shared" si="0"/>
        <v>0</v>
      </c>
      <c r="F22" s="76">
        <f>分析係数表!C25</f>
        <v>1.2048192771084376E-2</v>
      </c>
      <c r="G22" s="77">
        <f t="shared" si="1"/>
        <v>0</v>
      </c>
      <c r="H22" s="77">
        <v>9.5381592703046054E-5</v>
      </c>
      <c r="I22" s="77">
        <f t="shared" si="2"/>
        <v>9.5381592703046054E-5</v>
      </c>
      <c r="J22" s="76">
        <f>分析係数表!G25</f>
        <v>0.33333333333333331</v>
      </c>
      <c r="K22" s="78">
        <f t="shared" si="3"/>
        <v>3.1793864234348682E-5</v>
      </c>
      <c r="L22" s="79"/>
      <c r="M22" s="80"/>
      <c r="N22" s="81">
        <f>分析係数表!H25</f>
        <v>5.3882939314339599E-4</v>
      </c>
      <c r="O22" s="82">
        <f t="shared" si="4"/>
        <v>2.3535936520597341E-3</v>
      </c>
      <c r="P22" s="76">
        <f>分析係数表!C25</f>
        <v>1.2048192771084376E-2</v>
      </c>
      <c r="Q22" s="82">
        <f t="shared" si="5"/>
        <v>2.8356550024816163E-5</v>
      </c>
      <c r="R22" s="83">
        <v>4.7397562210723411E-5</v>
      </c>
      <c r="S22" s="84">
        <f t="shared" si="6"/>
        <v>1.4277915491376947E-4</v>
      </c>
      <c r="T22" s="85">
        <f>分析係数表!F25</f>
        <v>0.66666666666666663</v>
      </c>
      <c r="U22" s="86">
        <f t="shared" si="7"/>
        <v>9.518610327584631E-5</v>
      </c>
      <c r="V22" s="87">
        <f>分析係数表!D25</f>
        <v>0</v>
      </c>
      <c r="W22" s="167">
        <f t="shared" si="8"/>
        <v>0</v>
      </c>
      <c r="X22" s="76">
        <f>分析係数表!E25</f>
        <v>0</v>
      </c>
      <c r="Y22" s="166">
        <f t="shared" si="9"/>
        <v>0</v>
      </c>
    </row>
    <row r="23" spans="1:25" x14ac:dyDescent="0.2">
      <c r="A23" s="6" t="s">
        <v>11</v>
      </c>
      <c r="B23" s="5" t="s">
        <v>35</v>
      </c>
      <c r="C23" s="90"/>
      <c r="D23" s="76">
        <f>投入係数表!N23</f>
        <v>0</v>
      </c>
      <c r="E23" s="77">
        <f t="shared" si="0"/>
        <v>0</v>
      </c>
      <c r="F23" s="76">
        <f>分析係数表!C26</f>
        <v>2.4531024531024515E-2</v>
      </c>
      <c r="G23" s="77">
        <f t="shared" si="1"/>
        <v>0</v>
      </c>
      <c r="H23" s="77">
        <v>2.4621262254046947E-4</v>
      </c>
      <c r="I23" s="77">
        <f t="shared" si="2"/>
        <v>2.4621262254046947E-4</v>
      </c>
      <c r="J23" s="76">
        <f>分析係数表!G26</f>
        <v>0.2</v>
      </c>
      <c r="K23" s="78">
        <f t="shared" si="3"/>
        <v>4.92425245080939E-5</v>
      </c>
      <c r="L23" s="79"/>
      <c r="M23" s="80"/>
      <c r="N23" s="81">
        <f>分析係数表!H26</f>
        <v>1.1988953997440561E-2</v>
      </c>
      <c r="O23" s="82">
        <f t="shared" si="4"/>
        <v>5.2367458758329079E-2</v>
      </c>
      <c r="P23" s="76">
        <f>分析係数表!C26</f>
        <v>2.4531024531024515E-2</v>
      </c>
      <c r="Q23" s="82">
        <f t="shared" si="5"/>
        <v>1.2846274154279852E-3</v>
      </c>
      <c r="R23" s="83">
        <v>1.3102413326455916E-3</v>
      </c>
      <c r="S23" s="84">
        <f t="shared" si="6"/>
        <v>1.5564539551860611E-3</v>
      </c>
      <c r="T23" s="85">
        <f>分析係数表!F26</f>
        <v>0.35</v>
      </c>
      <c r="U23" s="86">
        <f t="shared" si="7"/>
        <v>5.4475888431512135E-4</v>
      </c>
      <c r="V23" s="87">
        <f>分析係数表!D26</f>
        <v>0.17499999999999999</v>
      </c>
      <c r="W23" s="167">
        <f t="shared" si="8"/>
        <v>0</v>
      </c>
      <c r="X23" s="76">
        <f>分析係数表!E26</f>
        <v>0.2</v>
      </c>
      <c r="Y23" s="166">
        <f t="shared" si="9"/>
        <v>0</v>
      </c>
    </row>
    <row r="24" spans="1:25" x14ac:dyDescent="0.2">
      <c r="A24" s="6" t="s">
        <v>12</v>
      </c>
      <c r="B24" s="5" t="s">
        <v>365</v>
      </c>
      <c r="C24" s="90"/>
      <c r="D24" s="76">
        <f>投入係数表!N24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5.0160964709523082E-2</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3.3670033670033517E-3</v>
      </c>
      <c r="G25" s="77">
        <f t="shared" si="1"/>
        <v>0</v>
      </c>
      <c r="H25" s="77">
        <v>6.2539970895700877E-5</v>
      </c>
      <c r="I25" s="77">
        <f t="shared" si="2"/>
        <v>6.2539970895700877E-5</v>
      </c>
      <c r="J25" s="76">
        <f>分析係数表!G28</f>
        <v>0.13333333333333333</v>
      </c>
      <c r="K25" s="78">
        <f t="shared" si="3"/>
        <v>8.3386627860934495E-6</v>
      </c>
      <c r="L25" s="79"/>
      <c r="M25" s="80"/>
      <c r="N25" s="81">
        <f>分析係数表!H28</f>
        <v>2.1418468377449991E-2</v>
      </c>
      <c r="O25" s="82">
        <f t="shared" si="4"/>
        <v>9.3555347669374428E-2</v>
      </c>
      <c r="P25" s="76">
        <f>分析係数表!C28</f>
        <v>3.3670033670033517E-3</v>
      </c>
      <c r="Q25" s="82">
        <f t="shared" si="5"/>
        <v>3.1500117060395287E-4</v>
      </c>
      <c r="R25" s="83">
        <v>3.2807740608237315E-4</v>
      </c>
      <c r="S25" s="84">
        <f t="shared" si="6"/>
        <v>3.9061737697807403E-4</v>
      </c>
      <c r="T25" s="85">
        <f>分析係数表!F28</f>
        <v>0.22222222222222221</v>
      </c>
      <c r="U25" s="86">
        <f t="shared" si="7"/>
        <v>8.680386155068312E-5</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投入係数表!N26</f>
        <v>6.2500000000000003E-3</v>
      </c>
      <c r="E26" s="77">
        <f t="shared" si="0"/>
        <v>0.625</v>
      </c>
      <c r="F26" s="76">
        <f>分析係数表!C29</f>
        <v>2.5392986698911768E-2</v>
      </c>
      <c r="G26" s="77">
        <f t="shared" si="1"/>
        <v>1.5870616686819855E-2</v>
      </c>
      <c r="H26" s="77">
        <v>1.7280421785047021E-2</v>
      </c>
      <c r="I26" s="77">
        <f t="shared" si="2"/>
        <v>1.7280421785047021E-2</v>
      </c>
      <c r="J26" s="76">
        <f>分析係数表!G29</f>
        <v>0.29914529914529914</v>
      </c>
      <c r="K26" s="78">
        <f t="shared" si="3"/>
        <v>5.1693569442448351E-3</v>
      </c>
      <c r="L26" s="79"/>
      <c r="M26" s="80"/>
      <c r="N26" s="81">
        <f>分析係数表!H29</f>
        <v>1.0103051121438675E-2</v>
      </c>
      <c r="O26" s="82">
        <f t="shared" si="4"/>
        <v>4.4129880976120014E-2</v>
      </c>
      <c r="P26" s="76">
        <f>分析係数表!C29</f>
        <v>2.5392986698911768E-2</v>
      </c>
      <c r="Q26" s="82">
        <f t="shared" si="5"/>
        <v>1.1205894806511751E-3</v>
      </c>
      <c r="R26" s="83">
        <v>1.4204248255170395E-3</v>
      </c>
      <c r="S26" s="84">
        <f t="shared" si="6"/>
        <v>1.8700846610564061E-2</v>
      </c>
      <c r="T26" s="85">
        <f>分析係数表!F29</f>
        <v>0.51282051282051277</v>
      </c>
      <c r="U26" s="86">
        <f t="shared" si="7"/>
        <v>9.5901777490072105E-3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投入係数表!N27</f>
        <v>6.2500000000000003E-3</v>
      </c>
      <c r="E27" s="77">
        <f t="shared" si="0"/>
        <v>0.625</v>
      </c>
      <c r="F27" s="76">
        <f>分析係数表!C30</f>
        <v>1</v>
      </c>
      <c r="G27" s="77">
        <f t="shared" si="1"/>
        <v>0.625</v>
      </c>
      <c r="H27" s="77">
        <v>0.66778563733128904</v>
      </c>
      <c r="I27" s="77">
        <f t="shared" si="2"/>
        <v>0.66778563733128904</v>
      </c>
      <c r="J27" s="76">
        <f>分析係数表!G30</f>
        <v>0.34463347510632975</v>
      </c>
      <c r="K27" s="78">
        <f t="shared" si="3"/>
        <v>0.23014128481957735</v>
      </c>
      <c r="L27" s="79"/>
      <c r="M27" s="80"/>
      <c r="N27" s="81">
        <f>分析係数表!H30</f>
        <v>0</v>
      </c>
      <c r="O27" s="82">
        <f t="shared" si="4"/>
        <v>0</v>
      </c>
      <c r="P27" s="76">
        <f>分析係数表!C30</f>
        <v>1</v>
      </c>
      <c r="Q27" s="82">
        <f t="shared" si="5"/>
        <v>0</v>
      </c>
      <c r="R27" s="83">
        <v>6.3038200545573733E-3</v>
      </c>
      <c r="S27" s="84">
        <f t="shared" si="6"/>
        <v>0.67408945738584636</v>
      </c>
      <c r="T27" s="85">
        <f>分析係数表!F30</f>
        <v>0.44145609206905179</v>
      </c>
      <c r="U27" s="86">
        <f t="shared" si="7"/>
        <v>0.29758089756250333</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投入係数表!N28</f>
        <v>0.05</v>
      </c>
      <c r="E28" s="77">
        <f t="shared" si="0"/>
        <v>5</v>
      </c>
      <c r="F28" s="76">
        <f>分析係数表!C31</f>
        <v>1.5332197614991494E-2</v>
      </c>
      <c r="G28" s="77">
        <f t="shared" si="1"/>
        <v>7.666098807495747E-2</v>
      </c>
      <c r="H28" s="77">
        <v>8.1901022029146883E-2</v>
      </c>
      <c r="I28" s="77">
        <f t="shared" si="2"/>
        <v>8.1901022029146883E-2</v>
      </c>
      <c r="J28" s="76">
        <f>分析係数表!G31</f>
        <v>7.407407407407407E-2</v>
      </c>
      <c r="K28" s="78">
        <f t="shared" si="3"/>
        <v>6.0667423725293988E-3</v>
      </c>
      <c r="L28" s="79"/>
      <c r="M28" s="80"/>
      <c r="N28" s="81">
        <f>分析係数表!H31</f>
        <v>2.4786152084596214E-2</v>
      </c>
      <c r="O28" s="82">
        <f t="shared" si="4"/>
        <v>0.10826530799474776</v>
      </c>
      <c r="P28" s="76">
        <f>分析係数表!C31</f>
        <v>1.5332197614991494E-2</v>
      </c>
      <c r="Q28" s="82">
        <f t="shared" si="5"/>
        <v>1.6599450970233912E-3</v>
      </c>
      <c r="R28" s="83">
        <v>1.9828726811010741E-3</v>
      </c>
      <c r="S28" s="84">
        <f t="shared" si="6"/>
        <v>8.3883894710247958E-2</v>
      </c>
      <c r="T28" s="85">
        <f>分析係数表!F31</f>
        <v>0.37037037037037035</v>
      </c>
      <c r="U28" s="86">
        <f t="shared" si="7"/>
        <v>3.1068109151943687E-2</v>
      </c>
      <c r="V28" s="87">
        <f>分析係数表!D31</f>
        <v>0</v>
      </c>
      <c r="W28" s="167">
        <f t="shared" si="8"/>
        <v>0</v>
      </c>
      <c r="X28" s="76">
        <f>分析係数表!E31</f>
        <v>0</v>
      </c>
      <c r="Y28" s="166">
        <f t="shared" si="9"/>
        <v>0</v>
      </c>
    </row>
    <row r="29" spans="1:25" x14ac:dyDescent="0.2">
      <c r="A29" s="6" t="s">
        <v>17</v>
      </c>
      <c r="B29" s="5" t="s">
        <v>272</v>
      </c>
      <c r="C29" s="90"/>
      <c r="D29" s="76">
        <f>投入係数表!N29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3.0743817080030274E-2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投入係数表!N30</f>
        <v>0</v>
      </c>
      <c r="E30" s="77">
        <f t="shared" si="0"/>
        <v>0</v>
      </c>
      <c r="F30" s="76">
        <f>分析係数表!C33</f>
        <v>1</v>
      </c>
      <c r="G30" s="77">
        <f t="shared" si="1"/>
        <v>0</v>
      </c>
      <c r="H30" s="77">
        <v>5.199891663011413E-3</v>
      </c>
      <c r="I30" s="77">
        <f t="shared" si="2"/>
        <v>5.199891663011413E-3</v>
      </c>
      <c r="J30" s="76">
        <f>分析係数表!G33</f>
        <v>0.50724637681159424</v>
      </c>
      <c r="K30" s="78">
        <f t="shared" si="3"/>
        <v>2.6376262058753546E-3</v>
      </c>
      <c r="L30" s="79"/>
      <c r="M30" s="80"/>
      <c r="N30" s="81">
        <f>分析係数表!H33</f>
        <v>1.0439819492153296E-3</v>
      </c>
      <c r="O30" s="82">
        <f t="shared" si="4"/>
        <v>4.5600877008657344E-3</v>
      </c>
      <c r="P30" s="76">
        <f>分析係数表!C33</f>
        <v>1</v>
      </c>
      <c r="Q30" s="82">
        <f t="shared" si="5"/>
        <v>4.5600877008657344E-3</v>
      </c>
      <c r="R30" s="83">
        <v>1.2947788280631268E-2</v>
      </c>
      <c r="S30" s="84">
        <f t="shared" si="6"/>
        <v>1.8147679943642681E-2</v>
      </c>
      <c r="T30" s="85">
        <f>分析係数表!F33</f>
        <v>0.64822134387351782</v>
      </c>
      <c r="U30" s="86">
        <f t="shared" si="7"/>
        <v>1.1763713481254545E-2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投入係数表!N31</f>
        <v>2.5000000000000001E-2</v>
      </c>
      <c r="E31" s="77">
        <f t="shared" si="0"/>
        <v>2.5</v>
      </c>
      <c r="F31" s="76">
        <f>分析係数表!C34</f>
        <v>0.17998641611953814</v>
      </c>
      <c r="G31" s="77">
        <f t="shared" si="1"/>
        <v>0.44996604029884535</v>
      </c>
      <c r="H31" s="77">
        <v>0.49141227093201773</v>
      </c>
      <c r="I31" s="77">
        <f t="shared" si="2"/>
        <v>0.49141227093201773</v>
      </c>
      <c r="J31" s="76">
        <f>分析係数表!G34</f>
        <v>0.42479908151549944</v>
      </c>
      <c r="K31" s="78">
        <f t="shared" si="3"/>
        <v>0.2087514813373669</v>
      </c>
      <c r="L31" s="79"/>
      <c r="M31" s="80"/>
      <c r="N31" s="81">
        <f>分析係数表!H34</f>
        <v>0.17353674142924497</v>
      </c>
      <c r="O31" s="82">
        <f t="shared" si="4"/>
        <v>0.75800425556648809</v>
      </c>
      <c r="P31" s="76">
        <f>分析係数表!C34</f>
        <v>0.17998641611953814</v>
      </c>
      <c r="Q31" s="82">
        <f t="shared" si="5"/>
        <v>0.13643046936277067</v>
      </c>
      <c r="R31" s="83">
        <v>0.14477306211983546</v>
      </c>
      <c r="S31" s="84">
        <f t="shared" si="6"/>
        <v>0.63618533305185321</v>
      </c>
      <c r="T31" s="85">
        <f>分析係数表!F34</f>
        <v>0.70187523918867201</v>
      </c>
      <c r="U31" s="86">
        <f t="shared" si="7"/>
        <v>0.44652273280409444</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投入係数表!N32</f>
        <v>6.2500000000000003E-3</v>
      </c>
      <c r="E32" s="77">
        <f t="shared" si="0"/>
        <v>0.625</v>
      </c>
      <c r="F32" s="76">
        <f>分析係数表!C35</f>
        <v>0.37009544008483564</v>
      </c>
      <c r="G32" s="77">
        <f t="shared" si="1"/>
        <v>0.23130965005302229</v>
      </c>
      <c r="H32" s="77">
        <v>0.26385169917623086</v>
      </c>
      <c r="I32" s="77">
        <f t="shared" si="2"/>
        <v>0.26385169917623086</v>
      </c>
      <c r="J32" s="76">
        <f>分析係数表!G35</f>
        <v>0.31512981199641898</v>
      </c>
      <c r="K32" s="78">
        <f t="shared" si="3"/>
        <v>8.3147536356341326E-2</v>
      </c>
      <c r="L32" s="79"/>
      <c r="M32" s="80"/>
      <c r="N32" s="81">
        <f>分析係数表!H35</f>
        <v>6.5501448103994067E-2</v>
      </c>
      <c r="O32" s="82">
        <f t="shared" si="4"/>
        <v>0.28610872832851136</v>
      </c>
      <c r="P32" s="76">
        <f>分析係数表!C35</f>
        <v>0.37009544008483564</v>
      </c>
      <c r="Q32" s="82">
        <f t="shared" si="5"/>
        <v>0.10588753572285309</v>
      </c>
      <c r="R32" s="83">
        <v>0.12368566972664266</v>
      </c>
      <c r="S32" s="84">
        <f t="shared" si="6"/>
        <v>0.38753736890287349</v>
      </c>
      <c r="T32" s="85">
        <f>分析係数表!F35</f>
        <v>0.64995523724261417</v>
      </c>
      <c r="U32" s="86">
        <f t="shared" si="7"/>
        <v>0.25188194254564561</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投入係数表!N33</f>
        <v>0</v>
      </c>
      <c r="E33" s="77">
        <f t="shared" si="0"/>
        <v>0</v>
      </c>
      <c r="F33" s="76">
        <f>分析係数表!C36</f>
        <v>0.67206754906435417</v>
      </c>
      <c r="G33" s="77">
        <f t="shared" si="1"/>
        <v>0</v>
      </c>
      <c r="H33" s="77">
        <v>2.382723437195855E-2</v>
      </c>
      <c r="I33" s="77">
        <f t="shared" si="2"/>
        <v>2.382723437195855E-2</v>
      </c>
      <c r="J33" s="76">
        <f>分析係数表!G36</f>
        <v>6.1058344640434192E-3</v>
      </c>
      <c r="K33" s="78">
        <f t="shared" si="3"/>
        <v>1.4548514881114447E-4</v>
      </c>
      <c r="L33" s="79"/>
      <c r="M33" s="80"/>
      <c r="N33" s="81">
        <f>分析係数表!H36</f>
        <v>0.13181114029770324</v>
      </c>
      <c r="O33" s="82">
        <f t="shared" si="4"/>
        <v>0.5757478471351124</v>
      </c>
      <c r="P33" s="76">
        <f>分析係数表!C36</f>
        <v>0.67206754906435417</v>
      </c>
      <c r="Q33" s="82">
        <f t="shared" si="5"/>
        <v>0.38694144450317342</v>
      </c>
      <c r="R33" s="83">
        <v>0.39870577176637817</v>
      </c>
      <c r="S33" s="84">
        <f t="shared" si="6"/>
        <v>0.42253300613833672</v>
      </c>
      <c r="T33" s="85">
        <f>分析係数表!F36</f>
        <v>0.89721845318860249</v>
      </c>
      <c r="U33" s="86">
        <f t="shared" si="7"/>
        <v>0.37910441018856877</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投入係数表!N34</f>
        <v>1.8749999999999999E-2</v>
      </c>
      <c r="E34" s="77">
        <f t="shared" si="0"/>
        <v>1.875</v>
      </c>
      <c r="F34" s="76">
        <f>分析係数表!C37</f>
        <v>0.22615884263359909</v>
      </c>
      <c r="G34" s="77">
        <f t="shared" si="1"/>
        <v>0.42404782993799828</v>
      </c>
      <c r="H34" s="77">
        <v>0.47759393255675064</v>
      </c>
      <c r="I34" s="77">
        <f t="shared" si="2"/>
        <v>0.47759393255675064</v>
      </c>
      <c r="J34" s="76">
        <f>分析係数表!G37</f>
        <v>0.42877801879971078</v>
      </c>
      <c r="K34" s="78">
        <f t="shared" si="3"/>
        <v>0.20478178019244622</v>
      </c>
      <c r="L34" s="79"/>
      <c r="M34" s="80"/>
      <c r="N34" s="81">
        <f>分析係数表!H37</f>
        <v>5.1626591230551626E-2</v>
      </c>
      <c r="O34" s="82">
        <f t="shared" si="4"/>
        <v>0.22550369178797325</v>
      </c>
      <c r="P34" s="76">
        <f>分析係数表!C37</f>
        <v>0.22615884263359909</v>
      </c>
      <c r="Q34" s="82">
        <f t="shared" si="5"/>
        <v>5.0999653944371871E-2</v>
      </c>
      <c r="R34" s="83">
        <v>5.9373675710684672E-2</v>
      </c>
      <c r="S34" s="84">
        <f t="shared" si="6"/>
        <v>0.53696760826743528</v>
      </c>
      <c r="T34" s="85">
        <f>分析係数表!F37</f>
        <v>0.63340563991323207</v>
      </c>
      <c r="U34" s="86">
        <f t="shared" si="7"/>
        <v>0.34011831152731259</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投入係数表!N35</f>
        <v>0</v>
      </c>
      <c r="E35" s="77">
        <f t="shared" si="0"/>
        <v>0</v>
      </c>
      <c r="F35" s="76">
        <f>分析係数表!C38</f>
        <v>8.5419734904271016E-2</v>
      </c>
      <c r="G35" s="77">
        <f t="shared" si="1"/>
        <v>0</v>
      </c>
      <c r="H35" s="77">
        <v>5.4809959040095363E-3</v>
      </c>
      <c r="I35" s="77">
        <f t="shared" si="2"/>
        <v>5.4809959040095363E-3</v>
      </c>
      <c r="J35" s="76">
        <f>分析係数表!G38</f>
        <v>0.21071428571428572</v>
      </c>
      <c r="K35" s="78">
        <f t="shared" si="3"/>
        <v>1.1549241369162952E-3</v>
      </c>
      <c r="L35" s="79"/>
      <c r="M35" s="80"/>
      <c r="N35" s="81">
        <f>分析係数表!H38</f>
        <v>4.4689162793830402E-2</v>
      </c>
      <c r="O35" s="82">
        <f t="shared" si="4"/>
        <v>0.19520117351770416</v>
      </c>
      <c r="P35" s="76">
        <f>分析係数表!C38</f>
        <v>8.5419734904271016E-2</v>
      </c>
      <c r="Q35" s="82">
        <f t="shared" si="5"/>
        <v>1.6674032494884899E-2</v>
      </c>
      <c r="R35" s="83">
        <v>1.9629134041522802E-2</v>
      </c>
      <c r="S35" s="84">
        <f t="shared" si="6"/>
        <v>2.5110129945532338E-2</v>
      </c>
      <c r="T35" s="85">
        <f>分析係数表!F38</f>
        <v>0.38214285714285712</v>
      </c>
      <c r="U35" s="86">
        <f t="shared" si="7"/>
        <v>9.5956568006141437E-3</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投入係数表!N36</f>
        <v>0</v>
      </c>
      <c r="E36" s="77">
        <f t="shared" si="0"/>
        <v>0</v>
      </c>
      <c r="F36" s="76">
        <f>分析係数表!C39</f>
        <v>1</v>
      </c>
      <c r="G36" s="77">
        <f t="shared" si="1"/>
        <v>0</v>
      </c>
      <c r="H36" s="77">
        <v>5.8818245730258949E-3</v>
      </c>
      <c r="I36" s="77">
        <f t="shared" si="2"/>
        <v>5.8818245730258949E-3</v>
      </c>
      <c r="J36" s="76">
        <f>分析係数表!G39</f>
        <v>0.35514018691588783</v>
      </c>
      <c r="K36" s="78">
        <f t="shared" si="3"/>
        <v>2.0888722782708784E-3</v>
      </c>
      <c r="L36" s="79"/>
      <c r="M36" s="80"/>
      <c r="N36" s="81">
        <f>分析係数表!H39</f>
        <v>4.1085741227183939E-3</v>
      </c>
      <c r="O36" s="82">
        <f t="shared" si="4"/>
        <v>1.7946151596955468E-2</v>
      </c>
      <c r="P36" s="76">
        <f>分析係数表!C39</f>
        <v>1</v>
      </c>
      <c r="Q36" s="82">
        <f t="shared" si="5"/>
        <v>1.7946151596955468E-2</v>
      </c>
      <c r="R36" s="83">
        <v>1.8901955281284501E-2</v>
      </c>
      <c r="S36" s="84">
        <f t="shared" si="6"/>
        <v>2.4783779854310396E-2</v>
      </c>
      <c r="T36" s="85">
        <f>分析係数表!F39</f>
        <v>0.70560747663551404</v>
      </c>
      <c r="U36" s="86">
        <f t="shared" si="7"/>
        <v>1.7487620364490045E-2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投入係数表!N37</f>
        <v>0</v>
      </c>
      <c r="E37" s="77">
        <f t="shared" si="0"/>
        <v>0</v>
      </c>
      <c r="F37" s="76">
        <f>分析係数表!C40</f>
        <v>0.70586826347305387</v>
      </c>
      <c r="G37" s="77">
        <f t="shared" si="1"/>
        <v>0</v>
      </c>
      <c r="H37" s="77">
        <v>7.3533641566814366E-5</v>
      </c>
      <c r="I37" s="77">
        <f t="shared" si="2"/>
        <v>7.3533641566814366E-5</v>
      </c>
      <c r="J37" s="76">
        <f>分析係数表!G40</f>
        <v>0.55389507154213036</v>
      </c>
      <c r="K37" s="78">
        <f t="shared" si="3"/>
        <v>4.0729921656404017E-5</v>
      </c>
      <c r="L37" s="79"/>
      <c r="M37" s="80"/>
      <c r="N37" s="81">
        <f>分析係数表!H40</f>
        <v>2.7951774769313667E-2</v>
      </c>
      <c r="O37" s="82">
        <f t="shared" si="4"/>
        <v>0.1220926707005987</v>
      </c>
      <c r="P37" s="76">
        <f>分析係数表!C40</f>
        <v>0.70586826347305387</v>
      </c>
      <c r="Q37" s="82">
        <f t="shared" si="5"/>
        <v>8.6181341450219009E-2</v>
      </c>
      <c r="R37" s="83">
        <v>8.6258951147915805E-2</v>
      </c>
      <c r="S37" s="84">
        <f t="shared" si="6"/>
        <v>8.6332484789482619E-2</v>
      </c>
      <c r="T37" s="85">
        <f>分析係数表!F40</f>
        <v>0.75325914149443562</v>
      </c>
      <c r="U37" s="86">
        <f t="shared" si="7"/>
        <v>6.5030733375607094E-2</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投入係数表!N38</f>
        <v>0</v>
      </c>
      <c r="E38" s="77">
        <f t="shared" si="0"/>
        <v>0</v>
      </c>
      <c r="F38" s="76">
        <f>分析係数表!C41</f>
        <v>0.40942803268384664</v>
      </c>
      <c r="G38" s="77">
        <f t="shared" si="1"/>
        <v>0</v>
      </c>
      <c r="H38" s="77">
        <v>3.253547876480195E-8</v>
      </c>
      <c r="I38" s="77">
        <f t="shared" si="2"/>
        <v>3.253547876480195E-8</v>
      </c>
      <c r="J38" s="76">
        <f>分析係数表!G41</f>
        <v>0.46004842615012109</v>
      </c>
      <c r="K38" s="78">
        <f t="shared" si="3"/>
        <v>1.4967895799787824E-8</v>
      </c>
      <c r="L38" s="79"/>
      <c r="M38" s="80"/>
      <c r="N38" s="81">
        <f>分析係数表!H41</f>
        <v>5.1357176533979927E-2</v>
      </c>
      <c r="O38" s="82">
        <f t="shared" si="4"/>
        <v>0.22432689496194338</v>
      </c>
      <c r="P38" s="76">
        <f>分析係数表!C41</f>
        <v>0.40942803268384664</v>
      </c>
      <c r="Q38" s="82">
        <f t="shared" si="5"/>
        <v>9.184571928234439E-2</v>
      </c>
      <c r="R38" s="83">
        <v>9.2630695219734077E-2</v>
      </c>
      <c r="S38" s="84">
        <f t="shared" si="6"/>
        <v>9.2630727755212847E-2</v>
      </c>
      <c r="T38" s="85">
        <f>分析係数表!F41</f>
        <v>0.56416464891041163</v>
      </c>
      <c r="U38" s="86">
        <f t="shared" si="7"/>
        <v>5.2258982002335579E-2</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投入係数表!N39</f>
        <v>0</v>
      </c>
      <c r="E39" s="77">
        <f>$C$16*D39</f>
        <v>0</v>
      </c>
      <c r="F39" s="76">
        <f>分析係数表!C42</f>
        <v>1</v>
      </c>
      <c r="G39" s="77">
        <f>E39*F39</f>
        <v>0</v>
      </c>
      <c r="H39" s="77">
        <v>2.3014112773721883E-3</v>
      </c>
      <c r="I39" s="77">
        <f>C39+H39</f>
        <v>2.3014112773721883E-3</v>
      </c>
      <c r="J39" s="76">
        <f>分析係数表!G42</f>
        <v>0.48732394366197185</v>
      </c>
      <c r="K39" s="78">
        <f>I39*J39</f>
        <v>1.121532819677151E-3</v>
      </c>
      <c r="L39" s="79"/>
      <c r="M39" s="80"/>
      <c r="N39" s="81">
        <f>分析係数表!H42</f>
        <v>1.5491345052872633E-2</v>
      </c>
      <c r="O39" s="82">
        <f t="shared" si="4"/>
        <v>6.7665817496717351E-2</v>
      </c>
      <c r="P39" s="76">
        <f>分析係数表!C42</f>
        <v>1</v>
      </c>
      <c r="Q39" s="82">
        <f>O39*P39</f>
        <v>6.7665817496717351E-2</v>
      </c>
      <c r="R39" s="83">
        <v>6.8794261143506938E-2</v>
      </c>
      <c r="S39" s="84">
        <f>I39+R39</f>
        <v>7.1095672420879122E-2</v>
      </c>
      <c r="T39" s="85">
        <f>分析係数表!F42</f>
        <v>0.56338028169014087</v>
      </c>
      <c r="U39" s="86">
        <f>S39*T39</f>
        <v>4.0053899955424861E-2</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投入係数表!N40</f>
        <v>1.2500000000000001E-2</v>
      </c>
      <c r="E40" s="77">
        <f>$C$16*D40</f>
        <v>1.25</v>
      </c>
      <c r="F40" s="76">
        <f>分析係数表!C43</f>
        <v>0.37124836885602441</v>
      </c>
      <c r="G40" s="77">
        <f>E40*F40</f>
        <v>0.46406046107003052</v>
      </c>
      <c r="H40" s="77">
        <v>0.59188097099003156</v>
      </c>
      <c r="I40" s="77">
        <f>C40+H40</f>
        <v>0.59188097099003156</v>
      </c>
      <c r="J40" s="76">
        <f>分析係数表!G43</f>
        <v>0.37031082529474812</v>
      </c>
      <c r="K40" s="78">
        <f>I40*J40</f>
        <v>0.21917993084357545</v>
      </c>
      <c r="L40" s="79"/>
      <c r="M40" s="80"/>
      <c r="N40" s="81">
        <f>分析係数表!H43</f>
        <v>4.1186771738398333E-2</v>
      </c>
      <c r="O40" s="82">
        <f t="shared" si="4"/>
        <v>0.17990281477931591</v>
      </c>
      <c r="P40" s="76">
        <f>分析係数表!C43</f>
        <v>0.37124836885602441</v>
      </c>
      <c r="Q40" s="82">
        <f>O40*P40</f>
        <v>6.6788626539428519E-2</v>
      </c>
      <c r="R40" s="83">
        <v>9.5845077602911541E-2</v>
      </c>
      <c r="S40" s="84">
        <f>I40+R40</f>
        <v>0.68772604859294306</v>
      </c>
      <c r="T40" s="85">
        <f>分析係数表!F43</f>
        <v>0.64951768488745976</v>
      </c>
      <c r="U40" s="86">
        <f>S40*T40</f>
        <v>0.44669023091888904</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投入係数表!N41</f>
        <v>0</v>
      </c>
      <c r="E41" s="77">
        <f>$C$16*D41</f>
        <v>0</v>
      </c>
      <c r="F41" s="76">
        <f>分析係数表!C44</f>
        <v>0.32894128525196487</v>
      </c>
      <c r="G41" s="77">
        <f>E41*F41</f>
        <v>0</v>
      </c>
      <c r="H41" s="77">
        <v>2.9117505809810187E-4</v>
      </c>
      <c r="I41" s="77">
        <f>C41+H41</f>
        <v>2.9117505809810187E-4</v>
      </c>
      <c r="J41" s="76">
        <f>分析係数表!G44</f>
        <v>0.26022361770562108</v>
      </c>
      <c r="K41" s="78">
        <f>I41*J41</f>
        <v>7.5770627003932472E-5</v>
      </c>
      <c r="L41" s="79"/>
      <c r="M41" s="80"/>
      <c r="N41" s="81">
        <f>分析係数表!H44</f>
        <v>0.11840775914326127</v>
      </c>
      <c r="O41" s="82">
        <f t="shared" si="4"/>
        <v>0.51720220504012648</v>
      </c>
      <c r="P41" s="76">
        <f>分析係数表!C44</f>
        <v>0.32894128525196487</v>
      </c>
      <c r="Q41" s="82">
        <f>O41*P41</f>
        <v>0.17012915806104947</v>
      </c>
      <c r="R41" s="83">
        <v>0.17214811466719912</v>
      </c>
      <c r="S41" s="84">
        <f>I41+R41</f>
        <v>0.17243928972529723</v>
      </c>
      <c r="T41" s="85">
        <f>分析係数表!F44</f>
        <v>0.457650482462858</v>
      </c>
      <c r="U41" s="86">
        <f>S41*T41</f>
        <v>7.8916924138334829E-2</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投入係数表!N42</f>
        <v>0</v>
      </c>
      <c r="E42" s="77">
        <f>$C$16*D42</f>
        <v>0</v>
      </c>
      <c r="F42" s="76">
        <f>分析係数表!C45</f>
        <v>1</v>
      </c>
      <c r="G42" s="77">
        <f>E42*F42</f>
        <v>0</v>
      </c>
      <c r="H42" s="77">
        <v>8.3825001297350207E-4</v>
      </c>
      <c r="I42" s="77">
        <f>C42+H42</f>
        <v>8.3825001297350207E-4</v>
      </c>
      <c r="J42" s="76">
        <f>分析係数表!G45</f>
        <v>0</v>
      </c>
      <c r="K42" s="78">
        <f>I42*J42</f>
        <v>0</v>
      </c>
      <c r="L42" s="79"/>
      <c r="M42" s="80"/>
      <c r="N42" s="81">
        <f>分析係数表!H45</f>
        <v>0</v>
      </c>
      <c r="O42" s="82">
        <f t="shared" si="4"/>
        <v>0</v>
      </c>
      <c r="P42" s="76">
        <f>分析係数表!C45</f>
        <v>1</v>
      </c>
      <c r="Q42" s="82">
        <f>O42*P42</f>
        <v>0</v>
      </c>
      <c r="R42" s="83">
        <v>5.1400591867272307E-4</v>
      </c>
      <c r="S42" s="84">
        <f>I42+R42</f>
        <v>1.3522559316462251E-3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6.2500000000000003E-3</v>
      </c>
      <c r="E43" s="77">
        <f>$C$16*D43</f>
        <v>0.625</v>
      </c>
      <c r="F43" s="76">
        <f>分析係数表!C46</f>
        <v>4.3404255319148932E-2</v>
      </c>
      <c r="G43" s="77">
        <f>E43*F43</f>
        <v>2.7127659574468083E-2</v>
      </c>
      <c r="H43" s="77">
        <v>2.9997305322432066E-2</v>
      </c>
      <c r="I43" s="77">
        <f>C43+H43</f>
        <v>2.9997305322432066E-2</v>
      </c>
      <c r="J43" s="76">
        <f>分析係数表!G46</f>
        <v>1.9607843137254902E-2</v>
      </c>
      <c r="K43" s="78">
        <f>I43*J43</f>
        <v>5.8818245730258949E-4</v>
      </c>
      <c r="L43" s="79"/>
      <c r="M43" s="80"/>
      <c r="N43" s="81">
        <f>分析係数表!H46</f>
        <v>2.3708493298309423E-2</v>
      </c>
      <c r="O43" s="82">
        <f t="shared" si="4"/>
        <v>0.10355812069062829</v>
      </c>
      <c r="P43" s="76">
        <f>分析係数表!C46</f>
        <v>4.3404255319148932E-2</v>
      </c>
      <c r="Q43" s="82">
        <f>O43*P43</f>
        <v>4.4948631108272701E-3</v>
      </c>
      <c r="R43" s="83">
        <v>4.874598790078055E-3</v>
      </c>
      <c r="S43" s="84">
        <f>I43+R43</f>
        <v>3.4871904112510121E-2</v>
      </c>
      <c r="T43" s="85">
        <f>分析係数表!F46</f>
        <v>0.33333333333333331</v>
      </c>
      <c r="U43" s="86">
        <f>S43*T43</f>
        <v>1.1623968037503374E-2</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投入係数表!N44</f>
        <v>0.75624999999999998</v>
      </c>
      <c r="E44" s="91">
        <f>SUM(E5:E43)</f>
        <v>75.625</v>
      </c>
      <c r="F44" s="92">
        <f>分析係数表!C47</f>
        <v>0.41345953335341412</v>
      </c>
      <c r="G44" s="91">
        <f>SUM(G5:G43)</f>
        <v>8.3377311028071155</v>
      </c>
      <c r="H44" s="91">
        <f>SUM(H5:H43)</f>
        <v>9.0717416238669593</v>
      </c>
      <c r="I44" s="91">
        <f>SUM(I5:I43)</f>
        <v>109.07174162386698</v>
      </c>
      <c r="J44" s="92">
        <f>分析係数表!G47</f>
        <v>0.27301530562506093</v>
      </c>
      <c r="K44" s="93">
        <f>SUM(K5:K43)</f>
        <v>6.9664682918921192</v>
      </c>
      <c r="L44" s="94">
        <f>最終需要_まとめ!$L$33</f>
        <v>0.627</v>
      </c>
      <c r="M44" s="91">
        <f>K44*L44</f>
        <v>4.3679756190163586</v>
      </c>
      <c r="N44" s="95">
        <f>分析係数表!H47</f>
        <v>1</v>
      </c>
      <c r="O44" s="93">
        <f>SUM(O5:O43)</f>
        <v>4.3679756190163594</v>
      </c>
      <c r="P44" s="92">
        <f>分析係数表!C47</f>
        <v>0.41345953335341412</v>
      </c>
      <c r="Q44" s="96">
        <f>SUM(Q5:Q43)</f>
        <v>1.3762104016079095</v>
      </c>
      <c r="R44" s="91">
        <f>SUM(R5:R43)</f>
        <v>1.5134258956491518</v>
      </c>
      <c r="S44" s="97">
        <f>SUM(S5:S43)</f>
        <v>110.58516751951613</v>
      </c>
      <c r="T44" s="98">
        <f>分析係数表!F47</f>
        <v>0.50258343352939261</v>
      </c>
      <c r="U44" s="99">
        <f>SUM(U5:U43)</f>
        <v>27.206568237180544</v>
      </c>
      <c r="V44" s="100">
        <f>分析係数表!D47</f>
        <v>0.12861924414259254</v>
      </c>
      <c r="W44" s="164">
        <f>SUM(W5:W43)</f>
        <v>0</v>
      </c>
      <c r="X44" s="92">
        <f>分析係数表!E47</f>
        <v>9.5684528645240963E-2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0.20518758684576188</v>
      </c>
      <c r="G5" s="77">
        <f t="shared" ref="G5:G38" si="1">E5*F5</f>
        <v>0</v>
      </c>
      <c r="H5" s="77">
        <f t="array" ref="H5:H43">MMULT(逆行列係数!C5:AO43,'13'!G5:G43)</f>
        <v>0</v>
      </c>
      <c r="I5" s="77">
        <f t="shared" ref="I5:I38" si="2">C5+H5</f>
        <v>0</v>
      </c>
      <c r="J5" s="76">
        <f>分析係数表!G8</f>
        <v>0.11971830985915492</v>
      </c>
      <c r="K5" s="78">
        <f t="shared" ref="K5:K38" si="3">I5*J5</f>
        <v>0</v>
      </c>
      <c r="L5" s="79" t="s">
        <v>183</v>
      </c>
      <c r="M5" s="80" t="s">
        <v>183</v>
      </c>
      <c r="N5" s="81">
        <f>分析係数表!H8</f>
        <v>1.3167643294941739E-2</v>
      </c>
      <c r="O5" s="82">
        <f t="shared" ref="O5:O43" si="4">$M$44*N5</f>
        <v>0</v>
      </c>
      <c r="P5" s="76">
        <f>分析係数表!C8</f>
        <v>0.20518758684576188</v>
      </c>
      <c r="Q5" s="82">
        <f t="shared" ref="Q5:Q38" si="5">O5*P5</f>
        <v>0</v>
      </c>
      <c r="R5" s="83">
        <f t="array" ref="R5:R43">MMULT(逆行列係数!C5:AO43,'13'!Q5:Q43)</f>
        <v>0</v>
      </c>
      <c r="S5" s="84">
        <f t="shared" ref="S5:S38" si="6">I5+R5</f>
        <v>0</v>
      </c>
      <c r="T5" s="85">
        <f>分析係数表!F8</f>
        <v>0.45341278439869986</v>
      </c>
      <c r="U5" s="86">
        <f t="shared" ref="U5:U38" si="7">S5*T5</f>
        <v>0</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投入係数表!O6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0</v>
      </c>
      <c r="P6" s="76">
        <f>分析係数表!C9</f>
        <v>1</v>
      </c>
      <c r="Q6" s="82">
        <f t="shared" si="5"/>
        <v>0</v>
      </c>
      <c r="R6" s="83">
        <v>0</v>
      </c>
      <c r="S6" s="84">
        <f t="shared" si="6"/>
        <v>0</v>
      </c>
      <c r="T6" s="85">
        <f>分析係数表!F9</f>
        <v>0.671875</v>
      </c>
      <c r="U6" s="86">
        <f t="shared" si="7"/>
        <v>0</v>
      </c>
      <c r="V6" s="87">
        <f>分析係数表!D9</f>
        <v>7.2916666666666671E-2</v>
      </c>
      <c r="W6" s="167">
        <f t="shared" si="8"/>
        <v>0</v>
      </c>
      <c r="X6" s="76">
        <f>分析係数表!E9</f>
        <v>3.125E-2</v>
      </c>
      <c r="Y6" s="166">
        <f t="shared" si="9"/>
        <v>0</v>
      </c>
    </row>
    <row r="7" spans="1:25" x14ac:dyDescent="0.2">
      <c r="A7" s="6" t="s">
        <v>220</v>
      </c>
      <c r="B7" s="5" t="s">
        <v>266</v>
      </c>
      <c r="C7" s="90"/>
      <c r="D7" s="76">
        <f>投入係数表!O7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0</v>
      </c>
      <c r="P7" s="76">
        <f>分析係数表!C10</f>
        <v>1</v>
      </c>
      <c r="Q7" s="82">
        <f t="shared" si="5"/>
        <v>0</v>
      </c>
      <c r="R7" s="83">
        <v>0</v>
      </c>
      <c r="S7" s="84">
        <f t="shared" si="6"/>
        <v>0</v>
      </c>
      <c r="T7" s="85">
        <f>分析係数表!F10</f>
        <v>0.51806663538244957</v>
      </c>
      <c r="U7" s="86">
        <f t="shared" si="7"/>
        <v>0</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投入係数表!O8</f>
        <v>0.33333333333333331</v>
      </c>
      <c r="E8" s="77">
        <f t="shared" si="0"/>
        <v>33.333333333333329</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0</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0</v>
      </c>
      <c r="P9" s="76">
        <f>分析係数表!C12</f>
        <v>0.31725255547245079</v>
      </c>
      <c r="Q9" s="82">
        <f t="shared" si="5"/>
        <v>0</v>
      </c>
      <c r="R9" s="83">
        <v>0</v>
      </c>
      <c r="S9" s="84">
        <f t="shared" si="6"/>
        <v>0</v>
      </c>
      <c r="T9" s="85">
        <f>分析係数表!F12</f>
        <v>0.2880095923261391</v>
      </c>
      <c r="U9" s="86">
        <f t="shared" si="7"/>
        <v>0</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投入係数表!O11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0</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投入係数表!O12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投入係数表!O13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0</v>
      </c>
      <c r="P13" s="76">
        <f>分析係数表!C16</f>
        <v>8.9814814814814792E-2</v>
      </c>
      <c r="Q13" s="82">
        <f t="shared" si="5"/>
        <v>0</v>
      </c>
      <c r="R13" s="83">
        <v>0</v>
      </c>
      <c r="S13" s="84">
        <f t="shared" si="6"/>
        <v>0</v>
      </c>
      <c r="T13" s="85">
        <f>分析係数表!F16</f>
        <v>0.28372093023255812</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投入係数表!O14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0</v>
      </c>
      <c r="P14" s="76">
        <f>分析係数表!C17</f>
        <v>7.194244604316502E-3</v>
      </c>
      <c r="Q14" s="82">
        <f t="shared" si="5"/>
        <v>0</v>
      </c>
      <c r="R14" s="83">
        <v>0</v>
      </c>
      <c r="S14" s="84">
        <f t="shared" si="6"/>
        <v>0</v>
      </c>
      <c r="T14" s="85">
        <f>分析係数表!F17</f>
        <v>0.39393939393939392</v>
      </c>
      <c r="U14" s="86">
        <f t="shared" si="7"/>
        <v>0</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投入係数表!O15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0</v>
      </c>
      <c r="P15" s="76">
        <f>分析係数表!C18</f>
        <v>0.18904593639575973</v>
      </c>
      <c r="Q15" s="82">
        <f t="shared" si="5"/>
        <v>0</v>
      </c>
      <c r="R15" s="83">
        <v>0</v>
      </c>
      <c r="S15" s="84">
        <f t="shared" si="6"/>
        <v>0</v>
      </c>
      <c r="T15" s="85">
        <f>分析係数表!F18</f>
        <v>0.45826771653543308</v>
      </c>
      <c r="U15" s="86">
        <f t="shared" si="7"/>
        <v>0</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投入係数表!O16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0</v>
      </c>
      <c r="P16" s="76">
        <f>分析係数表!C19</f>
        <v>0.10693641618497107</v>
      </c>
      <c r="Q16" s="82">
        <f t="shared" si="5"/>
        <v>0</v>
      </c>
      <c r="R16" s="83">
        <v>0</v>
      </c>
      <c r="S16" s="84">
        <f t="shared" si="6"/>
        <v>0</v>
      </c>
      <c r="T16" s="85">
        <f>分析係数表!F19</f>
        <v>0.23125000000000001</v>
      </c>
      <c r="U16" s="86">
        <f t="shared" si="7"/>
        <v>0</v>
      </c>
      <c r="V16" s="87">
        <f>分析係数表!D19</f>
        <v>0</v>
      </c>
      <c r="W16" s="167">
        <f t="shared" si="8"/>
        <v>0</v>
      </c>
      <c r="X16" s="76">
        <f>分析係数表!E19</f>
        <v>0</v>
      </c>
      <c r="Y16" s="166">
        <f t="shared" si="9"/>
        <v>0</v>
      </c>
    </row>
    <row r="17" spans="1:25" x14ac:dyDescent="0.2">
      <c r="A17" s="6" t="s">
        <v>5</v>
      </c>
      <c r="B17" s="5" t="s">
        <v>33</v>
      </c>
      <c r="C17" s="75">
        <f>最終需要_まとめ!C18</f>
        <v>100</v>
      </c>
      <c r="D17" s="76">
        <f>投入係数表!O17</f>
        <v>0.66666666666666663</v>
      </c>
      <c r="E17" s="77">
        <f t="shared" si="0"/>
        <v>66.666666666666657</v>
      </c>
      <c r="F17" s="76">
        <f>分析係数表!C20</f>
        <v>0</v>
      </c>
      <c r="G17" s="77">
        <f t="shared" si="1"/>
        <v>0</v>
      </c>
      <c r="H17" s="77">
        <v>0</v>
      </c>
      <c r="I17" s="77">
        <f t="shared" si="2"/>
        <v>100</v>
      </c>
      <c r="J17" s="76">
        <f>分析係数表!G20</f>
        <v>0</v>
      </c>
      <c r="K17" s="78">
        <f t="shared" si="3"/>
        <v>0</v>
      </c>
      <c r="L17" s="79"/>
      <c r="M17" s="80"/>
      <c r="N17" s="81">
        <f>分析係数表!H20</f>
        <v>6.0618306728632044E-4</v>
      </c>
      <c r="O17" s="82">
        <f t="shared" si="4"/>
        <v>0</v>
      </c>
      <c r="P17" s="76">
        <f>分析係数表!C20</f>
        <v>0</v>
      </c>
      <c r="Q17" s="82">
        <f t="shared" si="5"/>
        <v>0</v>
      </c>
      <c r="R17" s="83">
        <v>0</v>
      </c>
      <c r="S17" s="84">
        <f t="shared" si="6"/>
        <v>100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投入係数表!O18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0</v>
      </c>
      <c r="P18" s="76">
        <f>分析係数表!C21</f>
        <v>2.4177949709864643E-2</v>
      </c>
      <c r="Q18" s="82">
        <f t="shared" si="5"/>
        <v>0</v>
      </c>
      <c r="R18" s="83">
        <v>0</v>
      </c>
      <c r="S18" s="84">
        <f t="shared" si="6"/>
        <v>0</v>
      </c>
      <c r="T18" s="85">
        <f>分析係数表!F21</f>
        <v>0.42458100558659218</v>
      </c>
      <c r="U18" s="86">
        <f t="shared" si="7"/>
        <v>0</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投入係数表!O19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0</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0</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投入係数表!O21</f>
        <v>0</v>
      </c>
      <c r="E21" s="77">
        <f t="shared" si="0"/>
        <v>0</v>
      </c>
      <c r="F21" s="76">
        <f>分析係数表!C24</f>
        <v>5.8479532163743242E-3</v>
      </c>
      <c r="G21" s="77">
        <f t="shared" si="1"/>
        <v>0</v>
      </c>
      <c r="H21" s="77">
        <v>0</v>
      </c>
      <c r="I21" s="77">
        <f t="shared" si="2"/>
        <v>0</v>
      </c>
      <c r="J21" s="76">
        <f>分析係数表!G24</f>
        <v>0.33333333333333331</v>
      </c>
      <c r="K21" s="78">
        <f t="shared" si="3"/>
        <v>0</v>
      </c>
      <c r="L21" s="79"/>
      <c r="M21" s="80"/>
      <c r="N21" s="81">
        <f>分析係数表!H24</f>
        <v>4.0412204485754696E-4</v>
      </c>
      <c r="O21" s="82">
        <f t="shared" si="4"/>
        <v>0</v>
      </c>
      <c r="P21" s="76">
        <f>分析係数表!C24</f>
        <v>5.8479532163743242E-3</v>
      </c>
      <c r="Q21" s="82">
        <f t="shared" si="5"/>
        <v>0</v>
      </c>
      <c r="R21" s="83">
        <v>0</v>
      </c>
      <c r="S21" s="84">
        <f t="shared" si="6"/>
        <v>0</v>
      </c>
      <c r="T21" s="85">
        <f>分析係数表!F24</f>
        <v>0.66666666666666663</v>
      </c>
      <c r="U21" s="86">
        <f t="shared" si="7"/>
        <v>0</v>
      </c>
      <c r="V21" s="87">
        <f>分析係数表!D24</f>
        <v>0</v>
      </c>
      <c r="W21" s="167">
        <f t="shared" si="8"/>
        <v>0</v>
      </c>
      <c r="X21" s="76">
        <f>分析係数表!E24</f>
        <v>0</v>
      </c>
      <c r="Y21" s="166">
        <f t="shared" si="9"/>
        <v>0</v>
      </c>
    </row>
    <row r="22" spans="1:25" x14ac:dyDescent="0.2">
      <c r="A22" s="6" t="s">
        <v>10</v>
      </c>
      <c r="B22" s="5" t="s">
        <v>271</v>
      </c>
      <c r="C22" s="90"/>
      <c r="D22" s="76">
        <f>投入係数表!O22</f>
        <v>0</v>
      </c>
      <c r="E22" s="77">
        <f t="shared" si="0"/>
        <v>0</v>
      </c>
      <c r="F22" s="76">
        <f>分析係数表!C25</f>
        <v>1.2048192771084376E-2</v>
      </c>
      <c r="G22" s="77">
        <f t="shared" si="1"/>
        <v>0</v>
      </c>
      <c r="H22" s="77">
        <v>0</v>
      </c>
      <c r="I22" s="77">
        <f t="shared" si="2"/>
        <v>0</v>
      </c>
      <c r="J22" s="76">
        <f>分析係数表!G25</f>
        <v>0.33333333333333331</v>
      </c>
      <c r="K22" s="78">
        <f t="shared" si="3"/>
        <v>0</v>
      </c>
      <c r="L22" s="79"/>
      <c r="M22" s="80"/>
      <c r="N22" s="81">
        <f>分析係数表!H25</f>
        <v>5.3882939314339599E-4</v>
      </c>
      <c r="O22" s="82">
        <f t="shared" si="4"/>
        <v>0</v>
      </c>
      <c r="P22" s="76">
        <f>分析係数表!C25</f>
        <v>1.2048192771084376E-2</v>
      </c>
      <c r="Q22" s="82">
        <f t="shared" si="5"/>
        <v>0</v>
      </c>
      <c r="R22" s="83">
        <v>0</v>
      </c>
      <c r="S22" s="84">
        <f t="shared" si="6"/>
        <v>0</v>
      </c>
      <c r="T22" s="85">
        <f>分析係数表!F25</f>
        <v>0.66666666666666663</v>
      </c>
      <c r="U22" s="86">
        <f t="shared" si="7"/>
        <v>0</v>
      </c>
      <c r="V22" s="87">
        <f>分析係数表!D25</f>
        <v>0</v>
      </c>
      <c r="W22" s="167">
        <f t="shared" si="8"/>
        <v>0</v>
      </c>
      <c r="X22" s="76">
        <f>分析係数表!E25</f>
        <v>0</v>
      </c>
      <c r="Y22" s="166">
        <f t="shared" si="9"/>
        <v>0</v>
      </c>
    </row>
    <row r="23" spans="1:25" x14ac:dyDescent="0.2">
      <c r="A23" s="6" t="s">
        <v>11</v>
      </c>
      <c r="B23" s="5" t="s">
        <v>35</v>
      </c>
      <c r="C23" s="90"/>
      <c r="D23" s="76">
        <f>投入係数表!O23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v>
      </c>
      <c r="P23" s="76">
        <f>分析係数表!C26</f>
        <v>2.4531024531024515E-2</v>
      </c>
      <c r="Q23" s="82">
        <f t="shared" si="5"/>
        <v>0</v>
      </c>
      <c r="R23" s="83">
        <v>0</v>
      </c>
      <c r="S23" s="84">
        <f t="shared" si="6"/>
        <v>0</v>
      </c>
      <c r="T23" s="85">
        <f>分析係数表!F26</f>
        <v>0.35</v>
      </c>
      <c r="U23" s="86">
        <f t="shared" si="7"/>
        <v>0</v>
      </c>
      <c r="V23" s="87">
        <f>分析係数表!D26</f>
        <v>0.17499999999999999</v>
      </c>
      <c r="W23" s="167">
        <f t="shared" si="8"/>
        <v>0</v>
      </c>
      <c r="X23" s="76">
        <f>分析係数表!E26</f>
        <v>0.2</v>
      </c>
      <c r="Y23" s="166">
        <f t="shared" si="9"/>
        <v>0</v>
      </c>
    </row>
    <row r="24" spans="1:25" x14ac:dyDescent="0.2">
      <c r="A24" s="6" t="s">
        <v>12</v>
      </c>
      <c r="B24" s="5" t="s">
        <v>365</v>
      </c>
      <c r="C24" s="90"/>
      <c r="D24" s="76">
        <f>投入係数表!O24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0</v>
      </c>
      <c r="P25" s="76">
        <f>分析係数表!C28</f>
        <v>3.3670033670033517E-3</v>
      </c>
      <c r="Q25" s="82">
        <f t="shared" si="5"/>
        <v>0</v>
      </c>
      <c r="R25" s="83">
        <v>0</v>
      </c>
      <c r="S25" s="84">
        <f t="shared" si="6"/>
        <v>0</v>
      </c>
      <c r="T25" s="85">
        <f>分析係数表!F28</f>
        <v>0.22222222222222221</v>
      </c>
      <c r="U25" s="86">
        <f t="shared" si="7"/>
        <v>0</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投入係数表!O26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v>
      </c>
      <c r="P26" s="76">
        <f>分析係数表!C29</f>
        <v>2.5392986698911768E-2</v>
      </c>
      <c r="Q26" s="82">
        <f t="shared" si="5"/>
        <v>0</v>
      </c>
      <c r="R26" s="83">
        <v>0</v>
      </c>
      <c r="S26" s="84">
        <f t="shared" si="6"/>
        <v>0</v>
      </c>
      <c r="T26" s="85">
        <f>分析係数表!F29</f>
        <v>0.51282051282051277</v>
      </c>
      <c r="U26" s="86">
        <f t="shared" si="7"/>
        <v>0</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投入係数表!O27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0</v>
      </c>
      <c r="S27" s="84">
        <f t="shared" si="6"/>
        <v>0</v>
      </c>
      <c r="T27" s="85">
        <f>分析係数表!F30</f>
        <v>0.44145609206905179</v>
      </c>
      <c r="U27" s="86">
        <f t="shared" si="7"/>
        <v>0</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投入係数表!O28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0</v>
      </c>
      <c r="P28" s="76">
        <f>分析係数表!C31</f>
        <v>1.5332197614991494E-2</v>
      </c>
      <c r="Q28" s="82">
        <f t="shared" si="5"/>
        <v>0</v>
      </c>
      <c r="R28" s="83">
        <v>0</v>
      </c>
      <c r="S28" s="84">
        <f t="shared" si="6"/>
        <v>0</v>
      </c>
      <c r="T28" s="85">
        <f>分析係数表!F31</f>
        <v>0.37037037037037035</v>
      </c>
      <c r="U28" s="86">
        <f t="shared" si="7"/>
        <v>0</v>
      </c>
      <c r="V28" s="87">
        <f>分析係数表!D31</f>
        <v>0</v>
      </c>
      <c r="W28" s="167">
        <f t="shared" si="8"/>
        <v>0</v>
      </c>
      <c r="X28" s="76">
        <f>分析係数表!E31</f>
        <v>0</v>
      </c>
      <c r="Y28" s="166">
        <f t="shared" si="9"/>
        <v>0</v>
      </c>
    </row>
    <row r="29" spans="1:25" x14ac:dyDescent="0.2">
      <c r="A29" s="6" t="s">
        <v>17</v>
      </c>
      <c r="B29" s="5" t="s">
        <v>272</v>
      </c>
      <c r="C29" s="90"/>
      <c r="D29" s="76">
        <f>投入係数表!O29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投入係数表!O30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0</v>
      </c>
      <c r="P30" s="76">
        <f>分析係数表!C33</f>
        <v>1</v>
      </c>
      <c r="Q30" s="82">
        <f t="shared" si="5"/>
        <v>0</v>
      </c>
      <c r="R30" s="83">
        <v>0</v>
      </c>
      <c r="S30" s="84">
        <f t="shared" si="6"/>
        <v>0</v>
      </c>
      <c r="T30" s="85">
        <f>分析係数表!F33</f>
        <v>0.64822134387351782</v>
      </c>
      <c r="U30" s="86">
        <f t="shared" si="7"/>
        <v>0</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投入係数表!O31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0</v>
      </c>
      <c r="P31" s="76">
        <f>分析係数表!C34</f>
        <v>0.17998641611953814</v>
      </c>
      <c r="Q31" s="82">
        <f t="shared" si="5"/>
        <v>0</v>
      </c>
      <c r="R31" s="83">
        <v>0</v>
      </c>
      <c r="S31" s="84">
        <f t="shared" si="6"/>
        <v>0</v>
      </c>
      <c r="T31" s="85">
        <f>分析係数表!F34</f>
        <v>0.70187523918867201</v>
      </c>
      <c r="U31" s="86">
        <f t="shared" si="7"/>
        <v>0</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投入係数表!O32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0</v>
      </c>
      <c r="P32" s="76">
        <f>分析係数表!C35</f>
        <v>0.37009544008483564</v>
      </c>
      <c r="Q32" s="82">
        <f t="shared" si="5"/>
        <v>0</v>
      </c>
      <c r="R32" s="83">
        <v>0</v>
      </c>
      <c r="S32" s="84">
        <f t="shared" si="6"/>
        <v>0</v>
      </c>
      <c r="T32" s="85">
        <f>分析係数表!F35</f>
        <v>0.64995523724261417</v>
      </c>
      <c r="U32" s="86">
        <f t="shared" si="7"/>
        <v>0</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投入係数表!O33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0</v>
      </c>
      <c r="P33" s="76">
        <f>分析係数表!C36</f>
        <v>0.67206754906435417</v>
      </c>
      <c r="Q33" s="82">
        <f t="shared" si="5"/>
        <v>0</v>
      </c>
      <c r="R33" s="83">
        <v>0</v>
      </c>
      <c r="S33" s="84">
        <f t="shared" si="6"/>
        <v>0</v>
      </c>
      <c r="T33" s="85">
        <f>分析係数表!F36</f>
        <v>0.89721845318860249</v>
      </c>
      <c r="U33" s="86">
        <f t="shared" si="7"/>
        <v>0</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投入係数表!O34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0</v>
      </c>
      <c r="P34" s="76">
        <f>分析係数表!C37</f>
        <v>0.22615884263359909</v>
      </c>
      <c r="Q34" s="82">
        <f t="shared" si="5"/>
        <v>0</v>
      </c>
      <c r="R34" s="83">
        <v>0</v>
      </c>
      <c r="S34" s="84">
        <f t="shared" si="6"/>
        <v>0</v>
      </c>
      <c r="T34" s="85">
        <f>分析係数表!F37</f>
        <v>0.63340563991323207</v>
      </c>
      <c r="U34" s="86">
        <f t="shared" si="7"/>
        <v>0</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投入係数表!O35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0</v>
      </c>
      <c r="P35" s="76">
        <f>分析係数表!C38</f>
        <v>8.5419734904271016E-2</v>
      </c>
      <c r="Q35" s="82">
        <f t="shared" si="5"/>
        <v>0</v>
      </c>
      <c r="R35" s="83">
        <v>0</v>
      </c>
      <c r="S35" s="84">
        <f t="shared" si="6"/>
        <v>0</v>
      </c>
      <c r="T35" s="85">
        <f>分析係数表!F38</f>
        <v>0.38214285714285712</v>
      </c>
      <c r="U35" s="86">
        <f t="shared" si="7"/>
        <v>0</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投入係数表!O36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0</v>
      </c>
      <c r="P36" s="76">
        <f>分析係数表!C39</f>
        <v>1</v>
      </c>
      <c r="Q36" s="82">
        <f t="shared" si="5"/>
        <v>0</v>
      </c>
      <c r="R36" s="83">
        <v>0</v>
      </c>
      <c r="S36" s="84">
        <f t="shared" si="6"/>
        <v>0</v>
      </c>
      <c r="T36" s="85">
        <f>分析係数表!F39</f>
        <v>0.70560747663551404</v>
      </c>
      <c r="U36" s="86">
        <f t="shared" si="7"/>
        <v>0</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投入係数表!O37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0</v>
      </c>
      <c r="P37" s="76">
        <f>分析係数表!C40</f>
        <v>0.70586826347305387</v>
      </c>
      <c r="Q37" s="82">
        <f t="shared" si="5"/>
        <v>0</v>
      </c>
      <c r="R37" s="83">
        <v>0</v>
      </c>
      <c r="S37" s="84">
        <f t="shared" si="6"/>
        <v>0</v>
      </c>
      <c r="T37" s="85">
        <f>分析係数表!F40</f>
        <v>0.75325914149443562</v>
      </c>
      <c r="U37" s="86">
        <f t="shared" si="7"/>
        <v>0</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投入係数表!O38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0</v>
      </c>
      <c r="P38" s="76">
        <f>分析係数表!C41</f>
        <v>0.40942803268384664</v>
      </c>
      <c r="Q38" s="82">
        <f t="shared" si="5"/>
        <v>0</v>
      </c>
      <c r="R38" s="83">
        <v>0</v>
      </c>
      <c r="S38" s="84">
        <f t="shared" si="6"/>
        <v>0</v>
      </c>
      <c r="T38" s="85">
        <f>分析係数表!F41</f>
        <v>0.56416464891041163</v>
      </c>
      <c r="U38" s="86">
        <f t="shared" si="7"/>
        <v>0</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投入係数表!O39</f>
        <v>0</v>
      </c>
      <c r="E39" s="77">
        <f>$C$17*D39</f>
        <v>0</v>
      </c>
      <c r="F39" s="76">
        <f>分析係数表!C42</f>
        <v>1</v>
      </c>
      <c r="G39" s="77">
        <f>E39*F39</f>
        <v>0</v>
      </c>
      <c r="H39" s="77">
        <v>0</v>
      </c>
      <c r="I39" s="77">
        <f>C39+H39</f>
        <v>0</v>
      </c>
      <c r="J39" s="76">
        <f>分析係数表!G42</f>
        <v>0.48732394366197185</v>
      </c>
      <c r="K39" s="78">
        <f>I39*J39</f>
        <v>0</v>
      </c>
      <c r="L39" s="79"/>
      <c r="M39" s="80"/>
      <c r="N39" s="81">
        <f>分析係数表!H42</f>
        <v>1.5491345052872633E-2</v>
      </c>
      <c r="O39" s="82">
        <f t="shared" si="4"/>
        <v>0</v>
      </c>
      <c r="P39" s="76">
        <f>分析係数表!C42</f>
        <v>1</v>
      </c>
      <c r="Q39" s="82">
        <f>O39*P39</f>
        <v>0</v>
      </c>
      <c r="R39" s="83">
        <v>0</v>
      </c>
      <c r="S39" s="84">
        <f>I39+R39</f>
        <v>0</v>
      </c>
      <c r="T39" s="85">
        <f>分析係数表!F42</f>
        <v>0.56338028169014087</v>
      </c>
      <c r="U39" s="86">
        <f>S39*T39</f>
        <v>0</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投入係数表!O40</f>
        <v>0</v>
      </c>
      <c r="E40" s="77">
        <f>$C$17*D40</f>
        <v>0</v>
      </c>
      <c r="F40" s="76">
        <f>分析係数表!C43</f>
        <v>0.37124836885602441</v>
      </c>
      <c r="G40" s="77">
        <f>E40*F40</f>
        <v>0</v>
      </c>
      <c r="H40" s="77">
        <v>0</v>
      </c>
      <c r="I40" s="77">
        <f>C40+H40</f>
        <v>0</v>
      </c>
      <c r="J40" s="76">
        <f>分析係数表!G43</f>
        <v>0.37031082529474812</v>
      </c>
      <c r="K40" s="78">
        <f>I40*J40</f>
        <v>0</v>
      </c>
      <c r="L40" s="79"/>
      <c r="M40" s="80"/>
      <c r="N40" s="81">
        <f>分析係数表!H43</f>
        <v>4.1186771738398333E-2</v>
      </c>
      <c r="O40" s="82">
        <f t="shared" si="4"/>
        <v>0</v>
      </c>
      <c r="P40" s="76">
        <f>分析係数表!C43</f>
        <v>0.37124836885602441</v>
      </c>
      <c r="Q40" s="82">
        <f>O40*P40</f>
        <v>0</v>
      </c>
      <c r="R40" s="83">
        <v>0</v>
      </c>
      <c r="S40" s="84">
        <f>I40+R40</f>
        <v>0</v>
      </c>
      <c r="T40" s="85">
        <f>分析係数表!F43</f>
        <v>0.64951768488745976</v>
      </c>
      <c r="U40" s="86">
        <f>S40*T40</f>
        <v>0</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投入係数表!O41</f>
        <v>0</v>
      </c>
      <c r="E41" s="77">
        <f>$C$17*D41</f>
        <v>0</v>
      </c>
      <c r="F41" s="76">
        <f>分析係数表!C44</f>
        <v>0.32894128525196487</v>
      </c>
      <c r="G41" s="77">
        <f>E41*F41</f>
        <v>0</v>
      </c>
      <c r="H41" s="77">
        <v>0</v>
      </c>
      <c r="I41" s="77">
        <f>C41+H41</f>
        <v>0</v>
      </c>
      <c r="J41" s="76">
        <f>分析係数表!G44</f>
        <v>0.26022361770562108</v>
      </c>
      <c r="K41" s="78">
        <f>I41*J41</f>
        <v>0</v>
      </c>
      <c r="L41" s="79"/>
      <c r="M41" s="80"/>
      <c r="N41" s="81">
        <f>分析係数表!H44</f>
        <v>0.11840775914326127</v>
      </c>
      <c r="O41" s="82">
        <f t="shared" si="4"/>
        <v>0</v>
      </c>
      <c r="P41" s="76">
        <f>分析係数表!C44</f>
        <v>0.32894128525196487</v>
      </c>
      <c r="Q41" s="82">
        <f>O41*P41</f>
        <v>0</v>
      </c>
      <c r="R41" s="83">
        <v>0</v>
      </c>
      <c r="S41" s="84">
        <f>I41+R41</f>
        <v>0</v>
      </c>
      <c r="T41" s="85">
        <f>分析係数表!F44</f>
        <v>0.457650482462858</v>
      </c>
      <c r="U41" s="86">
        <f>S41*T41</f>
        <v>0</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投入係数表!O42</f>
        <v>0</v>
      </c>
      <c r="E42" s="77">
        <f>$C$17*D42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0</v>
      </c>
      <c r="E43" s="77">
        <f>$C$17*D43</f>
        <v>0</v>
      </c>
      <c r="F43" s="76">
        <f>分析係数表!C46</f>
        <v>4.3404255319148932E-2</v>
      </c>
      <c r="G43" s="77">
        <f>E43*F43</f>
        <v>0</v>
      </c>
      <c r="H43" s="77">
        <v>0</v>
      </c>
      <c r="I43" s="77">
        <f>C43+H43</f>
        <v>0</v>
      </c>
      <c r="J43" s="76">
        <f>分析係数表!G46</f>
        <v>1.9607843137254902E-2</v>
      </c>
      <c r="K43" s="78">
        <f>I43*J43</f>
        <v>0</v>
      </c>
      <c r="L43" s="79"/>
      <c r="M43" s="80"/>
      <c r="N43" s="81">
        <f>分析係数表!H46</f>
        <v>2.3708493298309423E-2</v>
      </c>
      <c r="O43" s="82">
        <f t="shared" si="4"/>
        <v>0</v>
      </c>
      <c r="P43" s="76">
        <f>分析係数表!C46</f>
        <v>4.3404255319148932E-2</v>
      </c>
      <c r="Q43" s="82">
        <f>O43*P43</f>
        <v>0</v>
      </c>
      <c r="R43" s="83">
        <v>0</v>
      </c>
      <c r="S43" s="84">
        <f>I43+R43</f>
        <v>0</v>
      </c>
      <c r="T43" s="85">
        <f>分析係数表!F46</f>
        <v>0.33333333333333331</v>
      </c>
      <c r="U43" s="86">
        <f>S43*T43</f>
        <v>0</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投入係数表!O44</f>
        <v>1</v>
      </c>
      <c r="E44" s="91">
        <f>SUM(E5:E43)</f>
        <v>99.999999999999986</v>
      </c>
      <c r="F44" s="92">
        <f>分析係数表!C47</f>
        <v>0.41345953335341412</v>
      </c>
      <c r="G44" s="91">
        <f>SUM(G5:G43)</f>
        <v>0</v>
      </c>
      <c r="H44" s="91">
        <f>SUM(H5:H43)</f>
        <v>0</v>
      </c>
      <c r="I44" s="91">
        <f>SUM(I5:I43)</f>
        <v>100</v>
      </c>
      <c r="J44" s="92">
        <f>分析係数表!G47</f>
        <v>0.27301530562506093</v>
      </c>
      <c r="K44" s="93">
        <f>SUM(K5:K43)</f>
        <v>0</v>
      </c>
      <c r="L44" s="94">
        <f>最終需要_まとめ!$L$33</f>
        <v>0.627</v>
      </c>
      <c r="M44" s="91">
        <f>K44*L44</f>
        <v>0</v>
      </c>
      <c r="N44" s="95">
        <f>分析係数表!H47</f>
        <v>1</v>
      </c>
      <c r="O44" s="96">
        <f>SUM(O5:O43)</f>
        <v>0</v>
      </c>
      <c r="P44" s="92">
        <f>分析係数表!C47</f>
        <v>0.41345953335341412</v>
      </c>
      <c r="Q44" s="96">
        <f>SUM(Q5:Q43)</f>
        <v>0</v>
      </c>
      <c r="R44" s="91">
        <f>SUM(R5:R43)</f>
        <v>0</v>
      </c>
      <c r="S44" s="97">
        <f>SUM(S5:S43)</f>
        <v>100</v>
      </c>
      <c r="T44" s="98">
        <f>分析係数表!F47</f>
        <v>0.50258343352939261</v>
      </c>
      <c r="U44" s="99">
        <f>SUM(U5:U43)</f>
        <v>0</v>
      </c>
      <c r="V44" s="100">
        <f>分析係数表!D47</f>
        <v>0.12861924414259254</v>
      </c>
      <c r="W44" s="164">
        <f>SUM(W5:W43)</f>
        <v>0</v>
      </c>
      <c r="X44" s="92">
        <f>分析係数表!E47</f>
        <v>9.5684528645240963E-2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0.20518758684576188</v>
      </c>
      <c r="G5" s="77">
        <f t="shared" ref="G5:G38" si="1">E5*F5</f>
        <v>0</v>
      </c>
      <c r="H5" s="77">
        <f t="array" ref="H5:H43">MMULT(逆行列係数!C5:AO43,'14'!G5:G43)</f>
        <v>1.4824587196502796E-4</v>
      </c>
      <c r="I5" s="77">
        <f t="shared" ref="I5:I38" si="2">C5+H5</f>
        <v>1.4824587196502796E-4</v>
      </c>
      <c r="J5" s="76">
        <f>分析係数表!G8</f>
        <v>0.11971830985915492</v>
      </c>
      <c r="K5" s="78">
        <f t="shared" ref="K5:K38" si="3">I5*J5</f>
        <v>1.7747745235249824E-5</v>
      </c>
      <c r="L5" s="79" t="s">
        <v>183</v>
      </c>
      <c r="M5" s="80" t="s">
        <v>183</v>
      </c>
      <c r="N5" s="81">
        <f>分析係数表!H8</f>
        <v>1.3167643294941739E-2</v>
      </c>
      <c r="O5" s="82">
        <f t="shared" ref="O5:O43" si="4">$M$44*N5</f>
        <v>0.24818792007915547</v>
      </c>
      <c r="P5" s="76">
        <f>分析係数表!C8</f>
        <v>0.20518758684576188</v>
      </c>
      <c r="Q5" s="82">
        <f t="shared" ref="Q5:Q38" si="5">O5*P5</f>
        <v>5.092508040531072E-2</v>
      </c>
      <c r="R5" s="83">
        <f t="array" ref="R5:R43">MMULT(逆行列係数!C5:AO43,'14'!Q5:Q43)</f>
        <v>8.6087115000651637E-2</v>
      </c>
      <c r="S5" s="84">
        <f t="shared" ref="S5:S38" si="6">I5+R5</f>
        <v>8.623536087261667E-2</v>
      </c>
      <c r="T5" s="85">
        <f>分析係数表!F8</f>
        <v>0.45341278439869986</v>
      </c>
      <c r="U5" s="86">
        <f t="shared" ref="U5:U38" si="7">S5*T5</f>
        <v>3.9100215086879823E-2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投入係数表!P6</f>
        <v>0</v>
      </c>
      <c r="E6" s="77">
        <f t="shared" si="0"/>
        <v>0</v>
      </c>
      <c r="F6" s="76">
        <f>分析係数表!C9</f>
        <v>1</v>
      </c>
      <c r="G6" s="77">
        <f t="shared" si="1"/>
        <v>0</v>
      </c>
      <c r="H6" s="77">
        <v>7.0019824210215361E-7</v>
      </c>
      <c r="I6" s="77">
        <f t="shared" si="2"/>
        <v>7.0019824210215361E-7</v>
      </c>
      <c r="J6" s="76">
        <f>分析係数表!G9</f>
        <v>0.24479166666666666</v>
      </c>
      <c r="K6" s="78">
        <f t="shared" si="3"/>
        <v>1.7140269468125634E-7</v>
      </c>
      <c r="L6" s="79"/>
      <c r="M6" s="80"/>
      <c r="N6" s="81">
        <f>分析係数表!H9</f>
        <v>6.7353674142924501E-4</v>
      </c>
      <c r="O6" s="82">
        <f t="shared" si="4"/>
        <v>1.2695034275148618E-2</v>
      </c>
      <c r="P6" s="76">
        <f>分析係数表!C9</f>
        <v>1</v>
      </c>
      <c r="Q6" s="82">
        <f t="shared" si="5"/>
        <v>1.2695034275148618E-2</v>
      </c>
      <c r="R6" s="83">
        <v>1.5932655637898894E-2</v>
      </c>
      <c r="S6" s="84">
        <f t="shared" si="6"/>
        <v>1.5933355836140996E-2</v>
      </c>
      <c r="T6" s="85">
        <f>分析係数表!F9</f>
        <v>0.671875</v>
      </c>
      <c r="U6" s="86">
        <f t="shared" si="7"/>
        <v>1.0705223452407231E-2</v>
      </c>
      <c r="V6" s="87">
        <f>分析係数表!D9</f>
        <v>7.2916666666666671E-2</v>
      </c>
      <c r="W6" s="88">
        <f t="shared" si="8"/>
        <v>0</v>
      </c>
      <c r="X6" s="76">
        <f>分析係数表!E9</f>
        <v>3.125E-2</v>
      </c>
      <c r="Y6" s="89">
        <f t="shared" si="9"/>
        <v>0</v>
      </c>
    </row>
    <row r="7" spans="1:25" x14ac:dyDescent="0.2">
      <c r="A7" s="6" t="s">
        <v>220</v>
      </c>
      <c r="B7" s="5" t="s">
        <v>266</v>
      </c>
      <c r="C7" s="90"/>
      <c r="D7" s="76">
        <f>投入係数表!P7</f>
        <v>0</v>
      </c>
      <c r="E7" s="77">
        <f t="shared" si="0"/>
        <v>0</v>
      </c>
      <c r="F7" s="76">
        <f>分析係数表!C10</f>
        <v>1</v>
      </c>
      <c r="G7" s="77">
        <f t="shared" si="1"/>
        <v>0</v>
      </c>
      <c r="H7" s="77">
        <v>4.2092488842272684E-6</v>
      </c>
      <c r="I7" s="77">
        <f t="shared" si="2"/>
        <v>4.2092488842272684E-6</v>
      </c>
      <c r="J7" s="76">
        <f>分析係数表!G10</f>
        <v>0.17878930079774755</v>
      </c>
      <c r="K7" s="78">
        <f t="shared" si="3"/>
        <v>7.5256866489469236E-7</v>
      </c>
      <c r="L7" s="79"/>
      <c r="M7" s="80"/>
      <c r="N7" s="81">
        <f>分析係数表!H10</f>
        <v>1.34707348285849E-3</v>
      </c>
      <c r="O7" s="82">
        <f t="shared" si="4"/>
        <v>2.5390068550297237E-2</v>
      </c>
      <c r="P7" s="76">
        <f>分析係数表!C10</f>
        <v>1</v>
      </c>
      <c r="Q7" s="82">
        <f t="shared" si="5"/>
        <v>2.5390068550297237E-2</v>
      </c>
      <c r="R7" s="83">
        <v>5.8877626593274557E-2</v>
      </c>
      <c r="S7" s="84">
        <f t="shared" si="6"/>
        <v>5.8881835842158781E-2</v>
      </c>
      <c r="T7" s="85">
        <f>分析係数表!F10</f>
        <v>0.51806663538244957</v>
      </c>
      <c r="U7" s="86">
        <f t="shared" si="7"/>
        <v>3.0504714579888924E-2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投入係数表!P8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-6.3475171375743089E-4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0.31725255547245079</v>
      </c>
      <c r="G9" s="77">
        <f t="shared" si="1"/>
        <v>0</v>
      </c>
      <c r="H9" s="77">
        <v>3.524127869119524E-5</v>
      </c>
      <c r="I9" s="77">
        <f t="shared" si="2"/>
        <v>3.524127869119524E-5</v>
      </c>
      <c r="J9" s="76">
        <f>分析係数表!G12</f>
        <v>0.14436450839328538</v>
      </c>
      <c r="K9" s="78">
        <f t="shared" si="3"/>
        <v>5.087589873405164E-6</v>
      </c>
      <c r="L9" s="79"/>
      <c r="M9" s="80"/>
      <c r="N9" s="81">
        <f>分析係数表!H12</f>
        <v>9.9009900990099015E-2</v>
      </c>
      <c r="O9" s="82">
        <f t="shared" si="4"/>
        <v>1.8661700384468469</v>
      </c>
      <c r="P9" s="76">
        <f>分析係数表!C12</f>
        <v>0.31725255547245079</v>
      </c>
      <c r="Q9" s="82">
        <f t="shared" si="5"/>
        <v>0.59204721364338397</v>
      </c>
      <c r="R9" s="83">
        <v>0.67791366340310366</v>
      </c>
      <c r="S9" s="84">
        <f t="shared" si="6"/>
        <v>0.67794890468179481</v>
      </c>
      <c r="T9" s="85">
        <f>分析係数表!F12</f>
        <v>0.2880095923261391</v>
      </c>
      <c r="U9" s="86">
        <f t="shared" si="7"/>
        <v>0.19525578765535626</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投入係数表!P10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0.27865600233951215</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投入係数表!P11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2.3485813409024944E-2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投入係数表!P12</f>
        <v>1.11731843575419E-2</v>
      </c>
      <c r="E12" s="77">
        <f t="shared" si="0"/>
        <v>1.1173184357541899</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0.17328721785577864</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投入係数表!P13</f>
        <v>5.5865921787709499E-3</v>
      </c>
      <c r="E13" s="77">
        <f t="shared" si="0"/>
        <v>0.55865921787709494</v>
      </c>
      <c r="F13" s="76">
        <f>分析係数表!C16</f>
        <v>8.9814814814814792E-2</v>
      </c>
      <c r="G13" s="77">
        <f t="shared" si="1"/>
        <v>5.0175874198220553E-2</v>
      </c>
      <c r="H13" s="77">
        <v>5.9670589734803353E-2</v>
      </c>
      <c r="I13" s="77">
        <f t="shared" si="2"/>
        <v>5.9670589734803353E-2</v>
      </c>
      <c r="J13" s="76">
        <f>分析係数表!G16</f>
        <v>3.255813953488372E-2</v>
      </c>
      <c r="K13" s="78">
        <f t="shared" si="3"/>
        <v>1.9427633867145277E-3</v>
      </c>
      <c r="L13" s="79"/>
      <c r="M13" s="80"/>
      <c r="N13" s="81">
        <f>分析係数表!H16</f>
        <v>1.7579308951303295E-2</v>
      </c>
      <c r="O13" s="82">
        <f t="shared" si="4"/>
        <v>0.33134039458137893</v>
      </c>
      <c r="P13" s="76">
        <f>分析係数表!C16</f>
        <v>8.9814814814814792E-2</v>
      </c>
      <c r="Q13" s="82">
        <f t="shared" si="5"/>
        <v>2.9759276179994212E-2</v>
      </c>
      <c r="R13" s="83">
        <v>3.2834174524205374E-2</v>
      </c>
      <c r="S13" s="84">
        <f t="shared" si="6"/>
        <v>9.250476425900872E-2</v>
      </c>
      <c r="T13" s="85">
        <f>分析係数表!F16</f>
        <v>0.28372093023255812</v>
      </c>
      <c r="U13" s="86">
        <f t="shared" si="7"/>
        <v>2.6245537766509449E-2</v>
      </c>
      <c r="V13" s="87">
        <f>分析係数表!D16</f>
        <v>0</v>
      </c>
      <c r="W13" s="88">
        <f t="shared" si="8"/>
        <v>0</v>
      </c>
      <c r="X13" s="76">
        <f>分析係数表!E16</f>
        <v>0</v>
      </c>
      <c r="Y13" s="89">
        <f t="shared" si="9"/>
        <v>0</v>
      </c>
    </row>
    <row r="14" spans="1:25" x14ac:dyDescent="0.2">
      <c r="A14" s="6" t="s">
        <v>2</v>
      </c>
      <c r="B14" s="5" t="s">
        <v>364</v>
      </c>
      <c r="C14" s="90"/>
      <c r="D14" s="76">
        <f>投入係数表!P14</f>
        <v>5.5865921787709499E-3</v>
      </c>
      <c r="E14" s="77">
        <f t="shared" si="0"/>
        <v>0.55865921787709494</v>
      </c>
      <c r="F14" s="76">
        <f>分析係数表!C17</f>
        <v>7.194244604316502E-3</v>
      </c>
      <c r="G14" s="77">
        <f t="shared" si="1"/>
        <v>4.0191310638639675E-3</v>
      </c>
      <c r="H14" s="77">
        <v>4.2382568585713739E-3</v>
      </c>
      <c r="I14" s="77">
        <f t="shared" si="2"/>
        <v>4.2382568585713739E-3</v>
      </c>
      <c r="J14" s="76">
        <f>分析係数表!G17</f>
        <v>0.24242424242424243</v>
      </c>
      <c r="K14" s="78">
        <f t="shared" si="3"/>
        <v>1.0274562081385148E-3</v>
      </c>
      <c r="L14" s="79"/>
      <c r="M14" s="80"/>
      <c r="N14" s="81">
        <f>分析係数表!H17</f>
        <v>2.8625311510742913E-3</v>
      </c>
      <c r="O14" s="82">
        <f t="shared" si="4"/>
        <v>5.3953895669381628E-2</v>
      </c>
      <c r="P14" s="76">
        <f>分析係数表!C17</f>
        <v>7.194244604316502E-3</v>
      </c>
      <c r="Q14" s="82">
        <f t="shared" si="5"/>
        <v>3.8815752280130429E-4</v>
      </c>
      <c r="R14" s="83">
        <v>6.2283808192843682E-4</v>
      </c>
      <c r="S14" s="84">
        <f t="shared" si="6"/>
        <v>4.8610949404998107E-3</v>
      </c>
      <c r="T14" s="85">
        <f>分析係数表!F17</f>
        <v>0.39393939393939392</v>
      </c>
      <c r="U14" s="86">
        <f t="shared" si="7"/>
        <v>1.9149767947423495E-3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投入係数表!P15</f>
        <v>5.5865921787709499E-3</v>
      </c>
      <c r="E15" s="77">
        <f t="shared" si="0"/>
        <v>0.55865921787709494</v>
      </c>
      <c r="F15" s="76">
        <f>分析係数表!C18</f>
        <v>0.18904593639575973</v>
      </c>
      <c r="G15" s="77">
        <f t="shared" si="1"/>
        <v>0.10561225496969817</v>
      </c>
      <c r="H15" s="77">
        <v>0.11745521874736076</v>
      </c>
      <c r="I15" s="77">
        <f t="shared" si="2"/>
        <v>0.11745521874736076</v>
      </c>
      <c r="J15" s="76">
        <f>分析係数表!G18</f>
        <v>0.21417322834645669</v>
      </c>
      <c r="K15" s="78">
        <f t="shared" si="3"/>
        <v>2.5155763385261515E-2</v>
      </c>
      <c r="L15" s="79"/>
      <c r="M15" s="80"/>
      <c r="N15" s="81">
        <f>分析係数表!H18</f>
        <v>4.7147571900047147E-4</v>
      </c>
      <c r="O15" s="82">
        <f t="shared" si="4"/>
        <v>8.8865239926040323E-3</v>
      </c>
      <c r="P15" s="76">
        <f>分析係数表!C18</f>
        <v>0.18904593639575973</v>
      </c>
      <c r="Q15" s="82">
        <f t="shared" si="5"/>
        <v>1.6799612494852146E-3</v>
      </c>
      <c r="R15" s="83">
        <v>2.7978148547193435E-3</v>
      </c>
      <c r="S15" s="84">
        <f t="shared" si="6"/>
        <v>0.1202530336020801</v>
      </c>
      <c r="T15" s="85">
        <f>分析係数表!F18</f>
        <v>0.45826771653543308</v>
      </c>
      <c r="U15" s="86">
        <f t="shared" si="7"/>
        <v>5.5108083115283951E-2</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投入係数表!P16</f>
        <v>0.23463687150837989</v>
      </c>
      <c r="E16" s="77">
        <f t="shared" si="0"/>
        <v>23.463687150837988</v>
      </c>
      <c r="F16" s="76">
        <f>分析係数表!C19</f>
        <v>0.10693641618497107</v>
      </c>
      <c r="G16" s="77">
        <f t="shared" si="1"/>
        <v>2.5091226143959693</v>
      </c>
      <c r="H16" s="77">
        <v>2.6667513247745802</v>
      </c>
      <c r="I16" s="77">
        <f t="shared" si="2"/>
        <v>2.6667513247745802</v>
      </c>
      <c r="J16" s="76">
        <f>分析係数表!G19</f>
        <v>5.6250000000000001E-2</v>
      </c>
      <c r="K16" s="78">
        <f t="shared" si="3"/>
        <v>0.15000476201857013</v>
      </c>
      <c r="L16" s="79"/>
      <c r="M16" s="80"/>
      <c r="N16" s="81">
        <f>分析係数表!H19</f>
        <v>-1.34707348285849E-4</v>
      </c>
      <c r="O16" s="82">
        <f t="shared" si="4"/>
        <v>-2.5390068550297236E-3</v>
      </c>
      <c r="P16" s="76">
        <f>分析係数表!C19</f>
        <v>0.10693641618497107</v>
      </c>
      <c r="Q16" s="82">
        <f t="shared" si="5"/>
        <v>-2.7151229374595303E-4</v>
      </c>
      <c r="R16" s="83">
        <v>-1.4812402304047452E-4</v>
      </c>
      <c r="S16" s="84">
        <f t="shared" si="6"/>
        <v>2.6666032007515397</v>
      </c>
      <c r="T16" s="85">
        <f>分析係数表!F19</f>
        <v>0.23125000000000001</v>
      </c>
      <c r="U16" s="86">
        <f t="shared" si="7"/>
        <v>0.61665199017379357</v>
      </c>
      <c r="V16" s="87">
        <f>分析係数表!D19</f>
        <v>0</v>
      </c>
      <c r="W16" s="88">
        <f t="shared" si="8"/>
        <v>0</v>
      </c>
      <c r="X16" s="76">
        <f>分析係数表!E19</f>
        <v>0</v>
      </c>
      <c r="Y16" s="89">
        <f t="shared" si="9"/>
        <v>0</v>
      </c>
    </row>
    <row r="17" spans="1:25" x14ac:dyDescent="0.2">
      <c r="A17" s="6" t="s">
        <v>5</v>
      </c>
      <c r="B17" s="5" t="s">
        <v>33</v>
      </c>
      <c r="C17" s="90"/>
      <c r="D17" s="76">
        <f>投入係数表!P17</f>
        <v>6.7039106145251395E-2</v>
      </c>
      <c r="E17" s="77">
        <f t="shared" si="0"/>
        <v>6.7039106145251397</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1.1425530847633755E-2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75">
        <f>最終需要_まとめ!C19</f>
        <v>100</v>
      </c>
      <c r="D18" s="76">
        <f>投入係数表!P18</f>
        <v>7.2625698324022353E-2</v>
      </c>
      <c r="E18" s="77">
        <f t="shared" si="0"/>
        <v>7.2625698324022352</v>
      </c>
      <c r="F18" s="76">
        <f>分析係数表!C21</f>
        <v>2.4177949709864643E-2</v>
      </c>
      <c r="G18" s="77">
        <f t="shared" si="1"/>
        <v>0.17559404817220134</v>
      </c>
      <c r="H18" s="77">
        <v>0.17750115636096239</v>
      </c>
      <c r="I18" s="77">
        <f t="shared" si="2"/>
        <v>100.17750115636096</v>
      </c>
      <c r="J18" s="76">
        <f>分析係数表!G21</f>
        <v>0.28491620111731841</v>
      </c>
      <c r="K18" s="78">
        <f t="shared" si="3"/>
        <v>28.542193066896136</v>
      </c>
      <c r="L18" s="79"/>
      <c r="M18" s="80"/>
      <c r="N18" s="81">
        <f>分析係数表!H21</f>
        <v>9.7662827507240518E-4</v>
      </c>
      <c r="O18" s="82">
        <f t="shared" si="4"/>
        <v>1.8407799698965496E-2</v>
      </c>
      <c r="P18" s="76">
        <f>分析係数表!C21</f>
        <v>2.4177949709864643E-2</v>
      </c>
      <c r="Q18" s="82">
        <f t="shared" si="5"/>
        <v>4.4506285539084927E-4</v>
      </c>
      <c r="R18" s="83">
        <v>7.448488172608548E-4</v>
      </c>
      <c r="S18" s="84">
        <f t="shared" si="6"/>
        <v>100.17824600517822</v>
      </c>
      <c r="T18" s="85">
        <f>分析係数表!F21</f>
        <v>0.42458100558659218</v>
      </c>
      <c r="U18" s="86">
        <f t="shared" si="7"/>
        <v>42.533780426779579</v>
      </c>
      <c r="V18" s="87">
        <f>分析係数表!D21</f>
        <v>0.13407821229050279</v>
      </c>
      <c r="W18" s="88">
        <f t="shared" si="8"/>
        <v>13</v>
      </c>
      <c r="X18" s="76">
        <f>分析係数表!E21</f>
        <v>0.11173184357541899</v>
      </c>
      <c r="Y18" s="89">
        <f t="shared" si="9"/>
        <v>11</v>
      </c>
    </row>
    <row r="19" spans="1:25" x14ac:dyDescent="0.2">
      <c r="A19" s="6" t="s">
        <v>7</v>
      </c>
      <c r="B19" s="5" t="s">
        <v>268</v>
      </c>
      <c r="C19" s="90"/>
      <c r="D19" s="76">
        <f>投入係数表!P19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6.3475171375743089E-4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投入係数表!P20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6.3475171375743089E-4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投入係数表!P21</f>
        <v>0</v>
      </c>
      <c r="E21" s="77">
        <f t="shared" si="0"/>
        <v>0</v>
      </c>
      <c r="F21" s="76">
        <f>分析係数表!C24</f>
        <v>5.8479532163743242E-3</v>
      </c>
      <c r="G21" s="77">
        <f t="shared" si="1"/>
        <v>0</v>
      </c>
      <c r="H21" s="77">
        <v>3.7414635882503436E-5</v>
      </c>
      <c r="I21" s="77">
        <f t="shared" si="2"/>
        <v>3.7414635882503436E-5</v>
      </c>
      <c r="J21" s="76">
        <f>分析係数表!G24</f>
        <v>0.33333333333333331</v>
      </c>
      <c r="K21" s="78">
        <f t="shared" si="3"/>
        <v>1.2471545294167811E-5</v>
      </c>
      <c r="L21" s="79"/>
      <c r="M21" s="80"/>
      <c r="N21" s="81">
        <f>分析係数表!H24</f>
        <v>4.0412204485754696E-4</v>
      </c>
      <c r="O21" s="82">
        <f t="shared" si="4"/>
        <v>7.6170205650891703E-3</v>
      </c>
      <c r="P21" s="76">
        <f>分析係数表!C24</f>
        <v>5.8479532163743242E-3</v>
      </c>
      <c r="Q21" s="82">
        <f t="shared" si="5"/>
        <v>4.4543979912802584E-5</v>
      </c>
      <c r="R21" s="83">
        <v>9.1285271505533473E-5</v>
      </c>
      <c r="S21" s="84">
        <f t="shared" si="6"/>
        <v>1.2869990738803691E-4</v>
      </c>
      <c r="T21" s="85">
        <f>分析係数表!F24</f>
        <v>0.66666666666666663</v>
      </c>
      <c r="U21" s="86">
        <f t="shared" si="7"/>
        <v>8.5799938258691264E-5</v>
      </c>
      <c r="V21" s="87">
        <f>分析係数表!D24</f>
        <v>0</v>
      </c>
      <c r="W21" s="88">
        <f t="shared" si="8"/>
        <v>0</v>
      </c>
      <c r="X21" s="76">
        <f>分析係数表!E24</f>
        <v>0</v>
      </c>
      <c r="Y21" s="89">
        <f t="shared" si="9"/>
        <v>0</v>
      </c>
    </row>
    <row r="22" spans="1:25" x14ac:dyDescent="0.2">
      <c r="A22" s="6" t="s">
        <v>10</v>
      </c>
      <c r="B22" s="5" t="s">
        <v>271</v>
      </c>
      <c r="C22" s="90"/>
      <c r="D22" s="76">
        <f>投入係数表!P22</f>
        <v>5.5865921787709499E-3</v>
      </c>
      <c r="E22" s="77">
        <f t="shared" si="0"/>
        <v>0.55865921787709494</v>
      </c>
      <c r="F22" s="76">
        <f>分析係数表!C25</f>
        <v>1.2048192771084376E-2</v>
      </c>
      <c r="G22" s="77">
        <f t="shared" si="1"/>
        <v>6.7308339503264671E-3</v>
      </c>
      <c r="H22" s="77">
        <v>6.9515788251912937E-3</v>
      </c>
      <c r="I22" s="77">
        <f t="shared" si="2"/>
        <v>6.9515788251912937E-3</v>
      </c>
      <c r="J22" s="76">
        <f>分析係数表!G25</f>
        <v>0.33333333333333331</v>
      </c>
      <c r="K22" s="78">
        <f t="shared" si="3"/>
        <v>2.3171929417304311E-3</v>
      </c>
      <c r="L22" s="79"/>
      <c r="M22" s="80"/>
      <c r="N22" s="81">
        <f>分析係数表!H25</f>
        <v>5.3882939314339599E-4</v>
      </c>
      <c r="O22" s="82">
        <f t="shared" si="4"/>
        <v>1.0156027420118894E-2</v>
      </c>
      <c r="P22" s="76">
        <f>分析係数表!C25</f>
        <v>1.2048192771084376E-2</v>
      </c>
      <c r="Q22" s="82">
        <f t="shared" si="5"/>
        <v>1.2236177614601118E-4</v>
      </c>
      <c r="R22" s="83">
        <v>2.0452593464365831E-4</v>
      </c>
      <c r="S22" s="84">
        <f t="shared" si="6"/>
        <v>7.1561047598349518E-3</v>
      </c>
      <c r="T22" s="85">
        <f>分析係数表!F25</f>
        <v>0.66666666666666663</v>
      </c>
      <c r="U22" s="86">
        <f t="shared" si="7"/>
        <v>4.7707365065566346E-3</v>
      </c>
      <c r="V22" s="87">
        <f>分析係数表!D25</f>
        <v>0</v>
      </c>
      <c r="W22" s="88">
        <f t="shared" si="8"/>
        <v>0</v>
      </c>
      <c r="X22" s="76">
        <f>分析係数表!E25</f>
        <v>0</v>
      </c>
      <c r="Y22" s="89">
        <f t="shared" si="9"/>
        <v>0</v>
      </c>
    </row>
    <row r="23" spans="1:25" x14ac:dyDescent="0.2">
      <c r="A23" s="6" t="s">
        <v>11</v>
      </c>
      <c r="B23" s="5" t="s">
        <v>35</v>
      </c>
      <c r="C23" s="90"/>
      <c r="D23" s="76">
        <f>投入係数表!P23</f>
        <v>0</v>
      </c>
      <c r="E23" s="77">
        <f t="shared" si="0"/>
        <v>0</v>
      </c>
      <c r="F23" s="76">
        <f>分析係数表!C26</f>
        <v>2.4531024531024515E-2</v>
      </c>
      <c r="G23" s="77">
        <f t="shared" si="1"/>
        <v>0</v>
      </c>
      <c r="H23" s="77">
        <v>3.3853314917555339E-4</v>
      </c>
      <c r="I23" s="77">
        <f t="shared" si="2"/>
        <v>3.3853314917555339E-4</v>
      </c>
      <c r="J23" s="76">
        <f>分析係数表!G26</f>
        <v>0.2</v>
      </c>
      <c r="K23" s="78">
        <f t="shared" si="3"/>
        <v>6.770662983511068E-5</v>
      </c>
      <c r="L23" s="79"/>
      <c r="M23" s="80"/>
      <c r="N23" s="81">
        <f>分析係数表!H26</f>
        <v>1.1988953997440561E-2</v>
      </c>
      <c r="O23" s="82">
        <f t="shared" si="4"/>
        <v>0.22597161009764541</v>
      </c>
      <c r="P23" s="76">
        <f>分析係数表!C26</f>
        <v>2.4531024531024515E-2</v>
      </c>
      <c r="Q23" s="82">
        <f t="shared" si="5"/>
        <v>5.543315110620446E-3</v>
      </c>
      <c r="R23" s="83">
        <v>5.6538421106278672E-3</v>
      </c>
      <c r="S23" s="84">
        <f t="shared" si="6"/>
        <v>5.9923752598034204E-3</v>
      </c>
      <c r="T23" s="85">
        <f>分析係数表!F26</f>
        <v>0.35</v>
      </c>
      <c r="U23" s="86">
        <f t="shared" si="7"/>
        <v>2.0973313409311969E-3</v>
      </c>
      <c r="V23" s="87">
        <f>分析係数表!D26</f>
        <v>0.17499999999999999</v>
      </c>
      <c r="W23" s="88">
        <f t="shared" si="8"/>
        <v>0</v>
      </c>
      <c r="X23" s="76">
        <f>分析係数表!E26</f>
        <v>0.2</v>
      </c>
      <c r="Y23" s="89">
        <f t="shared" si="9"/>
        <v>0</v>
      </c>
    </row>
    <row r="24" spans="1:25" x14ac:dyDescent="0.2">
      <c r="A24" s="6" t="s">
        <v>12</v>
      </c>
      <c r="B24" s="5" t="s">
        <v>365</v>
      </c>
      <c r="C24" s="90"/>
      <c r="D24" s="76">
        <f>投入係数表!P24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0.21645033439128394</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3.3670033670033517E-3</v>
      </c>
      <c r="G25" s="77">
        <f t="shared" si="1"/>
        <v>0</v>
      </c>
      <c r="H25" s="77">
        <v>1.2043589982153622E-4</v>
      </c>
      <c r="I25" s="77">
        <f t="shared" si="2"/>
        <v>1.2043589982153622E-4</v>
      </c>
      <c r="J25" s="76">
        <f>分析係数表!G28</f>
        <v>0.13333333333333333</v>
      </c>
      <c r="K25" s="78">
        <f t="shared" si="3"/>
        <v>1.6058119976204828E-5</v>
      </c>
      <c r="L25" s="79"/>
      <c r="M25" s="80"/>
      <c r="N25" s="81">
        <f>分析係数表!H28</f>
        <v>2.1418468377449991E-2</v>
      </c>
      <c r="O25" s="82">
        <f t="shared" si="4"/>
        <v>0.40370208994972606</v>
      </c>
      <c r="P25" s="76">
        <f>分析係数表!C28</f>
        <v>3.3670033670033517E-3</v>
      </c>
      <c r="Q25" s="82">
        <f t="shared" si="5"/>
        <v>1.3592662961270177E-3</v>
      </c>
      <c r="R25" s="83">
        <v>1.415691756806922E-3</v>
      </c>
      <c r="S25" s="84">
        <f t="shared" si="6"/>
        <v>1.5361276566284582E-3</v>
      </c>
      <c r="T25" s="85">
        <f>分析係数表!F28</f>
        <v>0.22222222222222221</v>
      </c>
      <c r="U25" s="86">
        <f t="shared" si="7"/>
        <v>3.4136170147299068E-4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投入係数表!P26</f>
        <v>0</v>
      </c>
      <c r="E26" s="77">
        <f t="shared" si="0"/>
        <v>0</v>
      </c>
      <c r="F26" s="76">
        <f>分析係数表!C29</f>
        <v>2.5392986698911768E-2</v>
      </c>
      <c r="G26" s="77">
        <f t="shared" si="1"/>
        <v>0</v>
      </c>
      <c r="H26" s="77">
        <v>1.0854909751700373E-3</v>
      </c>
      <c r="I26" s="77">
        <f t="shared" si="2"/>
        <v>1.0854909751700373E-3</v>
      </c>
      <c r="J26" s="76">
        <f>分析係数表!G29</f>
        <v>0.29914529914529914</v>
      </c>
      <c r="K26" s="78">
        <f t="shared" si="3"/>
        <v>3.2471952248676328E-4</v>
      </c>
      <c r="L26" s="79"/>
      <c r="M26" s="80"/>
      <c r="N26" s="81">
        <f>分析係数表!H29</f>
        <v>1.0103051121438675E-2</v>
      </c>
      <c r="O26" s="82">
        <f t="shared" si="4"/>
        <v>0.19042551412722927</v>
      </c>
      <c r="P26" s="76">
        <f>分析係数表!C29</f>
        <v>2.5392986698911768E-2</v>
      </c>
      <c r="Q26" s="82">
        <f t="shared" si="5"/>
        <v>4.8354725473661675E-3</v>
      </c>
      <c r="R26" s="83">
        <v>6.1292965604083467E-3</v>
      </c>
      <c r="S26" s="84">
        <f t="shared" si="6"/>
        <v>7.214787535578384E-3</v>
      </c>
      <c r="T26" s="85">
        <f>分析係数表!F29</f>
        <v>0.51282051282051277</v>
      </c>
      <c r="U26" s="86">
        <f t="shared" si="7"/>
        <v>3.6998910438863506E-3</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投入係数表!P27</f>
        <v>5.5865921787709499E-3</v>
      </c>
      <c r="E27" s="77">
        <f t="shared" si="0"/>
        <v>0.55865921787709494</v>
      </c>
      <c r="F27" s="76">
        <f>分析係数表!C30</f>
        <v>1</v>
      </c>
      <c r="G27" s="77">
        <f t="shared" si="1"/>
        <v>0.55865921787709494</v>
      </c>
      <c r="H27" s="77">
        <v>0.58741958274185524</v>
      </c>
      <c r="I27" s="77">
        <f t="shared" si="2"/>
        <v>0.58741958274185524</v>
      </c>
      <c r="J27" s="76">
        <f>分析係数表!G30</f>
        <v>0.34463347510632975</v>
      </c>
      <c r="K27" s="78">
        <f t="shared" si="3"/>
        <v>0.20244445214583578</v>
      </c>
      <c r="L27" s="79"/>
      <c r="M27" s="80"/>
      <c r="N27" s="81">
        <f>分析係数表!H30</f>
        <v>0</v>
      </c>
      <c r="O27" s="82">
        <f t="shared" si="4"/>
        <v>0</v>
      </c>
      <c r="P27" s="76">
        <f>分析係数表!C30</f>
        <v>1</v>
      </c>
      <c r="Q27" s="82">
        <f t="shared" si="5"/>
        <v>0</v>
      </c>
      <c r="R27" s="83">
        <v>2.7201708871687252E-2</v>
      </c>
      <c r="S27" s="84">
        <f t="shared" si="6"/>
        <v>0.61462129161354251</v>
      </c>
      <c r="T27" s="85">
        <f>分析係数表!F30</f>
        <v>0.44145609206905179</v>
      </c>
      <c r="U27" s="86">
        <f t="shared" si="7"/>
        <v>0.27132831349814757</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投入係数表!P28</f>
        <v>2.7932960893854747E-2</v>
      </c>
      <c r="E28" s="77">
        <f t="shared" si="0"/>
        <v>2.7932960893854748</v>
      </c>
      <c r="F28" s="76">
        <f>分析係数表!C31</f>
        <v>1.5332197614991494E-2</v>
      </c>
      <c r="G28" s="77">
        <f t="shared" si="1"/>
        <v>4.2827367639641047E-2</v>
      </c>
      <c r="H28" s="77">
        <v>4.5684494559787195E-2</v>
      </c>
      <c r="I28" s="77">
        <f t="shared" si="2"/>
        <v>4.5684494559787195E-2</v>
      </c>
      <c r="J28" s="76">
        <f>分析係数表!G31</f>
        <v>7.407407407407407E-2</v>
      </c>
      <c r="K28" s="78">
        <f t="shared" si="3"/>
        <v>3.3840366340583106E-3</v>
      </c>
      <c r="L28" s="79"/>
      <c r="M28" s="80"/>
      <c r="N28" s="81">
        <f>分析係数表!H31</f>
        <v>2.4786152084596214E-2</v>
      </c>
      <c r="O28" s="82">
        <f t="shared" si="4"/>
        <v>0.46717726132546911</v>
      </c>
      <c r="P28" s="76">
        <f>分析係数表!C31</f>
        <v>1.5332197614991494E-2</v>
      </c>
      <c r="Q28" s="82">
        <f t="shared" si="5"/>
        <v>7.1628540918726152E-3</v>
      </c>
      <c r="R28" s="83">
        <v>8.5563237741754731E-3</v>
      </c>
      <c r="S28" s="84">
        <f t="shared" si="6"/>
        <v>5.4240818333962666E-2</v>
      </c>
      <c r="T28" s="85">
        <f>分析係数表!F31</f>
        <v>0.37037037037037035</v>
      </c>
      <c r="U28" s="86">
        <f t="shared" si="7"/>
        <v>2.0089191975541727E-2</v>
      </c>
      <c r="V28" s="87">
        <f>分析係数表!D31</f>
        <v>0</v>
      </c>
      <c r="W28" s="88">
        <f t="shared" si="8"/>
        <v>0</v>
      </c>
      <c r="X28" s="76">
        <f>分析係数表!E31</f>
        <v>0</v>
      </c>
      <c r="Y28" s="89">
        <f t="shared" si="9"/>
        <v>0</v>
      </c>
    </row>
    <row r="29" spans="1:25" x14ac:dyDescent="0.2">
      <c r="A29" s="6" t="s">
        <v>17</v>
      </c>
      <c r="B29" s="5" t="s">
        <v>272</v>
      </c>
      <c r="C29" s="90"/>
      <c r="D29" s="76">
        <f>投入係数表!P29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0.13266310817530305</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投入係数表!P30</f>
        <v>0</v>
      </c>
      <c r="E30" s="77">
        <f t="shared" si="0"/>
        <v>0</v>
      </c>
      <c r="F30" s="76">
        <f>分析係数表!C33</f>
        <v>1</v>
      </c>
      <c r="G30" s="77">
        <f t="shared" si="1"/>
        <v>0</v>
      </c>
      <c r="H30" s="77">
        <v>5.5845691363751683E-3</v>
      </c>
      <c r="I30" s="77">
        <f t="shared" si="2"/>
        <v>5.5845691363751683E-3</v>
      </c>
      <c r="J30" s="76">
        <f>分析係数表!G33</f>
        <v>0.50724637681159424</v>
      </c>
      <c r="K30" s="78">
        <f t="shared" si="3"/>
        <v>2.8327524604801579E-3</v>
      </c>
      <c r="L30" s="79"/>
      <c r="M30" s="80"/>
      <c r="N30" s="81">
        <f>分析係数表!H33</f>
        <v>1.0439819492153296E-3</v>
      </c>
      <c r="O30" s="82">
        <f t="shared" si="4"/>
        <v>1.9677303126480354E-2</v>
      </c>
      <c r="P30" s="76">
        <f>分析係数表!C33</f>
        <v>1</v>
      </c>
      <c r="Q30" s="82">
        <f t="shared" si="5"/>
        <v>1.9677303126480354E-2</v>
      </c>
      <c r="R30" s="83">
        <v>5.587119624192792E-2</v>
      </c>
      <c r="S30" s="84">
        <f t="shared" si="6"/>
        <v>6.1455765378303086E-2</v>
      </c>
      <c r="T30" s="85">
        <f>分析係数表!F33</f>
        <v>0.64822134387351782</v>
      </c>
      <c r="U30" s="86">
        <f t="shared" si="7"/>
        <v>3.9836938822299238E-2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投入係数表!P31</f>
        <v>5.027932960893855E-2</v>
      </c>
      <c r="E31" s="77">
        <f t="shared" si="0"/>
        <v>5.027932960893855</v>
      </c>
      <c r="F31" s="76">
        <f>分析係数表!C34</f>
        <v>0.17998641611953814</v>
      </c>
      <c r="G31" s="77">
        <f t="shared" si="1"/>
        <v>0.90495963412058289</v>
      </c>
      <c r="H31" s="77">
        <v>0.93424261359523009</v>
      </c>
      <c r="I31" s="77">
        <f t="shared" si="2"/>
        <v>0.93424261359523009</v>
      </c>
      <c r="J31" s="76">
        <f>分析係数表!G34</f>
        <v>0.42479908151549944</v>
      </c>
      <c r="K31" s="78">
        <f t="shared" si="3"/>
        <v>0.3968654041678934</v>
      </c>
      <c r="L31" s="79"/>
      <c r="M31" s="80"/>
      <c r="N31" s="81">
        <f>分析係数表!H34</f>
        <v>0.17353674142924497</v>
      </c>
      <c r="O31" s="82">
        <f t="shared" si="4"/>
        <v>3.2708755809920413</v>
      </c>
      <c r="P31" s="76">
        <f>分析係数表!C34</f>
        <v>0.17998641611953814</v>
      </c>
      <c r="Q31" s="82">
        <f t="shared" si="5"/>
        <v>0.58871317339566964</v>
      </c>
      <c r="R31" s="83">
        <v>0.6247124210659234</v>
      </c>
      <c r="S31" s="84">
        <f t="shared" si="6"/>
        <v>1.5589550346611536</v>
      </c>
      <c r="T31" s="85">
        <f>分析係数表!F34</f>
        <v>0.70187523918867201</v>
      </c>
      <c r="U31" s="86">
        <f t="shared" si="7"/>
        <v>1.0941919378371816</v>
      </c>
      <c r="V31" s="87">
        <f>分析係数表!D34</f>
        <v>0.4351320321469575</v>
      </c>
      <c r="W31" s="88">
        <f t="shared" si="8"/>
        <v>1</v>
      </c>
      <c r="X31" s="76">
        <f>分析係数表!E34</f>
        <v>0.25449674703406044</v>
      </c>
      <c r="Y31" s="89">
        <f t="shared" si="9"/>
        <v>0</v>
      </c>
    </row>
    <row r="32" spans="1:25" x14ac:dyDescent="0.2">
      <c r="A32" s="6" t="s">
        <v>20</v>
      </c>
      <c r="B32" s="5" t="s">
        <v>37</v>
      </c>
      <c r="C32" s="90"/>
      <c r="D32" s="76">
        <f>投入係数表!P32</f>
        <v>1.11731843575419E-2</v>
      </c>
      <c r="E32" s="77">
        <f t="shared" si="0"/>
        <v>1.1173184357541899</v>
      </c>
      <c r="F32" s="76">
        <f>分析係数表!C35</f>
        <v>0.37009544008483564</v>
      </c>
      <c r="G32" s="77">
        <f t="shared" si="1"/>
        <v>0.41351445819534705</v>
      </c>
      <c r="H32" s="77">
        <v>0.45607333560951846</v>
      </c>
      <c r="I32" s="77">
        <f t="shared" si="2"/>
        <v>0.45607333560951846</v>
      </c>
      <c r="J32" s="76">
        <f>分析係数表!G35</f>
        <v>0.31512981199641898</v>
      </c>
      <c r="K32" s="78">
        <f t="shared" si="3"/>
        <v>0.14372230450720724</v>
      </c>
      <c r="L32" s="79"/>
      <c r="M32" s="80"/>
      <c r="N32" s="81">
        <f>分析係数表!H35</f>
        <v>6.5501448103994067E-2</v>
      </c>
      <c r="O32" s="82">
        <f t="shared" si="4"/>
        <v>1.2345920832582029</v>
      </c>
      <c r="P32" s="76">
        <f>分析係数表!C35</f>
        <v>0.37009544008483564</v>
      </c>
      <c r="Q32" s="82">
        <f t="shared" si="5"/>
        <v>0.45691690037869864</v>
      </c>
      <c r="R32" s="83">
        <v>0.53371789651125012</v>
      </c>
      <c r="S32" s="84">
        <f t="shared" si="6"/>
        <v>0.98979123212076858</v>
      </c>
      <c r="T32" s="85">
        <f>分析係数表!F35</f>
        <v>0.64995523724261417</v>
      </c>
      <c r="U32" s="86">
        <f t="shared" si="7"/>
        <v>0.64331999509371351</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投入係数表!P33</f>
        <v>5.5865921787709499E-3</v>
      </c>
      <c r="E33" s="77">
        <f t="shared" si="0"/>
        <v>0.55865921787709494</v>
      </c>
      <c r="F33" s="76">
        <f>分析係数表!C36</f>
        <v>0.67206754906435417</v>
      </c>
      <c r="G33" s="77">
        <f t="shared" si="1"/>
        <v>0.37545673132086821</v>
      </c>
      <c r="H33" s="77">
        <v>0.41360957353949629</v>
      </c>
      <c r="I33" s="77">
        <f t="shared" si="2"/>
        <v>0.41360957353949629</v>
      </c>
      <c r="J33" s="76">
        <f>分析係数表!G36</f>
        <v>6.1058344640434192E-3</v>
      </c>
      <c r="K33" s="78">
        <f t="shared" si="3"/>
        <v>2.5254315887757576E-3</v>
      </c>
      <c r="L33" s="79"/>
      <c r="M33" s="80"/>
      <c r="N33" s="81">
        <f>分析係数表!H36</f>
        <v>0.13181114029770324</v>
      </c>
      <c r="O33" s="82">
        <f t="shared" si="4"/>
        <v>2.4844182076465846</v>
      </c>
      <c r="P33" s="76">
        <f>分析係数表!C36</f>
        <v>0.67206754906435417</v>
      </c>
      <c r="Q33" s="82">
        <f t="shared" si="5"/>
        <v>1.6696968556638958</v>
      </c>
      <c r="R33" s="83">
        <v>1.7204612814430864</v>
      </c>
      <c r="S33" s="84">
        <f t="shared" si="6"/>
        <v>2.1340708549825829</v>
      </c>
      <c r="T33" s="85">
        <f>分析係数表!F36</f>
        <v>0.89721845318860249</v>
      </c>
      <c r="U33" s="86">
        <f t="shared" si="7"/>
        <v>1.9147277515023515</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投入係数表!P34</f>
        <v>1.11731843575419E-2</v>
      </c>
      <c r="E34" s="77">
        <f t="shared" si="0"/>
        <v>1.1173184357541899</v>
      </c>
      <c r="F34" s="76">
        <f>分析係数表!C37</f>
        <v>0.22615884263359909</v>
      </c>
      <c r="G34" s="77">
        <f t="shared" si="1"/>
        <v>0.25269144428335094</v>
      </c>
      <c r="H34" s="77">
        <v>0.28888647295170383</v>
      </c>
      <c r="I34" s="77">
        <f t="shared" si="2"/>
        <v>0.28888647295170383</v>
      </c>
      <c r="J34" s="76">
        <f>分析係数表!G37</f>
        <v>0.42877801879971078</v>
      </c>
      <c r="K34" s="78">
        <f t="shared" si="3"/>
        <v>0.1238681695302678</v>
      </c>
      <c r="L34" s="79"/>
      <c r="M34" s="80"/>
      <c r="N34" s="81">
        <f>分析係数表!H37</f>
        <v>5.1626591230551626E-2</v>
      </c>
      <c r="O34" s="82">
        <f t="shared" si="4"/>
        <v>0.97307437719014145</v>
      </c>
      <c r="P34" s="76">
        <f>分析係数表!C37</f>
        <v>0.22615884263359909</v>
      </c>
      <c r="Q34" s="82">
        <f t="shared" si="5"/>
        <v>0.22006937494173265</v>
      </c>
      <c r="R34" s="83">
        <v>0.25620424240320677</v>
      </c>
      <c r="S34" s="84">
        <f t="shared" si="6"/>
        <v>0.5450907153549106</v>
      </c>
      <c r="T34" s="85">
        <f>分析係数表!F37</f>
        <v>0.63340563991323207</v>
      </c>
      <c r="U34" s="86">
        <f t="shared" si="7"/>
        <v>0.3452635333701386</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投入係数表!P35</f>
        <v>5.5865921787709499E-3</v>
      </c>
      <c r="E35" s="77">
        <f t="shared" si="0"/>
        <v>0.55865921787709494</v>
      </c>
      <c r="F35" s="76">
        <f>分析係数表!C38</f>
        <v>8.5419734904271016E-2</v>
      </c>
      <c r="G35" s="77">
        <f t="shared" si="1"/>
        <v>4.7720522292888833E-2</v>
      </c>
      <c r="H35" s="77">
        <v>5.7972506812186513E-2</v>
      </c>
      <c r="I35" s="77">
        <f t="shared" si="2"/>
        <v>5.7972506812186513E-2</v>
      </c>
      <c r="J35" s="76">
        <f>分析係数表!G38</f>
        <v>0.21071428571428572</v>
      </c>
      <c r="K35" s="78">
        <f t="shared" si="3"/>
        <v>1.2215635363996443E-2</v>
      </c>
      <c r="L35" s="79"/>
      <c r="M35" s="80"/>
      <c r="N35" s="81">
        <f>分析係数表!H38</f>
        <v>4.4689162793830402E-2</v>
      </c>
      <c r="O35" s="82">
        <f t="shared" si="4"/>
        <v>0.84231552415611077</v>
      </c>
      <c r="P35" s="76">
        <f>分析係数表!C38</f>
        <v>8.5419734904271016E-2</v>
      </c>
      <c r="Q35" s="82">
        <f t="shared" si="5"/>
        <v>7.1950368779167079E-2</v>
      </c>
      <c r="R35" s="83">
        <v>8.4701971975676985E-2</v>
      </c>
      <c r="S35" s="84">
        <f t="shared" si="6"/>
        <v>0.14267447878786349</v>
      </c>
      <c r="T35" s="85">
        <f>分析係数表!F38</f>
        <v>0.38214285714285712</v>
      </c>
      <c r="U35" s="86">
        <f t="shared" si="7"/>
        <v>5.4522032965362115E-2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投入係数表!P36</f>
        <v>0</v>
      </c>
      <c r="E36" s="77">
        <f t="shared" si="0"/>
        <v>0</v>
      </c>
      <c r="F36" s="76">
        <f>分析係数表!C39</f>
        <v>1</v>
      </c>
      <c r="G36" s="77">
        <f t="shared" si="1"/>
        <v>0</v>
      </c>
      <c r="H36" s="77">
        <v>5.1929496190909518E-3</v>
      </c>
      <c r="I36" s="77">
        <f t="shared" si="2"/>
        <v>5.1929496190909518E-3</v>
      </c>
      <c r="J36" s="76">
        <f>分析係数表!G39</f>
        <v>0.35514018691588783</v>
      </c>
      <c r="K36" s="78">
        <f t="shared" si="3"/>
        <v>1.8442250983687492E-3</v>
      </c>
      <c r="L36" s="79"/>
      <c r="M36" s="80"/>
      <c r="N36" s="81">
        <f>分析係数表!H39</f>
        <v>4.1085741227183939E-3</v>
      </c>
      <c r="O36" s="82">
        <f t="shared" si="4"/>
        <v>7.7439709078406554E-2</v>
      </c>
      <c r="P36" s="76">
        <f>分析係数表!C39</f>
        <v>1</v>
      </c>
      <c r="Q36" s="82">
        <f t="shared" si="5"/>
        <v>7.7439709078406554E-2</v>
      </c>
      <c r="R36" s="83">
        <v>8.1564111953899149E-2</v>
      </c>
      <c r="S36" s="84">
        <f t="shared" si="6"/>
        <v>8.6757061572990096E-2</v>
      </c>
      <c r="T36" s="85">
        <f>分析係数表!F39</f>
        <v>0.70560747663551404</v>
      </c>
      <c r="U36" s="86">
        <f t="shared" si="7"/>
        <v>6.1216431296829465E-2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投入係数表!P37</f>
        <v>0</v>
      </c>
      <c r="E37" s="77">
        <f t="shared" si="0"/>
        <v>0</v>
      </c>
      <c r="F37" s="76">
        <f>分析係数表!C40</f>
        <v>0.70586826347305387</v>
      </c>
      <c r="G37" s="77">
        <f t="shared" si="1"/>
        <v>0</v>
      </c>
      <c r="H37" s="77">
        <v>1.9871067853813752E-4</v>
      </c>
      <c r="I37" s="77">
        <f t="shared" si="2"/>
        <v>1.9871067853813752E-4</v>
      </c>
      <c r="J37" s="76">
        <f>分析係数表!G40</f>
        <v>0.55389507154213036</v>
      </c>
      <c r="K37" s="78">
        <f t="shared" si="3"/>
        <v>1.1006486550506694E-4</v>
      </c>
      <c r="L37" s="79"/>
      <c r="M37" s="80"/>
      <c r="N37" s="81">
        <f>分析係数表!H40</f>
        <v>2.7951774769313667E-2</v>
      </c>
      <c r="O37" s="82">
        <f t="shared" si="4"/>
        <v>0.52684392241866762</v>
      </c>
      <c r="P37" s="76">
        <f>分析係数表!C40</f>
        <v>0.70586826347305387</v>
      </c>
      <c r="Q37" s="82">
        <f t="shared" si="5"/>
        <v>0.37188240463899724</v>
      </c>
      <c r="R37" s="83">
        <v>0.37221729941456144</v>
      </c>
      <c r="S37" s="84">
        <f t="shared" si="6"/>
        <v>0.3724160100930996</v>
      </c>
      <c r="T37" s="85">
        <f>分析係数表!F40</f>
        <v>0.75325914149443562</v>
      </c>
      <c r="U37" s="86">
        <f t="shared" si="7"/>
        <v>0.28052576404151131</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投入係数表!P38</f>
        <v>0</v>
      </c>
      <c r="E38" s="77">
        <f t="shared" si="0"/>
        <v>0</v>
      </c>
      <c r="F38" s="76">
        <f>分析係数表!C41</f>
        <v>0.40942803268384664</v>
      </c>
      <c r="G38" s="77">
        <f t="shared" si="1"/>
        <v>0</v>
      </c>
      <c r="H38" s="77">
        <v>3.3159163682989269E-8</v>
      </c>
      <c r="I38" s="77">
        <f t="shared" si="2"/>
        <v>3.3159163682989269E-8</v>
      </c>
      <c r="J38" s="76">
        <f>分析係数表!G41</f>
        <v>0.46004842615012109</v>
      </c>
      <c r="K38" s="78">
        <f t="shared" si="3"/>
        <v>1.5254821064813465E-8</v>
      </c>
      <c r="L38" s="79"/>
      <c r="M38" s="80"/>
      <c r="N38" s="81">
        <f>分析係数表!H41</f>
        <v>5.1357176533979927E-2</v>
      </c>
      <c r="O38" s="82">
        <f t="shared" si="4"/>
        <v>0.967996363480082</v>
      </c>
      <c r="P38" s="76">
        <f>分析係数表!C41</f>
        <v>0.40942803268384664</v>
      </c>
      <c r="Q38" s="82">
        <f t="shared" si="5"/>
        <v>0.3963248467447677</v>
      </c>
      <c r="R38" s="83">
        <v>0.39971210823626863</v>
      </c>
      <c r="S38" s="84">
        <f t="shared" si="6"/>
        <v>0.39971214139543232</v>
      </c>
      <c r="T38" s="85">
        <f>分析係数表!F41</f>
        <v>0.56416464891041163</v>
      </c>
      <c r="U38" s="86">
        <f t="shared" si="7"/>
        <v>0.22550345991558288</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投入係数表!P39</f>
        <v>0</v>
      </c>
      <c r="E39" s="77">
        <f>$C$18*D39</f>
        <v>0</v>
      </c>
      <c r="F39" s="76">
        <f>分析係数表!C42</f>
        <v>1</v>
      </c>
      <c r="G39" s="77">
        <f>E39*F39</f>
        <v>0</v>
      </c>
      <c r="H39" s="77">
        <v>3.4575460564222876E-3</v>
      </c>
      <c r="I39" s="77">
        <f>C39+H39</f>
        <v>3.4575460564222876E-3</v>
      </c>
      <c r="J39" s="76">
        <f>分析係数表!G42</f>
        <v>0.48732394366197185</v>
      </c>
      <c r="K39" s="78">
        <f>I39*J39</f>
        <v>1.6849449796086078E-3</v>
      </c>
      <c r="L39" s="79"/>
      <c r="M39" s="80"/>
      <c r="N39" s="81">
        <f>分析係数表!H42</f>
        <v>1.5491345052872633E-2</v>
      </c>
      <c r="O39" s="82">
        <f t="shared" si="4"/>
        <v>0.29198578832841821</v>
      </c>
      <c r="P39" s="76">
        <f>分析係数表!C42</f>
        <v>1</v>
      </c>
      <c r="Q39" s="82">
        <f>O39*P39</f>
        <v>0.29198578832841821</v>
      </c>
      <c r="R39" s="83">
        <v>0.29685515250639527</v>
      </c>
      <c r="S39" s="84">
        <f>I39+R39</f>
        <v>0.30031269856281756</v>
      </c>
      <c r="T39" s="85">
        <f>分析係数表!F42</f>
        <v>0.56338028169014087</v>
      </c>
      <c r="U39" s="86">
        <f>S39*T39</f>
        <v>0.16919025271144653</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投入係数表!P40</f>
        <v>2.7932960893854747E-2</v>
      </c>
      <c r="E40" s="77">
        <f>$C$18*D40</f>
        <v>2.7932960893854748</v>
      </c>
      <c r="F40" s="76">
        <f>分析係数表!C43</f>
        <v>0.37124836885602441</v>
      </c>
      <c r="G40" s="77">
        <f>E40*F40</f>
        <v>1.0370066169162693</v>
      </c>
      <c r="H40" s="77">
        <v>1.2040332219127514</v>
      </c>
      <c r="I40" s="77">
        <f>C40+H40</f>
        <v>1.2040332219127514</v>
      </c>
      <c r="J40" s="76">
        <f>分析係数表!G43</f>
        <v>0.37031082529474812</v>
      </c>
      <c r="K40" s="78">
        <f>I40*J40</f>
        <v>0.44586653608880561</v>
      </c>
      <c r="L40" s="79"/>
      <c r="M40" s="80"/>
      <c r="N40" s="81">
        <f>分析係数表!H43</f>
        <v>4.1186771738398333E-2</v>
      </c>
      <c r="O40" s="82">
        <f t="shared" si="4"/>
        <v>0.77630134592533795</v>
      </c>
      <c r="P40" s="76">
        <f>分析係数表!C43</f>
        <v>0.37124836885602441</v>
      </c>
      <c r="Q40" s="82">
        <f>O40*P40</f>
        <v>0.28820060841551809</v>
      </c>
      <c r="R40" s="83">
        <v>0.41358253807607054</v>
      </c>
      <c r="S40" s="84">
        <f>I40+R40</f>
        <v>1.6176157599888219</v>
      </c>
      <c r="T40" s="85">
        <f>分析係数表!F43</f>
        <v>0.64951768488745976</v>
      </c>
      <c r="U40" s="86">
        <f>S40*T40</f>
        <v>1.0506700434654084</v>
      </c>
      <c r="V40" s="87">
        <f>分析係数表!D43</f>
        <v>0.31296891747052519</v>
      </c>
      <c r="W40" s="88">
        <f>ROUND(S40*V40,0)</f>
        <v>1</v>
      </c>
      <c r="X40" s="76">
        <f>分析係数表!E43</f>
        <v>0.24115755627009647</v>
      </c>
      <c r="Y40" s="89">
        <f>ROUND(S40*X40,0)</f>
        <v>0</v>
      </c>
    </row>
    <row r="41" spans="1:25" x14ac:dyDescent="0.2">
      <c r="A41" s="6" t="s">
        <v>340</v>
      </c>
      <c r="B41" s="5" t="s">
        <v>42</v>
      </c>
      <c r="C41" s="90"/>
      <c r="D41" s="76">
        <f>投入係数表!P41</f>
        <v>0</v>
      </c>
      <c r="E41" s="77">
        <f>$C$18*D41</f>
        <v>0</v>
      </c>
      <c r="F41" s="76">
        <f>分析係数表!C44</f>
        <v>0.32894128525196487</v>
      </c>
      <c r="G41" s="77">
        <f>E41*F41</f>
        <v>0</v>
      </c>
      <c r="H41" s="77">
        <v>5.5058205537695777E-4</v>
      </c>
      <c r="I41" s="77">
        <f>C41+H41</f>
        <v>5.5058205537695777E-4</v>
      </c>
      <c r="J41" s="76">
        <f>分析係数表!G44</f>
        <v>0.26022361770562108</v>
      </c>
      <c r="K41" s="78">
        <f>I41*J41</f>
        <v>1.4327445429398856E-4</v>
      </c>
      <c r="L41" s="79"/>
      <c r="M41" s="80"/>
      <c r="N41" s="81">
        <f>分析係数表!H44</f>
        <v>0.11840775914326127</v>
      </c>
      <c r="O41" s="82">
        <f t="shared" si="4"/>
        <v>2.2317870255711267</v>
      </c>
      <c r="P41" s="76">
        <f>分析係数表!C44</f>
        <v>0.32894128525196487</v>
      </c>
      <c r="Q41" s="82">
        <f>O41*P41</f>
        <v>0.73412689260002617</v>
      </c>
      <c r="R41" s="83">
        <v>0.74283892266270979</v>
      </c>
      <c r="S41" s="84">
        <f>I41+R41</f>
        <v>0.74338950471808674</v>
      </c>
      <c r="T41" s="85">
        <f>分析係数表!F44</f>
        <v>0.457650482462858</v>
      </c>
      <c r="U41" s="86">
        <f>S41*T41</f>
        <v>0.34021256549205747</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投入係数表!P42</f>
        <v>0</v>
      </c>
      <c r="E42" s="77">
        <f>$C$18*D42</f>
        <v>0</v>
      </c>
      <c r="F42" s="76">
        <f>分析係数表!C45</f>
        <v>1</v>
      </c>
      <c r="G42" s="77">
        <f>E42*F42</f>
        <v>0</v>
      </c>
      <c r="H42" s="77">
        <v>1.4997120503744078E-3</v>
      </c>
      <c r="I42" s="77">
        <f>C42+H42</f>
        <v>1.4997120503744078E-3</v>
      </c>
      <c r="J42" s="76">
        <f>分析係数表!G45</f>
        <v>0</v>
      </c>
      <c r="K42" s="78">
        <f>I42*J42</f>
        <v>0</v>
      </c>
      <c r="L42" s="79"/>
      <c r="M42" s="80"/>
      <c r="N42" s="81">
        <f>分析係数表!H45</f>
        <v>0</v>
      </c>
      <c r="O42" s="82">
        <f t="shared" si="4"/>
        <v>0</v>
      </c>
      <c r="P42" s="76">
        <f>分析係数表!C45</f>
        <v>1</v>
      </c>
      <c r="Q42" s="82">
        <f>O42*P42</f>
        <v>0</v>
      </c>
      <c r="R42" s="83">
        <v>2.2179946821215719E-3</v>
      </c>
      <c r="S42" s="84">
        <f>I42+R42</f>
        <v>3.71770673249598E-3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5.5865921787709499E-3</v>
      </c>
      <c r="E43" s="77">
        <f>$C$18*D43</f>
        <v>0.55865921787709494</v>
      </c>
      <c r="F43" s="76">
        <f>分析係数表!C46</f>
        <v>4.3404255319148932E-2</v>
      </c>
      <c r="G43" s="77">
        <f>E43*F43</f>
        <v>2.4248187329133482E-2</v>
      </c>
      <c r="H43" s="77">
        <v>2.6484043057363852E-2</v>
      </c>
      <c r="I43" s="77">
        <f>C43+H43</f>
        <v>2.6484043057363852E-2</v>
      </c>
      <c r="J43" s="76">
        <f>分析係数表!G46</f>
        <v>1.9607843137254902E-2</v>
      </c>
      <c r="K43" s="78">
        <f>I43*J43</f>
        <v>5.1929496190909513E-4</v>
      </c>
      <c r="L43" s="79"/>
      <c r="M43" s="80"/>
      <c r="N43" s="81">
        <f>分析係数表!H46</f>
        <v>2.3708493298309423E-2</v>
      </c>
      <c r="O43" s="82">
        <f t="shared" si="4"/>
        <v>0.44686520648523131</v>
      </c>
      <c r="P43" s="76">
        <f>分析係数表!C46</f>
        <v>4.3404255319148932E-2</v>
      </c>
      <c r="Q43" s="82">
        <f>O43*P43</f>
        <v>1.9395851515529187E-2</v>
      </c>
      <c r="R43" s="83">
        <v>2.1034454665012258E-2</v>
      </c>
      <c r="S43" s="84">
        <f>I43+R43</f>
        <v>4.751849772237611E-2</v>
      </c>
      <c r="T43" s="85">
        <f>分析係数表!F46</f>
        <v>0.33333333333333331</v>
      </c>
      <c r="U43" s="86">
        <f>S43*T43</f>
        <v>1.5839499240792036E-2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投入係数表!P44</f>
        <v>0.55865921787709494</v>
      </c>
      <c r="E44" s="91">
        <f>SUM(E5:E43)</f>
        <v>55.865921787709496</v>
      </c>
      <c r="F44" s="92">
        <f>分析係数表!C47</f>
        <v>0.41345953335341412</v>
      </c>
      <c r="G44" s="91">
        <f>SUM(G5:G43)</f>
        <v>6.5083389367254556</v>
      </c>
      <c r="H44" s="91">
        <f>SUM(H5:H43)</f>
        <v>7.0652283440945363</v>
      </c>
      <c r="I44" s="91">
        <f>SUM(I5:I43)</f>
        <v>107.06522834409456</v>
      </c>
      <c r="J44" s="92">
        <f>分析係数表!G47</f>
        <v>0.27301530562506093</v>
      </c>
      <c r="K44" s="93">
        <f>SUM(K5:K43)</f>
        <v>30.061112262062441</v>
      </c>
      <c r="L44" s="94">
        <f>最終需要_まとめ!$L$33</f>
        <v>0.627</v>
      </c>
      <c r="M44" s="91">
        <f>K44*L44</f>
        <v>18.848317388313152</v>
      </c>
      <c r="N44" s="95">
        <f>分析係数表!H47</f>
        <v>1</v>
      </c>
      <c r="O44" s="96">
        <f>SUM(O5:O43)</f>
        <v>18.848317388313152</v>
      </c>
      <c r="P44" s="92">
        <f>分析係数表!C47</f>
        <v>0.41345953335341412</v>
      </c>
      <c r="Q44" s="96">
        <f>SUM(Q5:Q43)</f>
        <v>5.9385062337974173</v>
      </c>
      <c r="R44" s="91">
        <f>SUM(R5:R43)</f>
        <v>6.5306068790079674</v>
      </c>
      <c r="S44" s="97">
        <f>SUM(S5:S43)</f>
        <v>113.59583522310253</v>
      </c>
      <c r="T44" s="98">
        <f>分析係数表!F47</f>
        <v>0.50258343352939261</v>
      </c>
      <c r="U44" s="99">
        <f>SUM(U5:U43)</f>
        <v>50.046699787163917</v>
      </c>
      <c r="V44" s="100">
        <f>分析係数表!D47</f>
        <v>0.12861924414259254</v>
      </c>
      <c r="W44" s="101">
        <f>SUM(W5:W43)</f>
        <v>15</v>
      </c>
      <c r="X44" s="92">
        <f>分析係数表!E47</f>
        <v>9.5684528645240963E-2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0.20518758684576188</v>
      </c>
      <c r="G5" s="77">
        <f t="shared" ref="G5:G38" si="1">E5*F5</f>
        <v>0</v>
      </c>
      <c r="H5" s="77">
        <f t="array" ref="H5:H43">MMULT(逆行列係数!C5:AO43,'15'!G5:G43)</f>
        <v>2.2221011669323017E-6</v>
      </c>
      <c r="I5" s="77">
        <f t="shared" ref="I5:I38" si="2">C5+H5</f>
        <v>2.2221011669323017E-6</v>
      </c>
      <c r="J5" s="76">
        <f>分析係数表!G8</f>
        <v>0.11971830985915492</v>
      </c>
      <c r="K5" s="78">
        <f t="shared" ref="K5:K38" si="3">I5*J5</f>
        <v>2.6602619604119103E-7</v>
      </c>
      <c r="L5" s="79" t="s">
        <v>183</v>
      </c>
      <c r="M5" s="80" t="s">
        <v>183</v>
      </c>
      <c r="N5" s="81">
        <f>分析係数表!H8</f>
        <v>1.3167643294941739E-2</v>
      </c>
      <c r="O5" s="82">
        <f t="shared" ref="O5:O43" si="4">$M$44*N5</f>
        <v>0.23676757402911724</v>
      </c>
      <c r="P5" s="76">
        <f>分析係数表!C8</f>
        <v>0.20518758684576188</v>
      </c>
      <c r="Q5" s="82">
        <f t="shared" ref="Q5:Q38" si="5">O5*P5</f>
        <v>4.8581767158359851E-2</v>
      </c>
      <c r="R5" s="83">
        <f t="array" ref="R5:R43">MMULT(逆行列係数!C5:AO43,'15'!Q5:Q43)</f>
        <v>8.2125823720063454E-2</v>
      </c>
      <c r="S5" s="84">
        <f t="shared" ref="S5:S38" si="6">I5+R5</f>
        <v>8.2128045821230386E-2</v>
      </c>
      <c r="T5" s="85">
        <f>分析係数表!F8</f>
        <v>0.45341278439869986</v>
      </c>
      <c r="U5" s="86">
        <f t="shared" ref="U5:U38" si="7">S5*T5</f>
        <v>3.7237905933028073E-2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投入係数表!Q6</f>
        <v>0</v>
      </c>
      <c r="E6" s="77">
        <f t="shared" si="0"/>
        <v>0</v>
      </c>
      <c r="F6" s="76">
        <f>分析係数表!C9</f>
        <v>1</v>
      </c>
      <c r="G6" s="77">
        <f t="shared" si="1"/>
        <v>0</v>
      </c>
      <c r="H6" s="77">
        <v>5.6869201043621685E-9</v>
      </c>
      <c r="I6" s="77">
        <f t="shared" si="2"/>
        <v>5.6869201043621685E-9</v>
      </c>
      <c r="J6" s="76">
        <f>分析係数表!G9</f>
        <v>0.24479166666666666</v>
      </c>
      <c r="K6" s="78">
        <f t="shared" si="3"/>
        <v>1.3921106505469892E-9</v>
      </c>
      <c r="L6" s="79"/>
      <c r="M6" s="80"/>
      <c r="N6" s="81">
        <f>分析係数表!H9</f>
        <v>6.7353674142924501E-4</v>
      </c>
      <c r="O6" s="82">
        <f t="shared" si="4"/>
        <v>1.2110873351873006E-2</v>
      </c>
      <c r="P6" s="76">
        <f>分析係数表!C9</f>
        <v>1</v>
      </c>
      <c r="Q6" s="82">
        <f t="shared" si="5"/>
        <v>1.2110873351873006E-2</v>
      </c>
      <c r="R6" s="83">
        <v>1.519951584276759E-2</v>
      </c>
      <c r="S6" s="84">
        <f t="shared" si="6"/>
        <v>1.5199521529687695E-2</v>
      </c>
      <c r="T6" s="85">
        <f>分析係数表!F9</f>
        <v>0.671875</v>
      </c>
      <c r="U6" s="86">
        <f t="shared" si="7"/>
        <v>1.021217852775892E-2</v>
      </c>
      <c r="V6" s="87">
        <f>分析係数表!D9</f>
        <v>7.2916666666666671E-2</v>
      </c>
      <c r="W6" s="167">
        <f t="shared" si="8"/>
        <v>0</v>
      </c>
      <c r="X6" s="76">
        <f>分析係数表!E9</f>
        <v>3.125E-2</v>
      </c>
      <c r="Y6" s="166">
        <f t="shared" si="9"/>
        <v>0</v>
      </c>
    </row>
    <row r="7" spans="1:25" x14ac:dyDescent="0.2">
      <c r="A7" s="6" t="s">
        <v>220</v>
      </c>
      <c r="B7" s="5" t="s">
        <v>266</v>
      </c>
      <c r="C7" s="90"/>
      <c r="D7" s="76">
        <f>投入係数表!Q7</f>
        <v>0</v>
      </c>
      <c r="E7" s="77">
        <f t="shared" si="0"/>
        <v>0</v>
      </c>
      <c r="F7" s="76">
        <f>分析係数表!C10</f>
        <v>1</v>
      </c>
      <c r="G7" s="77">
        <f t="shared" si="1"/>
        <v>0</v>
      </c>
      <c r="H7" s="77">
        <v>3.6277599107211346E-8</v>
      </c>
      <c r="I7" s="77">
        <f t="shared" si="2"/>
        <v>3.6277599107211346E-8</v>
      </c>
      <c r="J7" s="76">
        <f>分析係数表!G10</f>
        <v>0.17878930079774755</v>
      </c>
      <c r="K7" s="78">
        <f t="shared" si="3"/>
        <v>6.4860465789993071E-9</v>
      </c>
      <c r="L7" s="79"/>
      <c r="M7" s="80"/>
      <c r="N7" s="81">
        <f>分析係数表!H10</f>
        <v>1.34707348285849E-3</v>
      </c>
      <c r="O7" s="82">
        <f t="shared" si="4"/>
        <v>2.4221746703746012E-2</v>
      </c>
      <c r="P7" s="76">
        <f>分析係数表!C10</f>
        <v>1</v>
      </c>
      <c r="Q7" s="82">
        <f t="shared" si="5"/>
        <v>2.4221746703746012E-2</v>
      </c>
      <c r="R7" s="83">
        <v>5.6168377609336594E-2</v>
      </c>
      <c r="S7" s="84">
        <f t="shared" si="6"/>
        <v>5.6168413886935699E-2</v>
      </c>
      <c r="T7" s="85">
        <f>分析係数表!F10</f>
        <v>0.51806663538244957</v>
      </c>
      <c r="U7" s="86">
        <f t="shared" si="7"/>
        <v>2.9098981197173635E-2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投入係数表!Q8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-6.0554366759365023E-4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0.31725255547245079</v>
      </c>
      <c r="G9" s="77">
        <f t="shared" si="1"/>
        <v>0</v>
      </c>
      <c r="H9" s="77">
        <v>3.389423586669662E-7</v>
      </c>
      <c r="I9" s="77">
        <f t="shared" si="2"/>
        <v>3.389423586669662E-7</v>
      </c>
      <c r="J9" s="76">
        <f>分析係数表!G12</f>
        <v>0.14436450839328538</v>
      </c>
      <c r="K9" s="78">
        <f t="shared" si="3"/>
        <v>4.8931246982617189E-8</v>
      </c>
      <c r="L9" s="79"/>
      <c r="M9" s="80"/>
      <c r="N9" s="81">
        <f>分析係数表!H12</f>
        <v>9.9009900990099015E-2</v>
      </c>
      <c r="O9" s="82">
        <f t="shared" si="4"/>
        <v>1.7802983827253318</v>
      </c>
      <c r="P9" s="76">
        <f>分析係数表!C12</f>
        <v>0.31725255547245079</v>
      </c>
      <c r="Q9" s="82">
        <f t="shared" si="5"/>
        <v>0.56480421142308279</v>
      </c>
      <c r="R9" s="83">
        <v>0.64671952379452324</v>
      </c>
      <c r="S9" s="84">
        <f t="shared" si="6"/>
        <v>0.64671986273688187</v>
      </c>
      <c r="T9" s="85">
        <f>分析係数表!F12</f>
        <v>0.2880095923261391</v>
      </c>
      <c r="U9" s="86">
        <f t="shared" si="7"/>
        <v>0.18626152401606599</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投入係数表!Q10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0.26583367007361242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投入係数表!Q11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2.240511570096506E-2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投入係数表!Q12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0.16531342125306653</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投入係数表!Q13</f>
        <v>0</v>
      </c>
      <c r="E13" s="77">
        <f t="shared" si="0"/>
        <v>0</v>
      </c>
      <c r="F13" s="76">
        <f>分析係数表!C16</f>
        <v>8.9814814814814792E-2</v>
      </c>
      <c r="G13" s="77">
        <f t="shared" si="1"/>
        <v>0</v>
      </c>
      <c r="H13" s="77">
        <v>3.7213114913206198E-3</v>
      </c>
      <c r="I13" s="77">
        <f t="shared" si="2"/>
        <v>3.7213114913206198E-3</v>
      </c>
      <c r="J13" s="76">
        <f>分析係数表!G16</f>
        <v>3.255813953488372E-2</v>
      </c>
      <c r="K13" s="78">
        <f t="shared" si="3"/>
        <v>1.2115897878718297E-4</v>
      </c>
      <c r="L13" s="79"/>
      <c r="M13" s="80"/>
      <c r="N13" s="81">
        <f>分析係数表!H16</f>
        <v>1.7579308951303295E-2</v>
      </c>
      <c r="O13" s="82">
        <f t="shared" si="4"/>
        <v>0.31609379448388547</v>
      </c>
      <c r="P13" s="76">
        <f>分析係数表!C16</f>
        <v>8.9814814814814792E-2</v>
      </c>
      <c r="Q13" s="82">
        <f t="shared" si="5"/>
        <v>2.83899056156823E-2</v>
      </c>
      <c r="R13" s="83">
        <v>3.1323312773906722E-2</v>
      </c>
      <c r="S13" s="84">
        <f t="shared" si="6"/>
        <v>3.5044624265227343E-2</v>
      </c>
      <c r="T13" s="85">
        <f>分析係数表!F16</f>
        <v>0.28372093023255812</v>
      </c>
      <c r="U13" s="86">
        <f t="shared" si="7"/>
        <v>9.9428933961807804E-3</v>
      </c>
      <c r="V13" s="87">
        <f>分析係数表!D16</f>
        <v>0</v>
      </c>
      <c r="W13" s="167">
        <f t="shared" si="8"/>
        <v>0</v>
      </c>
      <c r="X13" s="76">
        <f>分析係数表!E16</f>
        <v>0</v>
      </c>
      <c r="Y13" s="166">
        <f t="shared" si="9"/>
        <v>0</v>
      </c>
    </row>
    <row r="14" spans="1:25" x14ac:dyDescent="0.2">
      <c r="A14" s="6" t="s">
        <v>2</v>
      </c>
      <c r="B14" s="5" t="s">
        <v>364</v>
      </c>
      <c r="C14" s="90"/>
      <c r="D14" s="76">
        <f>投入係数表!Q14</f>
        <v>0</v>
      </c>
      <c r="E14" s="77">
        <f t="shared" si="0"/>
        <v>0</v>
      </c>
      <c r="F14" s="76">
        <f>分析係数表!C17</f>
        <v>7.194244604316502E-3</v>
      </c>
      <c r="G14" s="77">
        <f t="shared" si="1"/>
        <v>0</v>
      </c>
      <c r="H14" s="77">
        <v>2.4250375087713406E-6</v>
      </c>
      <c r="I14" s="77">
        <f t="shared" si="2"/>
        <v>2.4250375087713406E-6</v>
      </c>
      <c r="J14" s="76">
        <f>分析係数表!G17</f>
        <v>0.24242424242424243</v>
      </c>
      <c r="K14" s="78">
        <f t="shared" si="3"/>
        <v>5.8788788091426438E-7</v>
      </c>
      <c r="L14" s="79"/>
      <c r="M14" s="80"/>
      <c r="N14" s="81">
        <f>分析係数表!H17</f>
        <v>2.8625311510742913E-3</v>
      </c>
      <c r="O14" s="82">
        <f t="shared" si="4"/>
        <v>5.1471211745460273E-2</v>
      </c>
      <c r="P14" s="76">
        <f>分析係数表!C17</f>
        <v>7.194244604316502E-3</v>
      </c>
      <c r="Q14" s="82">
        <f t="shared" si="5"/>
        <v>3.7029648737740975E-4</v>
      </c>
      <c r="R14" s="83">
        <v>5.9417824052077994E-4</v>
      </c>
      <c r="S14" s="84">
        <f t="shared" si="6"/>
        <v>5.9660327802955133E-4</v>
      </c>
      <c r="T14" s="85">
        <f>分析係数表!F17</f>
        <v>0.39393939393939392</v>
      </c>
      <c r="U14" s="86">
        <f t="shared" si="7"/>
        <v>2.3502553376921717E-4</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投入係数表!Q15</f>
        <v>0</v>
      </c>
      <c r="E15" s="77">
        <f t="shared" si="0"/>
        <v>0</v>
      </c>
      <c r="F15" s="76">
        <f>分析係数表!C18</f>
        <v>0.18904593639575973</v>
      </c>
      <c r="G15" s="77">
        <f t="shared" si="1"/>
        <v>0</v>
      </c>
      <c r="H15" s="77">
        <v>2.0592395109961768E-3</v>
      </c>
      <c r="I15" s="77">
        <f t="shared" si="2"/>
        <v>2.0592395109961768E-3</v>
      </c>
      <c r="J15" s="76">
        <f>分析係数表!G18</f>
        <v>0.21417322834645669</v>
      </c>
      <c r="K15" s="78">
        <f t="shared" si="3"/>
        <v>4.4103397400863001E-4</v>
      </c>
      <c r="L15" s="79"/>
      <c r="M15" s="80"/>
      <c r="N15" s="81">
        <f>分析係数表!H18</f>
        <v>4.7147571900047147E-4</v>
      </c>
      <c r="O15" s="82">
        <f t="shared" si="4"/>
        <v>8.4776113463111025E-3</v>
      </c>
      <c r="P15" s="76">
        <f>分析係数表!C18</f>
        <v>0.18904593639575973</v>
      </c>
      <c r="Q15" s="82">
        <f t="shared" si="5"/>
        <v>1.6026579753626996E-3</v>
      </c>
      <c r="R15" s="83">
        <v>2.6690736419534623E-3</v>
      </c>
      <c r="S15" s="84">
        <f t="shared" si="6"/>
        <v>4.7283131529496387E-3</v>
      </c>
      <c r="T15" s="85">
        <f>分析係数表!F18</f>
        <v>0.45826771653543308</v>
      </c>
      <c r="U15" s="86">
        <f t="shared" si="7"/>
        <v>2.1668332716666848E-3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投入係数表!Q16</f>
        <v>0.14285714285714285</v>
      </c>
      <c r="E16" s="77">
        <f t="shared" si="0"/>
        <v>14.285714285714285</v>
      </c>
      <c r="F16" s="76">
        <f>分析係数表!C19</f>
        <v>0.10693641618497107</v>
      </c>
      <c r="G16" s="77">
        <f t="shared" si="1"/>
        <v>1.5276630883567295</v>
      </c>
      <c r="H16" s="77">
        <v>1.6197084788368632</v>
      </c>
      <c r="I16" s="77">
        <f t="shared" si="2"/>
        <v>1.6197084788368632</v>
      </c>
      <c r="J16" s="76">
        <f>分析係数表!G19</f>
        <v>5.6250000000000001E-2</v>
      </c>
      <c r="K16" s="78">
        <f t="shared" si="3"/>
        <v>9.1108601934573555E-2</v>
      </c>
      <c r="L16" s="79"/>
      <c r="M16" s="80"/>
      <c r="N16" s="81">
        <f>分析係数表!H19</f>
        <v>-1.34707348285849E-4</v>
      </c>
      <c r="O16" s="82">
        <f t="shared" si="4"/>
        <v>-2.4221746703746009E-3</v>
      </c>
      <c r="P16" s="76">
        <f>分析係数表!C19</f>
        <v>0.10693641618497107</v>
      </c>
      <c r="Q16" s="82">
        <f t="shared" si="5"/>
        <v>-2.5901867862387342E-4</v>
      </c>
      <c r="R16" s="83">
        <v>-1.4130810870867887E-4</v>
      </c>
      <c r="S16" s="84">
        <f t="shared" si="6"/>
        <v>1.6195671707281545</v>
      </c>
      <c r="T16" s="85">
        <f>分析係数表!F19</f>
        <v>0.23125000000000001</v>
      </c>
      <c r="U16" s="86">
        <f t="shared" si="7"/>
        <v>0.37452490823088574</v>
      </c>
      <c r="V16" s="87">
        <f>分析係数表!D19</f>
        <v>0</v>
      </c>
      <c r="W16" s="167">
        <f t="shared" si="8"/>
        <v>0</v>
      </c>
      <c r="X16" s="76">
        <f>分析係数表!E19</f>
        <v>0</v>
      </c>
      <c r="Y16" s="166">
        <f t="shared" si="9"/>
        <v>0</v>
      </c>
    </row>
    <row r="17" spans="1:25" x14ac:dyDescent="0.2">
      <c r="A17" s="6" t="s">
        <v>5</v>
      </c>
      <c r="B17" s="5" t="s">
        <v>33</v>
      </c>
      <c r="C17" s="90"/>
      <c r="D17" s="76">
        <f>投入係数表!Q17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1.0899786016685705E-2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投入係数表!Q18</f>
        <v>0</v>
      </c>
      <c r="E18" s="77">
        <f t="shared" si="0"/>
        <v>0</v>
      </c>
      <c r="F18" s="76">
        <f>分析係数表!C21</f>
        <v>2.4177949709864643E-2</v>
      </c>
      <c r="G18" s="77">
        <f t="shared" si="1"/>
        <v>0</v>
      </c>
      <c r="H18" s="77">
        <v>2.6860489622228463E-5</v>
      </c>
      <c r="I18" s="77">
        <f t="shared" si="2"/>
        <v>2.6860489622228463E-5</v>
      </c>
      <c r="J18" s="76">
        <f>分析係数表!G21</f>
        <v>0.28491620111731841</v>
      </c>
      <c r="K18" s="78">
        <f t="shared" si="3"/>
        <v>7.6529886633164882E-6</v>
      </c>
      <c r="L18" s="79"/>
      <c r="M18" s="80"/>
      <c r="N18" s="81">
        <f>分析係数表!H21</f>
        <v>9.7662827507240518E-4</v>
      </c>
      <c r="O18" s="82">
        <f t="shared" si="4"/>
        <v>1.7560766360215856E-2</v>
      </c>
      <c r="P18" s="76">
        <f>分析係数表!C21</f>
        <v>2.4177949709864643E-2</v>
      </c>
      <c r="Q18" s="82">
        <f t="shared" si="5"/>
        <v>4.2458332592398173E-4</v>
      </c>
      <c r="R18" s="83">
        <v>7.1057466223603451E-4</v>
      </c>
      <c r="S18" s="84">
        <f t="shared" si="6"/>
        <v>7.3743515185826299E-4</v>
      </c>
      <c r="T18" s="85">
        <f>分析係数表!F21</f>
        <v>0.42458100558659218</v>
      </c>
      <c r="U18" s="86">
        <f t="shared" si="7"/>
        <v>3.1310095833088261E-4</v>
      </c>
      <c r="V18" s="87">
        <f>分析係数表!D21</f>
        <v>0.13407821229050279</v>
      </c>
      <c r="W18" s="167">
        <f t="shared" si="8"/>
        <v>0</v>
      </c>
      <c r="X18" s="76">
        <f>分析係数表!E21</f>
        <v>0.11173184357541899</v>
      </c>
      <c r="Y18" s="166">
        <f t="shared" si="9"/>
        <v>0</v>
      </c>
    </row>
    <row r="19" spans="1:25" x14ac:dyDescent="0.2">
      <c r="A19" s="6" t="s">
        <v>7</v>
      </c>
      <c r="B19" s="5" t="s">
        <v>268</v>
      </c>
      <c r="C19" s="75">
        <f>最終需要_まとめ!C20</f>
        <v>100</v>
      </c>
      <c r="D19" s="76">
        <f>投入係数表!Q19</f>
        <v>0.2857142857142857</v>
      </c>
      <c r="E19" s="77">
        <f t="shared" si="0"/>
        <v>28.571428571428569</v>
      </c>
      <c r="F19" s="76">
        <f>分析係数表!C22</f>
        <v>0</v>
      </c>
      <c r="G19" s="77">
        <f t="shared" si="1"/>
        <v>0</v>
      </c>
      <c r="H19" s="77">
        <v>0</v>
      </c>
      <c r="I19" s="77">
        <f t="shared" si="2"/>
        <v>100</v>
      </c>
      <c r="J19" s="76">
        <f>分析係数表!G22</f>
        <v>0.2857142857142857</v>
      </c>
      <c r="K19" s="78">
        <f t="shared" si="3"/>
        <v>28.571428571428569</v>
      </c>
      <c r="L19" s="79"/>
      <c r="M19" s="80"/>
      <c r="N19" s="81">
        <f>分析係数表!H22</f>
        <v>3.3676837071462249E-5</v>
      </c>
      <c r="O19" s="82">
        <f t="shared" si="4"/>
        <v>6.0554366759365023E-4</v>
      </c>
      <c r="P19" s="76">
        <f>分析係数表!C22</f>
        <v>0</v>
      </c>
      <c r="Q19" s="82">
        <f t="shared" si="5"/>
        <v>0</v>
      </c>
      <c r="R19" s="83">
        <v>0</v>
      </c>
      <c r="S19" s="84">
        <f t="shared" si="6"/>
        <v>100</v>
      </c>
      <c r="T19" s="85">
        <f>分析係数表!F22</f>
        <v>0.5714285714285714</v>
      </c>
      <c r="U19" s="86">
        <f t="shared" si="7"/>
        <v>57.142857142857139</v>
      </c>
      <c r="V19" s="87">
        <f>分析係数表!D22</f>
        <v>0.7142857142857143</v>
      </c>
      <c r="W19" s="167">
        <f t="shared" si="8"/>
        <v>71</v>
      </c>
      <c r="X19" s="76">
        <f>分析係数表!E22</f>
        <v>0.42857142857142855</v>
      </c>
      <c r="Y19" s="166">
        <f t="shared" si="9"/>
        <v>43</v>
      </c>
    </row>
    <row r="20" spans="1:25" x14ac:dyDescent="0.2">
      <c r="A20" s="6" t="s">
        <v>8</v>
      </c>
      <c r="B20" s="5" t="s">
        <v>269</v>
      </c>
      <c r="C20" s="90"/>
      <c r="D20" s="76">
        <f>投入係数表!Q20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6.0554366759365023E-4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投入係数表!Q21</f>
        <v>0</v>
      </c>
      <c r="E21" s="77">
        <f t="shared" si="0"/>
        <v>0</v>
      </c>
      <c r="F21" s="76">
        <f>分析係数表!C24</f>
        <v>5.8479532163743242E-3</v>
      </c>
      <c r="G21" s="77">
        <f t="shared" si="1"/>
        <v>0</v>
      </c>
      <c r="H21" s="77">
        <v>2.9367323069280982E-7</v>
      </c>
      <c r="I21" s="77">
        <f t="shared" si="2"/>
        <v>2.9367323069280982E-7</v>
      </c>
      <c r="J21" s="76">
        <f>分析係数表!G24</f>
        <v>0.33333333333333331</v>
      </c>
      <c r="K21" s="78">
        <f t="shared" si="3"/>
        <v>9.7891076897603273E-8</v>
      </c>
      <c r="L21" s="79"/>
      <c r="M21" s="80"/>
      <c r="N21" s="81">
        <f>分析係数表!H24</f>
        <v>4.0412204485754696E-4</v>
      </c>
      <c r="O21" s="82">
        <f t="shared" si="4"/>
        <v>7.2665240111238023E-3</v>
      </c>
      <c r="P21" s="76">
        <f>分析係数表!C24</f>
        <v>5.8479532163743242E-3</v>
      </c>
      <c r="Q21" s="82">
        <f t="shared" si="5"/>
        <v>4.2494292462712695E-5</v>
      </c>
      <c r="R21" s="83">
        <v>8.7084787495141696E-5</v>
      </c>
      <c r="S21" s="84">
        <f t="shared" si="6"/>
        <v>8.7378460725834507E-5</v>
      </c>
      <c r="T21" s="85">
        <f>分析係数表!F24</f>
        <v>0.66666666666666663</v>
      </c>
      <c r="U21" s="86">
        <f t="shared" si="7"/>
        <v>5.8252307150556336E-5</v>
      </c>
      <c r="V21" s="87">
        <f>分析係数表!D24</f>
        <v>0</v>
      </c>
      <c r="W21" s="167">
        <f t="shared" si="8"/>
        <v>0</v>
      </c>
      <c r="X21" s="76">
        <f>分析係数表!E24</f>
        <v>0</v>
      </c>
      <c r="Y21" s="166">
        <f t="shared" si="9"/>
        <v>0</v>
      </c>
    </row>
    <row r="22" spans="1:25" x14ac:dyDescent="0.2">
      <c r="A22" s="6" t="s">
        <v>10</v>
      </c>
      <c r="B22" s="5" t="s">
        <v>271</v>
      </c>
      <c r="C22" s="90"/>
      <c r="D22" s="76">
        <f>投入係数表!Q22</f>
        <v>0</v>
      </c>
      <c r="E22" s="77">
        <f t="shared" si="0"/>
        <v>0</v>
      </c>
      <c r="F22" s="76">
        <f>分析係数表!C25</f>
        <v>1.2048192771084376E-2</v>
      </c>
      <c r="G22" s="77">
        <f t="shared" si="1"/>
        <v>0</v>
      </c>
      <c r="H22" s="77">
        <v>1.4571093848111905E-6</v>
      </c>
      <c r="I22" s="77">
        <f t="shared" si="2"/>
        <v>1.4571093848111905E-6</v>
      </c>
      <c r="J22" s="76">
        <f>分析係数表!G25</f>
        <v>0.33333333333333331</v>
      </c>
      <c r="K22" s="78">
        <f t="shared" si="3"/>
        <v>4.8570312827039683E-7</v>
      </c>
      <c r="L22" s="79"/>
      <c r="M22" s="80"/>
      <c r="N22" s="81">
        <f>分析係数表!H25</f>
        <v>5.3882939314339599E-4</v>
      </c>
      <c r="O22" s="82">
        <f t="shared" si="4"/>
        <v>9.6886986814984036E-3</v>
      </c>
      <c r="P22" s="76">
        <f>分析係数表!C25</f>
        <v>1.2048192771084376E-2</v>
      </c>
      <c r="Q22" s="82">
        <f t="shared" si="5"/>
        <v>1.167313094156438E-4</v>
      </c>
      <c r="R22" s="83">
        <v>1.9511469114279361E-4</v>
      </c>
      <c r="S22" s="84">
        <f t="shared" si="6"/>
        <v>1.965718005276048E-4</v>
      </c>
      <c r="T22" s="85">
        <f>分析係数表!F25</f>
        <v>0.66666666666666663</v>
      </c>
      <c r="U22" s="86">
        <f t="shared" si="7"/>
        <v>1.3104786701840319E-4</v>
      </c>
      <c r="V22" s="87">
        <f>分析係数表!D25</f>
        <v>0</v>
      </c>
      <c r="W22" s="167">
        <f t="shared" si="8"/>
        <v>0</v>
      </c>
      <c r="X22" s="76">
        <f>分析係数表!E25</f>
        <v>0</v>
      </c>
      <c r="Y22" s="166">
        <f t="shared" si="9"/>
        <v>0</v>
      </c>
    </row>
    <row r="23" spans="1:25" x14ac:dyDescent="0.2">
      <c r="A23" s="6" t="s">
        <v>11</v>
      </c>
      <c r="B23" s="5" t="s">
        <v>35</v>
      </c>
      <c r="C23" s="90"/>
      <c r="D23" s="76">
        <f>投入係数表!Q23</f>
        <v>0</v>
      </c>
      <c r="E23" s="77">
        <f t="shared" si="0"/>
        <v>0</v>
      </c>
      <c r="F23" s="76">
        <f>分析係数表!C26</f>
        <v>2.4531024531024515E-2</v>
      </c>
      <c r="G23" s="77">
        <f t="shared" si="1"/>
        <v>0</v>
      </c>
      <c r="H23" s="77">
        <v>3.7612993534258331E-6</v>
      </c>
      <c r="I23" s="77">
        <f t="shared" si="2"/>
        <v>3.7612993534258331E-6</v>
      </c>
      <c r="J23" s="76">
        <f>分析係数表!G26</f>
        <v>0.2</v>
      </c>
      <c r="K23" s="78">
        <f t="shared" si="3"/>
        <v>7.5225987068516664E-7</v>
      </c>
      <c r="L23" s="79"/>
      <c r="M23" s="80"/>
      <c r="N23" s="81">
        <f>分析係数表!H26</f>
        <v>1.1988953997440561E-2</v>
      </c>
      <c r="O23" s="82">
        <f t="shared" si="4"/>
        <v>0.2155735456633395</v>
      </c>
      <c r="P23" s="76">
        <f>分析係数表!C26</f>
        <v>2.4531024531024515E-2</v>
      </c>
      <c r="Q23" s="82">
        <f t="shared" si="5"/>
        <v>5.2882399369073149E-3</v>
      </c>
      <c r="R23" s="83">
        <v>5.3936810464025988E-3</v>
      </c>
      <c r="S23" s="84">
        <f t="shared" si="6"/>
        <v>5.3974423457560242E-3</v>
      </c>
      <c r="T23" s="85">
        <f>分析係数表!F26</f>
        <v>0.35</v>
      </c>
      <c r="U23" s="86">
        <f t="shared" si="7"/>
        <v>1.8891048210146083E-3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投入係数表!Q24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0.20649039064943475</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3.3670033670033517E-3</v>
      </c>
      <c r="G25" s="77">
        <f t="shared" si="1"/>
        <v>0</v>
      </c>
      <c r="H25" s="77">
        <v>9.5540005084266391E-7</v>
      </c>
      <c r="I25" s="77">
        <f t="shared" si="2"/>
        <v>9.5540005084266391E-7</v>
      </c>
      <c r="J25" s="76">
        <f>分析係数表!G28</f>
        <v>0.13333333333333333</v>
      </c>
      <c r="K25" s="78">
        <f t="shared" si="3"/>
        <v>1.2738667344568852E-7</v>
      </c>
      <c r="L25" s="79"/>
      <c r="M25" s="80"/>
      <c r="N25" s="81">
        <f>分析係数表!H28</f>
        <v>2.1418468377449991E-2</v>
      </c>
      <c r="O25" s="82">
        <f t="shared" si="4"/>
        <v>0.3851257725895616</v>
      </c>
      <c r="P25" s="76">
        <f>分析係数表!C28</f>
        <v>3.3670033670033517E-3</v>
      </c>
      <c r="Q25" s="82">
        <f t="shared" si="5"/>
        <v>1.2967197730288211E-3</v>
      </c>
      <c r="R25" s="83">
        <v>1.3505488209308921E-3</v>
      </c>
      <c r="S25" s="84">
        <f t="shared" si="6"/>
        <v>1.3515042209817348E-3</v>
      </c>
      <c r="T25" s="85">
        <f>分析係数表!F28</f>
        <v>0.22222222222222221</v>
      </c>
      <c r="U25" s="86">
        <f t="shared" si="7"/>
        <v>3.003342713292744E-4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投入係数表!Q26</f>
        <v>0</v>
      </c>
      <c r="E26" s="77">
        <f t="shared" si="0"/>
        <v>0</v>
      </c>
      <c r="F26" s="76">
        <f>分析係数表!C29</f>
        <v>2.5392986698911768E-2</v>
      </c>
      <c r="G26" s="77">
        <f t="shared" si="1"/>
        <v>0</v>
      </c>
      <c r="H26" s="77">
        <v>2.6398662512251854E-4</v>
      </c>
      <c r="I26" s="77">
        <f t="shared" si="2"/>
        <v>2.6398662512251854E-4</v>
      </c>
      <c r="J26" s="76">
        <f>分析係数表!G29</f>
        <v>0.29914529914529914</v>
      </c>
      <c r="K26" s="78">
        <f t="shared" si="3"/>
        <v>7.8970357942633756E-5</v>
      </c>
      <c r="L26" s="79"/>
      <c r="M26" s="80"/>
      <c r="N26" s="81">
        <f>分析係数表!H29</f>
        <v>1.0103051121438675E-2</v>
      </c>
      <c r="O26" s="82">
        <f t="shared" si="4"/>
        <v>0.1816631002780951</v>
      </c>
      <c r="P26" s="76">
        <f>分析係数表!C29</f>
        <v>2.5392986698911768E-2</v>
      </c>
      <c r="Q26" s="82">
        <f t="shared" si="5"/>
        <v>4.6129686890447434E-3</v>
      </c>
      <c r="R26" s="83">
        <v>5.8472575000832203E-3</v>
      </c>
      <c r="S26" s="84">
        <f t="shared" si="6"/>
        <v>6.1112441252057391E-3</v>
      </c>
      <c r="T26" s="85">
        <f>分析係数表!F29</f>
        <v>0.51282051282051277</v>
      </c>
      <c r="U26" s="86">
        <f t="shared" si="7"/>
        <v>3.1339713462593529E-3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投入係数表!Q27</f>
        <v>0</v>
      </c>
      <c r="E27" s="77">
        <f t="shared" si="0"/>
        <v>0</v>
      </c>
      <c r="F27" s="76">
        <f>分析係数表!C30</f>
        <v>1</v>
      </c>
      <c r="G27" s="77">
        <f t="shared" si="1"/>
        <v>0</v>
      </c>
      <c r="H27" s="77">
        <v>1.020151469085784E-2</v>
      </c>
      <c r="I27" s="77">
        <f t="shared" si="2"/>
        <v>1.020151469085784E-2</v>
      </c>
      <c r="J27" s="76">
        <f>分析係数表!G30</f>
        <v>0.34463347510632975</v>
      </c>
      <c r="K27" s="78">
        <f t="shared" si="3"/>
        <v>3.5157834592586127E-3</v>
      </c>
      <c r="L27" s="79"/>
      <c r="M27" s="80"/>
      <c r="N27" s="81">
        <f>分析係数表!H30</f>
        <v>0</v>
      </c>
      <c r="O27" s="82">
        <f t="shared" si="4"/>
        <v>0</v>
      </c>
      <c r="P27" s="76">
        <f>分析係数表!C30</f>
        <v>1</v>
      </c>
      <c r="Q27" s="82">
        <f t="shared" si="5"/>
        <v>0</v>
      </c>
      <c r="R27" s="83">
        <v>2.5950024549710637E-2</v>
      </c>
      <c r="S27" s="84">
        <f t="shared" si="6"/>
        <v>3.6151539240568478E-2</v>
      </c>
      <c r="T27" s="85">
        <f>分析係数表!F30</f>
        <v>0.44145609206905179</v>
      </c>
      <c r="U27" s="86">
        <f t="shared" si="7"/>
        <v>1.5959317235422335E-2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投入係数表!Q28</f>
        <v>0</v>
      </c>
      <c r="E28" s="77">
        <f t="shared" si="0"/>
        <v>0</v>
      </c>
      <c r="F28" s="76">
        <f>分析係数表!C31</f>
        <v>1.5332197614991494E-2</v>
      </c>
      <c r="G28" s="77">
        <f t="shared" si="1"/>
        <v>0</v>
      </c>
      <c r="H28" s="77">
        <v>1.2511716825261907E-3</v>
      </c>
      <c r="I28" s="77">
        <f t="shared" si="2"/>
        <v>1.2511716825261907E-3</v>
      </c>
      <c r="J28" s="76">
        <f>分析係数表!G31</f>
        <v>7.407407407407407E-2</v>
      </c>
      <c r="K28" s="78">
        <f t="shared" si="3"/>
        <v>9.2679383890828927E-5</v>
      </c>
      <c r="L28" s="79"/>
      <c r="M28" s="80"/>
      <c r="N28" s="81">
        <f>分析係数表!H31</f>
        <v>2.4786152084596214E-2</v>
      </c>
      <c r="O28" s="82">
        <f t="shared" si="4"/>
        <v>0.44568013934892659</v>
      </c>
      <c r="P28" s="76">
        <f>分析係数表!C31</f>
        <v>1.5332197614991494E-2</v>
      </c>
      <c r="Q28" s="82">
        <f t="shared" si="5"/>
        <v>6.8332559695746886E-3</v>
      </c>
      <c r="R28" s="83">
        <v>8.1626052628712645E-3</v>
      </c>
      <c r="S28" s="84">
        <f t="shared" si="6"/>
        <v>9.4137769453974552E-3</v>
      </c>
      <c r="T28" s="85">
        <f>分析係数表!F31</f>
        <v>0.37037037037037035</v>
      </c>
      <c r="U28" s="86">
        <f t="shared" si="7"/>
        <v>3.486584053850909E-3</v>
      </c>
      <c r="V28" s="87">
        <f>分析係数表!D31</f>
        <v>0</v>
      </c>
      <c r="W28" s="167">
        <f t="shared" si="8"/>
        <v>0</v>
      </c>
      <c r="X28" s="76">
        <f>分析係数表!E31</f>
        <v>0</v>
      </c>
      <c r="Y28" s="166">
        <f t="shared" si="9"/>
        <v>0</v>
      </c>
    </row>
    <row r="29" spans="1:25" x14ac:dyDescent="0.2">
      <c r="A29" s="6" t="s">
        <v>17</v>
      </c>
      <c r="B29" s="5" t="s">
        <v>272</v>
      </c>
      <c r="C29" s="90"/>
      <c r="D29" s="76">
        <f>投入係数表!Q29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0.12655862652707292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投入係数表!Q30</f>
        <v>0</v>
      </c>
      <c r="E30" s="77">
        <f t="shared" si="0"/>
        <v>0</v>
      </c>
      <c r="F30" s="76">
        <f>分析係数表!C33</f>
        <v>1</v>
      </c>
      <c r="G30" s="77">
        <f t="shared" si="1"/>
        <v>0</v>
      </c>
      <c r="H30" s="77">
        <v>7.9436825570364231E-5</v>
      </c>
      <c r="I30" s="77">
        <f t="shared" si="2"/>
        <v>7.9436825570364231E-5</v>
      </c>
      <c r="J30" s="76">
        <f>分析係数表!G33</f>
        <v>0.50724637681159424</v>
      </c>
      <c r="K30" s="78">
        <f t="shared" si="3"/>
        <v>4.0294041955981858E-5</v>
      </c>
      <c r="L30" s="79"/>
      <c r="M30" s="80"/>
      <c r="N30" s="81">
        <f>分析係数表!H33</f>
        <v>1.0439819492153296E-3</v>
      </c>
      <c r="O30" s="82">
        <f t="shared" si="4"/>
        <v>1.8771853695403157E-2</v>
      </c>
      <c r="P30" s="76">
        <f>分析係数表!C33</f>
        <v>1</v>
      </c>
      <c r="Q30" s="82">
        <f t="shared" si="5"/>
        <v>1.8771853695403157E-2</v>
      </c>
      <c r="R30" s="83">
        <v>5.3300287895103819E-2</v>
      </c>
      <c r="S30" s="84">
        <f t="shared" si="6"/>
        <v>5.3379724720674183E-2</v>
      </c>
      <c r="T30" s="85">
        <f>分析係数表!F33</f>
        <v>0.64822134387351782</v>
      </c>
      <c r="U30" s="86">
        <f t="shared" si="7"/>
        <v>3.4601876894033858E-2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投入係数表!Q31</f>
        <v>0</v>
      </c>
      <c r="E31" s="77">
        <f t="shared" si="0"/>
        <v>0</v>
      </c>
      <c r="F31" s="76">
        <f>分析係数表!C34</f>
        <v>0.17998641611953814</v>
      </c>
      <c r="G31" s="77">
        <f t="shared" si="1"/>
        <v>0</v>
      </c>
      <c r="H31" s="77">
        <v>7.5071238746839981E-3</v>
      </c>
      <c r="I31" s="77">
        <f t="shared" si="2"/>
        <v>7.5071238746839981E-3</v>
      </c>
      <c r="J31" s="76">
        <f>分析係数表!G34</f>
        <v>0.42479908151549944</v>
      </c>
      <c r="K31" s="78">
        <f t="shared" si="3"/>
        <v>3.1890193267888399E-3</v>
      </c>
      <c r="L31" s="79"/>
      <c r="M31" s="80"/>
      <c r="N31" s="81">
        <f>分析係数表!H34</f>
        <v>0.17353674142924497</v>
      </c>
      <c r="O31" s="82">
        <f t="shared" si="4"/>
        <v>3.1203665191100796</v>
      </c>
      <c r="P31" s="76">
        <f>分析係数表!C34</f>
        <v>0.17998641611953814</v>
      </c>
      <c r="Q31" s="82">
        <f t="shared" si="5"/>
        <v>0.56162358675402158</v>
      </c>
      <c r="R31" s="83">
        <v>0.59596633210214689</v>
      </c>
      <c r="S31" s="84">
        <f t="shared" si="6"/>
        <v>0.60347345597683089</v>
      </c>
      <c r="T31" s="85">
        <f>分析係数表!F34</f>
        <v>0.70187523918867201</v>
      </c>
      <c r="U31" s="86">
        <f t="shared" si="7"/>
        <v>0.42356307625775269</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投入係数表!Q32</f>
        <v>0</v>
      </c>
      <c r="E32" s="77">
        <f t="shared" si="0"/>
        <v>0</v>
      </c>
      <c r="F32" s="76">
        <f>分析係数表!C35</f>
        <v>0.37009544008483564</v>
      </c>
      <c r="G32" s="77">
        <f t="shared" si="1"/>
        <v>0</v>
      </c>
      <c r="H32" s="77">
        <v>4.0307650163173168E-3</v>
      </c>
      <c r="I32" s="77">
        <f t="shared" si="2"/>
        <v>4.0307650163173168E-3</v>
      </c>
      <c r="J32" s="76">
        <f>分析係数表!G35</f>
        <v>0.31512981199641898</v>
      </c>
      <c r="K32" s="78">
        <f t="shared" si="3"/>
        <v>1.2702142217938187E-3</v>
      </c>
      <c r="L32" s="79"/>
      <c r="M32" s="80"/>
      <c r="N32" s="81">
        <f>分析係数表!H35</f>
        <v>6.5501448103994067E-2</v>
      </c>
      <c r="O32" s="82">
        <f t="shared" si="4"/>
        <v>1.1777824334696496</v>
      </c>
      <c r="P32" s="76">
        <f>分析係数表!C35</f>
        <v>0.37009544008483564</v>
      </c>
      <c r="Q32" s="82">
        <f t="shared" si="5"/>
        <v>0.43589190803913863</v>
      </c>
      <c r="R32" s="83">
        <v>0.50915891286163106</v>
      </c>
      <c r="S32" s="84">
        <f t="shared" si="6"/>
        <v>0.51318967787794834</v>
      </c>
      <c r="T32" s="85">
        <f>分析係数表!F35</f>
        <v>0.64995523724261417</v>
      </c>
      <c r="U32" s="86">
        <f t="shared" si="7"/>
        <v>0.33355031883562264</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投入係数表!Q33</f>
        <v>0</v>
      </c>
      <c r="E33" s="77">
        <f t="shared" si="0"/>
        <v>0</v>
      </c>
      <c r="F33" s="76">
        <f>分析係数表!C36</f>
        <v>0.67206754906435417</v>
      </c>
      <c r="G33" s="77">
        <f t="shared" si="1"/>
        <v>0</v>
      </c>
      <c r="H33" s="77">
        <v>3.6399986447665817E-4</v>
      </c>
      <c r="I33" s="77">
        <f t="shared" si="2"/>
        <v>3.6399986447665817E-4</v>
      </c>
      <c r="J33" s="76">
        <f>分析係数表!G36</f>
        <v>6.1058344640434192E-3</v>
      </c>
      <c r="K33" s="78">
        <f t="shared" si="3"/>
        <v>2.2225229174287134E-6</v>
      </c>
      <c r="L33" s="79"/>
      <c r="M33" s="80"/>
      <c r="N33" s="81">
        <f>分析係数表!H36</f>
        <v>0.13181114029770324</v>
      </c>
      <c r="O33" s="82">
        <f t="shared" si="4"/>
        <v>2.3700979149615473</v>
      </c>
      <c r="P33" s="76">
        <f>分析係数表!C36</f>
        <v>0.67206754906435417</v>
      </c>
      <c r="Q33" s="82">
        <f t="shared" si="5"/>
        <v>1.5928658967507432</v>
      </c>
      <c r="R33" s="83">
        <v>1.6412944017919502</v>
      </c>
      <c r="S33" s="84">
        <f t="shared" si="6"/>
        <v>1.6416584016564268</v>
      </c>
      <c r="T33" s="85">
        <f>分析係数表!F36</f>
        <v>0.89721845318860249</v>
      </c>
      <c r="U33" s="86">
        <f t="shared" si="7"/>
        <v>1.4729262117982529</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投入係数表!Q34</f>
        <v>0</v>
      </c>
      <c r="E34" s="77">
        <f t="shared" si="0"/>
        <v>0</v>
      </c>
      <c r="F34" s="76">
        <f>分析係数表!C37</f>
        <v>0.22615884263359909</v>
      </c>
      <c r="G34" s="77">
        <f t="shared" si="1"/>
        <v>0</v>
      </c>
      <c r="H34" s="77">
        <v>7.2960262199008117E-3</v>
      </c>
      <c r="I34" s="77">
        <f t="shared" si="2"/>
        <v>7.2960262199008117E-3</v>
      </c>
      <c r="J34" s="76">
        <f>分析係数表!G37</f>
        <v>0.42877801879971078</v>
      </c>
      <c r="K34" s="78">
        <f t="shared" si="3"/>
        <v>3.128375667679813E-3</v>
      </c>
      <c r="L34" s="79"/>
      <c r="M34" s="80"/>
      <c r="N34" s="81">
        <f>分析係数表!H37</f>
        <v>5.1626591230551626E-2</v>
      </c>
      <c r="O34" s="82">
        <f t="shared" si="4"/>
        <v>0.92829844242106585</v>
      </c>
      <c r="P34" s="76">
        <f>分析係数表!C37</f>
        <v>0.22615884263359909</v>
      </c>
      <c r="Q34" s="82">
        <f t="shared" si="5"/>
        <v>0.20994290135652097</v>
      </c>
      <c r="R34" s="83">
        <v>0.24441502596269946</v>
      </c>
      <c r="S34" s="84">
        <f t="shared" si="6"/>
        <v>0.25171105218260026</v>
      </c>
      <c r="T34" s="85">
        <f>分析係数表!F37</f>
        <v>0.63340563991323207</v>
      </c>
      <c r="U34" s="86">
        <f t="shared" si="7"/>
        <v>0.15943520008095285</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投入係数表!Q35</f>
        <v>0</v>
      </c>
      <c r="E35" s="77">
        <f t="shared" si="0"/>
        <v>0</v>
      </c>
      <c r="F35" s="76">
        <f>分析係数表!C38</f>
        <v>8.5419734904271016E-2</v>
      </c>
      <c r="G35" s="77">
        <f t="shared" si="1"/>
        <v>0</v>
      </c>
      <c r="H35" s="77">
        <v>8.3731151299897919E-5</v>
      </c>
      <c r="I35" s="77">
        <f t="shared" si="2"/>
        <v>8.3731151299897919E-5</v>
      </c>
      <c r="J35" s="76">
        <f>分析係数表!G38</f>
        <v>0.21071428571428572</v>
      </c>
      <c r="K35" s="78">
        <f t="shared" si="3"/>
        <v>1.7643349738192776E-5</v>
      </c>
      <c r="L35" s="79"/>
      <c r="M35" s="80"/>
      <c r="N35" s="81">
        <f>分析係数表!H38</f>
        <v>4.4689162793830402E-2</v>
      </c>
      <c r="O35" s="82">
        <f t="shared" si="4"/>
        <v>0.80355644689677386</v>
      </c>
      <c r="P35" s="76">
        <f>分析係数表!C38</f>
        <v>8.5419734904271016E-2</v>
      </c>
      <c r="Q35" s="82">
        <f t="shared" si="5"/>
        <v>6.8639578674540347E-2</v>
      </c>
      <c r="R35" s="83">
        <v>8.0804417933665731E-2</v>
      </c>
      <c r="S35" s="84">
        <f t="shared" si="6"/>
        <v>8.0888149084965624E-2</v>
      </c>
      <c r="T35" s="85">
        <f>分析係数表!F38</f>
        <v>0.38214285714285712</v>
      </c>
      <c r="U35" s="86">
        <f t="shared" si="7"/>
        <v>3.0910828400326149E-2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投入係数表!Q36</f>
        <v>0</v>
      </c>
      <c r="E36" s="77">
        <f t="shared" si="0"/>
        <v>0</v>
      </c>
      <c r="F36" s="76">
        <f>分析係数表!C39</f>
        <v>1</v>
      </c>
      <c r="G36" s="77">
        <f t="shared" si="1"/>
        <v>0</v>
      </c>
      <c r="H36" s="77">
        <v>8.9854462924012407E-5</v>
      </c>
      <c r="I36" s="77">
        <f t="shared" si="2"/>
        <v>8.9854462924012407E-5</v>
      </c>
      <c r="J36" s="76">
        <f>分析係数表!G39</f>
        <v>0.35514018691588783</v>
      </c>
      <c r="K36" s="78">
        <f t="shared" si="3"/>
        <v>3.191093075806048E-5</v>
      </c>
      <c r="L36" s="79"/>
      <c r="M36" s="80"/>
      <c r="N36" s="81">
        <f>分析係数表!H39</f>
        <v>4.1085741227183939E-3</v>
      </c>
      <c r="O36" s="82">
        <f t="shared" si="4"/>
        <v>7.3876327446425319E-2</v>
      </c>
      <c r="P36" s="76">
        <f>分析係数表!C39</f>
        <v>1</v>
      </c>
      <c r="Q36" s="82">
        <f t="shared" si="5"/>
        <v>7.3876327446425319E-2</v>
      </c>
      <c r="R36" s="83">
        <v>7.7810946274117068E-2</v>
      </c>
      <c r="S36" s="84">
        <f t="shared" si="6"/>
        <v>7.7900800737041087E-2</v>
      </c>
      <c r="T36" s="85">
        <f>分析係数表!F39</f>
        <v>0.70560747663551404</v>
      </c>
      <c r="U36" s="86">
        <f t="shared" si="7"/>
        <v>5.4967387435949554E-2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投入係数表!Q37</f>
        <v>0</v>
      </c>
      <c r="E37" s="77">
        <f t="shared" si="0"/>
        <v>0</v>
      </c>
      <c r="F37" s="76">
        <f>分析係数表!C40</f>
        <v>0.70586826347305387</v>
      </c>
      <c r="G37" s="77">
        <f t="shared" si="1"/>
        <v>0</v>
      </c>
      <c r="H37" s="77">
        <v>1.1233462997407649E-6</v>
      </c>
      <c r="I37" s="77">
        <f t="shared" si="2"/>
        <v>1.1233462997407649E-6</v>
      </c>
      <c r="J37" s="76">
        <f>分析係数表!G40</f>
        <v>0.55389507154213036</v>
      </c>
      <c r="K37" s="78">
        <f t="shared" si="3"/>
        <v>6.222159790614984E-7</v>
      </c>
      <c r="L37" s="79"/>
      <c r="M37" s="80"/>
      <c r="N37" s="81">
        <f>分析係数表!H40</f>
        <v>2.7951774769313667E-2</v>
      </c>
      <c r="O37" s="82">
        <f t="shared" si="4"/>
        <v>0.50260124410272977</v>
      </c>
      <c r="P37" s="76">
        <f>分析係数表!C40</f>
        <v>0.70586826347305387</v>
      </c>
      <c r="Q37" s="82">
        <f t="shared" si="5"/>
        <v>0.35477026739419032</v>
      </c>
      <c r="R37" s="83">
        <v>0.35508975201511822</v>
      </c>
      <c r="S37" s="84">
        <f t="shared" si="6"/>
        <v>0.35509087536141798</v>
      </c>
      <c r="T37" s="85">
        <f>分析係数表!F40</f>
        <v>0.75325914149443562</v>
      </c>
      <c r="U37" s="86">
        <f t="shared" si="7"/>
        <v>0.26747544792724937</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投入係数表!Q38</f>
        <v>0</v>
      </c>
      <c r="E38" s="77">
        <f t="shared" si="0"/>
        <v>0</v>
      </c>
      <c r="F38" s="76">
        <f>分析係数表!C41</f>
        <v>0.40942803268384664</v>
      </c>
      <c r="G38" s="77">
        <f t="shared" si="1"/>
        <v>0</v>
      </c>
      <c r="H38" s="77">
        <v>4.9703249971002156E-10</v>
      </c>
      <c r="I38" s="77">
        <f t="shared" si="2"/>
        <v>4.9703249971002156E-10</v>
      </c>
      <c r="J38" s="76">
        <f>分析係数表!G41</f>
        <v>0.46004842615012109</v>
      </c>
      <c r="K38" s="78">
        <f t="shared" si="3"/>
        <v>2.2865901923705593E-10</v>
      </c>
      <c r="L38" s="79"/>
      <c r="M38" s="80"/>
      <c r="N38" s="81">
        <f>分析係数表!H41</f>
        <v>5.1357176533979927E-2</v>
      </c>
      <c r="O38" s="82">
        <f t="shared" si="4"/>
        <v>0.92345409308031656</v>
      </c>
      <c r="P38" s="76">
        <f>分析係数表!C41</f>
        <v>0.40942803268384664</v>
      </c>
      <c r="Q38" s="82">
        <f t="shared" si="5"/>
        <v>0.37808799260371984</v>
      </c>
      <c r="R38" s="83">
        <v>0.38131938954555789</v>
      </c>
      <c r="S38" s="84">
        <f t="shared" si="6"/>
        <v>0.38131939004259041</v>
      </c>
      <c r="T38" s="85">
        <f>分析係数表!F41</f>
        <v>0.56416464891041163</v>
      </c>
      <c r="U38" s="86">
        <f t="shared" si="7"/>
        <v>0.21512691980611032</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投入係数表!Q39</f>
        <v>0</v>
      </c>
      <c r="E39" s="77">
        <f>$C$19*D39</f>
        <v>0</v>
      </c>
      <c r="F39" s="76">
        <f>分析係数表!C42</f>
        <v>1</v>
      </c>
      <c r="G39" s="77">
        <f>E39*F39</f>
        <v>0</v>
      </c>
      <c r="H39" s="77">
        <v>3.5157810595694038E-5</v>
      </c>
      <c r="I39" s="77">
        <f>C39+H39</f>
        <v>3.5157810595694038E-5</v>
      </c>
      <c r="J39" s="76">
        <f>分析係数表!G42</f>
        <v>0.48732394366197185</v>
      </c>
      <c r="K39" s="78">
        <f>I39*J39</f>
        <v>1.7133242910014277E-5</v>
      </c>
      <c r="L39" s="79"/>
      <c r="M39" s="80"/>
      <c r="N39" s="81">
        <f>分析係数表!H42</f>
        <v>1.5491345052872633E-2</v>
      </c>
      <c r="O39" s="82">
        <f t="shared" si="4"/>
        <v>0.2785500870930791</v>
      </c>
      <c r="P39" s="76">
        <f>分析係数表!C42</f>
        <v>1</v>
      </c>
      <c r="Q39" s="82">
        <f>O39*P39</f>
        <v>0.2785500870930791</v>
      </c>
      <c r="R39" s="83">
        <v>0.28319538789223248</v>
      </c>
      <c r="S39" s="84">
        <f>I39+R39</f>
        <v>0.28323054570282818</v>
      </c>
      <c r="T39" s="85">
        <f>分析係数表!F42</f>
        <v>0.56338028169014087</v>
      </c>
      <c r="U39" s="86">
        <f>S39*T39</f>
        <v>0.15956650462131167</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投入係数表!Q40</f>
        <v>0</v>
      </c>
      <c r="E40" s="77">
        <f>$C$19*D40</f>
        <v>0</v>
      </c>
      <c r="F40" s="76">
        <f>分析係数表!C43</f>
        <v>0.37124836885602441</v>
      </c>
      <c r="G40" s="77">
        <f>E40*F40</f>
        <v>0</v>
      </c>
      <c r="H40" s="77">
        <v>9.0419471208221143E-3</v>
      </c>
      <c r="I40" s="77">
        <f>C40+H40</f>
        <v>9.0419471208221143E-3</v>
      </c>
      <c r="J40" s="76">
        <f>分析係数表!G43</f>
        <v>0.37031082529474812</v>
      </c>
      <c r="K40" s="78">
        <f>I40*J40</f>
        <v>3.3483309005831086E-3</v>
      </c>
      <c r="L40" s="79"/>
      <c r="M40" s="80"/>
      <c r="N40" s="81">
        <f>分析係数表!H43</f>
        <v>4.1186771738398333E-2</v>
      </c>
      <c r="O40" s="82">
        <f t="shared" si="4"/>
        <v>0.74057990546703434</v>
      </c>
      <c r="P40" s="76">
        <f>分析係数表!C43</f>
        <v>0.37124836885602441</v>
      </c>
      <c r="Q40" s="82">
        <f>O40*P40</f>
        <v>0.27493908191218525</v>
      </c>
      <c r="R40" s="83">
        <v>0.3945515727350683</v>
      </c>
      <c r="S40" s="84">
        <f>I40+R40</f>
        <v>0.40359351985589043</v>
      </c>
      <c r="T40" s="85">
        <f>分析係数表!F43</f>
        <v>0.64951768488745976</v>
      </c>
      <c r="U40" s="86">
        <f>S40*T40</f>
        <v>0.26214112865237899</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投入係数表!Q41</f>
        <v>0</v>
      </c>
      <c r="E41" s="77">
        <f>$C$19*D41</f>
        <v>0</v>
      </c>
      <c r="F41" s="76">
        <f>分析係数表!C44</f>
        <v>0.32894128525196487</v>
      </c>
      <c r="G41" s="77">
        <f>E41*F41</f>
        <v>0</v>
      </c>
      <c r="H41" s="77">
        <v>4.4481738850659628E-6</v>
      </c>
      <c r="I41" s="77">
        <f>C41+H41</f>
        <v>4.4481738850659628E-6</v>
      </c>
      <c r="J41" s="76">
        <f>分析係数表!G44</f>
        <v>0.26022361770562108</v>
      </c>
      <c r="K41" s="78">
        <f>I41*J41</f>
        <v>1.1575199005555324E-6</v>
      </c>
      <c r="L41" s="79"/>
      <c r="M41" s="80"/>
      <c r="N41" s="81">
        <f>分析係数表!H44</f>
        <v>0.11840775914326127</v>
      </c>
      <c r="O41" s="82">
        <f t="shared" si="4"/>
        <v>2.1290915352592741</v>
      </c>
      <c r="P41" s="76">
        <f>分析係数表!C44</f>
        <v>0.32894128525196487</v>
      </c>
      <c r="Q41" s="82">
        <f>O41*P41</f>
        <v>0.70034610602726466</v>
      </c>
      <c r="R41" s="83">
        <v>0.70865725276701119</v>
      </c>
      <c r="S41" s="84">
        <f>I41+R41</f>
        <v>0.70866170094089631</v>
      </c>
      <c r="T41" s="85">
        <f>分析係数表!F44</f>
        <v>0.457650482462858</v>
      </c>
      <c r="U41" s="86">
        <f>S41*T41</f>
        <v>0.32431936933855077</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投入係数表!Q42</f>
        <v>0</v>
      </c>
      <c r="E42" s="77">
        <f>$C$19*D42</f>
        <v>0</v>
      </c>
      <c r="F42" s="76">
        <f>分析係数表!C45</f>
        <v>1</v>
      </c>
      <c r="G42" s="77">
        <f>E42*F42</f>
        <v>0</v>
      </c>
      <c r="H42" s="77">
        <v>1.2805636036341686E-5</v>
      </c>
      <c r="I42" s="77">
        <f>C42+H42</f>
        <v>1.2805636036341686E-5</v>
      </c>
      <c r="J42" s="76">
        <f>分析係数表!G45</f>
        <v>0</v>
      </c>
      <c r="K42" s="78">
        <f>I42*J42</f>
        <v>0</v>
      </c>
      <c r="L42" s="79"/>
      <c r="M42" s="80"/>
      <c r="N42" s="81">
        <f>分析係数表!H45</f>
        <v>0</v>
      </c>
      <c r="O42" s="82">
        <f t="shared" si="4"/>
        <v>0</v>
      </c>
      <c r="P42" s="76">
        <f>分析係数表!C45</f>
        <v>1</v>
      </c>
      <c r="Q42" s="82">
        <f>O42*P42</f>
        <v>0</v>
      </c>
      <c r="R42" s="83">
        <v>2.1159338453213996E-3</v>
      </c>
      <c r="S42" s="84">
        <f>I42+R42</f>
        <v>2.1287394813577411E-3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0</v>
      </c>
      <c r="E43" s="77">
        <f>$C$19*D43</f>
        <v>0</v>
      </c>
      <c r="F43" s="76">
        <f>分析係数表!C46</f>
        <v>4.3404255319148932E-2</v>
      </c>
      <c r="G43" s="77">
        <f>E43*F43</f>
        <v>0</v>
      </c>
      <c r="H43" s="77">
        <v>4.582577609124633E-4</v>
      </c>
      <c r="I43" s="77">
        <f>C43+H43</f>
        <v>4.582577609124633E-4</v>
      </c>
      <c r="J43" s="76">
        <f>分析係数表!G46</f>
        <v>1.9607843137254902E-2</v>
      </c>
      <c r="K43" s="78">
        <f>I43*J43</f>
        <v>8.9854462924012414E-6</v>
      </c>
      <c r="L43" s="79"/>
      <c r="M43" s="80"/>
      <c r="N43" s="81">
        <f>分析係数表!H46</f>
        <v>2.3708493298309423E-2</v>
      </c>
      <c r="O43" s="82">
        <f t="shared" si="4"/>
        <v>0.42630274198592977</v>
      </c>
      <c r="P43" s="76">
        <f>分析係数表!C46</f>
        <v>4.3404255319148932E-2</v>
      </c>
      <c r="Q43" s="82">
        <f>O43*P43</f>
        <v>1.8503353056410567E-2</v>
      </c>
      <c r="R43" s="83">
        <v>2.0066556021227876E-2</v>
      </c>
      <c r="S43" s="84">
        <f>I43+R43</f>
        <v>2.0524813782140338E-2</v>
      </c>
      <c r="T43" s="85">
        <f>分析係数表!F46</f>
        <v>0.33333333333333331</v>
      </c>
      <c r="U43" s="86">
        <f>S43*T43</f>
        <v>6.841604594046779E-3</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投入係数表!Q44</f>
        <v>0.42857142857142855</v>
      </c>
      <c r="E44" s="91">
        <f>SUM(E5:E43)</f>
        <v>42.857142857142854</v>
      </c>
      <c r="F44" s="92">
        <f>分析係数表!C47</f>
        <v>0.41345953335341412</v>
      </c>
      <c r="G44" s="91">
        <f>SUM(G5:G43)</f>
        <v>1.5276630883567295</v>
      </c>
      <c r="H44" s="91">
        <f>SUM(H5:H43)</f>
        <v>1.6662487366156393</v>
      </c>
      <c r="I44" s="91">
        <f>SUM(I5:I43)</f>
        <v>101.66624873661567</v>
      </c>
      <c r="J44" s="92">
        <f>分析係数表!G47</f>
        <v>0.27301530562506093</v>
      </c>
      <c r="K44" s="93">
        <f>SUM(K5:K43)</f>
        <v>28.677852736085885</v>
      </c>
      <c r="L44" s="94">
        <f>最終需要_まとめ!$L$33</f>
        <v>0.627</v>
      </c>
      <c r="M44" s="91">
        <f>K44*L44</f>
        <v>17.98101366552585</v>
      </c>
      <c r="N44" s="95">
        <f>分析係数表!H47</f>
        <v>1</v>
      </c>
      <c r="O44" s="96">
        <f>SUM(O5:O43)</f>
        <v>17.98101366552585</v>
      </c>
      <c r="P44" s="92">
        <f>分析係数表!C47</f>
        <v>0.41345953335341412</v>
      </c>
      <c r="Q44" s="96">
        <f>SUM(Q5:Q43)</f>
        <v>5.6652463741368617</v>
      </c>
      <c r="R44" s="91">
        <f>SUM(R5:R43)</f>
        <v>6.2301015584780881</v>
      </c>
      <c r="S44" s="97">
        <f>SUM(S5:S43)</f>
        <v>107.8963502950937</v>
      </c>
      <c r="T44" s="98">
        <f>分析係数表!F47</f>
        <v>0.50258343352939261</v>
      </c>
      <c r="U44" s="99">
        <f>SUM(U5:U43)</f>
        <v>61.563234980466568</v>
      </c>
      <c r="V44" s="100">
        <f>分析係数表!D47</f>
        <v>0.12861924414259254</v>
      </c>
      <c r="W44" s="164">
        <f>SUM(W5:W43)</f>
        <v>71</v>
      </c>
      <c r="X44" s="92">
        <f>分析係数表!E47</f>
        <v>9.5684528645240963E-2</v>
      </c>
      <c r="Y44" s="165">
        <f>SUM(Y5:Y43)</f>
        <v>43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0.20518758684576188</v>
      </c>
      <c r="G5" s="77">
        <f t="shared" ref="G5:G38" si="1">E5*F5</f>
        <v>0</v>
      </c>
      <c r="H5" s="77">
        <f t="array" ref="H5:H43">MMULT(逆行列係数!C5:AO43,'16'!G5:G43)</f>
        <v>8.0248918959372934E-5</v>
      </c>
      <c r="I5" s="77">
        <f t="shared" ref="I5:I38" si="2">C5+H5</f>
        <v>8.0248918959372934E-5</v>
      </c>
      <c r="J5" s="76">
        <f>分析係数表!G8</f>
        <v>0.11971830985915492</v>
      </c>
      <c r="K5" s="78">
        <f t="shared" ref="K5:K38" si="3">I5*J5</f>
        <v>9.6072649458404215E-6</v>
      </c>
      <c r="L5" s="79" t="s">
        <v>183</v>
      </c>
      <c r="M5" s="80" t="s">
        <v>183</v>
      </c>
      <c r="N5" s="81">
        <f>分析係数表!H8</f>
        <v>1.3167643294941739E-2</v>
      </c>
      <c r="O5" s="82">
        <f t="shared" ref="O5:O43" si="4">$M$44*N5</f>
        <v>0.18773675486415353</v>
      </c>
      <c r="P5" s="76">
        <f>分析係数表!C8</f>
        <v>0.20518758684576188</v>
      </c>
      <c r="Q5" s="82">
        <f t="shared" ref="Q5:Q38" si="5">O5*P5</f>
        <v>3.8521251692830015E-2</v>
      </c>
      <c r="R5" s="83">
        <f t="array" ref="R5:R43">MMULT(逆行列係数!C5:AO43,'16'!Q5:Q43)</f>
        <v>6.5118864772648943E-2</v>
      </c>
      <c r="S5" s="84">
        <f t="shared" ref="S5:S38" si="6">I5+R5</f>
        <v>6.5199113691608315E-2</v>
      </c>
      <c r="T5" s="85">
        <f>分析係数表!F8</f>
        <v>0.45341278439869986</v>
      </c>
      <c r="U5" s="86">
        <f t="shared" ref="U5:U38" si="7">S5*T5</f>
        <v>2.9562111679239521E-2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投入係数表!R6</f>
        <v>0</v>
      </c>
      <c r="E6" s="77">
        <f t="shared" si="0"/>
        <v>0</v>
      </c>
      <c r="F6" s="76">
        <f>分析係数表!C9</f>
        <v>1</v>
      </c>
      <c r="G6" s="77">
        <f t="shared" si="1"/>
        <v>0</v>
      </c>
      <c r="H6" s="77">
        <v>5.2639215186112213E-7</v>
      </c>
      <c r="I6" s="77">
        <f t="shared" si="2"/>
        <v>5.2639215186112213E-7</v>
      </c>
      <c r="J6" s="76">
        <f>分析係数表!G9</f>
        <v>0.24479166666666666</v>
      </c>
      <c r="K6" s="78">
        <f t="shared" si="3"/>
        <v>1.2885641217433718E-7</v>
      </c>
      <c r="L6" s="79"/>
      <c r="M6" s="80"/>
      <c r="N6" s="81">
        <f>分析係数表!H9</f>
        <v>6.7353674142924501E-4</v>
      </c>
      <c r="O6" s="82">
        <f t="shared" si="4"/>
        <v>9.6029030621050393E-3</v>
      </c>
      <c r="P6" s="76">
        <f>分析係数表!C9</f>
        <v>1</v>
      </c>
      <c r="Q6" s="82">
        <f t="shared" si="5"/>
        <v>9.6029030621050393E-3</v>
      </c>
      <c r="R6" s="83">
        <v>1.2051936552243238E-2</v>
      </c>
      <c r="S6" s="84">
        <f t="shared" si="6"/>
        <v>1.2052462944395098E-2</v>
      </c>
      <c r="T6" s="85">
        <f>分析係数表!F9</f>
        <v>0.671875</v>
      </c>
      <c r="U6" s="86">
        <f t="shared" si="7"/>
        <v>8.0977485407654568E-3</v>
      </c>
      <c r="V6" s="87">
        <f>分析係数表!D9</f>
        <v>7.2916666666666671E-2</v>
      </c>
      <c r="W6" s="167">
        <f t="shared" si="8"/>
        <v>0</v>
      </c>
      <c r="X6" s="76">
        <f>分析係数表!E9</f>
        <v>3.125E-2</v>
      </c>
      <c r="Y6" s="166">
        <f t="shared" si="9"/>
        <v>0</v>
      </c>
    </row>
    <row r="7" spans="1:25" x14ac:dyDescent="0.2">
      <c r="A7" s="6" t="s">
        <v>220</v>
      </c>
      <c r="B7" s="5" t="s">
        <v>266</v>
      </c>
      <c r="C7" s="90"/>
      <c r="D7" s="76">
        <f>投入係数表!R7</f>
        <v>0</v>
      </c>
      <c r="E7" s="77">
        <f t="shared" si="0"/>
        <v>0</v>
      </c>
      <c r="F7" s="76">
        <f>分析係数表!C10</f>
        <v>1</v>
      </c>
      <c r="G7" s="77">
        <f t="shared" si="1"/>
        <v>0</v>
      </c>
      <c r="H7" s="77">
        <v>3.1388047687356039E-6</v>
      </c>
      <c r="I7" s="77">
        <f t="shared" si="2"/>
        <v>3.1388047687356039E-6</v>
      </c>
      <c r="J7" s="76">
        <f>分析係数表!G10</f>
        <v>0.17878930079774755</v>
      </c>
      <c r="K7" s="78">
        <f t="shared" si="3"/>
        <v>5.6118470994287434E-7</v>
      </c>
      <c r="L7" s="79"/>
      <c r="M7" s="80"/>
      <c r="N7" s="81">
        <f>分析係数表!H10</f>
        <v>1.34707348285849E-3</v>
      </c>
      <c r="O7" s="82">
        <f t="shared" si="4"/>
        <v>1.9205806124210079E-2</v>
      </c>
      <c r="P7" s="76">
        <f>分析係数表!C10</f>
        <v>1</v>
      </c>
      <c r="Q7" s="82">
        <f t="shared" si="5"/>
        <v>1.9205806124210079E-2</v>
      </c>
      <c r="R7" s="83">
        <v>4.4536795131686582E-2</v>
      </c>
      <c r="S7" s="84">
        <f t="shared" si="6"/>
        <v>4.453993393645532E-2</v>
      </c>
      <c r="T7" s="85">
        <f>分析係数表!F10</f>
        <v>0.51806663538244957</v>
      </c>
      <c r="U7" s="86">
        <f t="shared" si="7"/>
        <v>2.3074653714615988E-2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投入係数表!R8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-4.8014515310525197E-4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0.31725255547245079</v>
      </c>
      <c r="G9" s="77">
        <f t="shared" si="1"/>
        <v>0</v>
      </c>
      <c r="H9" s="77">
        <v>2.5847901858131399E-5</v>
      </c>
      <c r="I9" s="77">
        <f t="shared" si="2"/>
        <v>2.5847901858131399E-5</v>
      </c>
      <c r="J9" s="76">
        <f>分析係数表!G12</f>
        <v>0.14436450839328538</v>
      </c>
      <c r="K9" s="78">
        <f t="shared" si="3"/>
        <v>3.731519644747027E-6</v>
      </c>
      <c r="L9" s="79"/>
      <c r="M9" s="80"/>
      <c r="N9" s="81">
        <f>分析係数表!H12</f>
        <v>9.9009900990099015E-2</v>
      </c>
      <c r="O9" s="82">
        <f t="shared" si="4"/>
        <v>1.4116267501294408</v>
      </c>
      <c r="P9" s="76">
        <f>分析係数表!C12</f>
        <v>0.31725255547245079</v>
      </c>
      <c r="Q9" s="82">
        <f t="shared" si="5"/>
        <v>0.44784219385183588</v>
      </c>
      <c r="R9" s="83">
        <v>0.5127941408460911</v>
      </c>
      <c r="S9" s="84">
        <f t="shared" si="6"/>
        <v>0.51281998874794921</v>
      </c>
      <c r="T9" s="85">
        <f>分析係数表!F12</f>
        <v>0.2880095923261391</v>
      </c>
      <c r="U9" s="86">
        <f t="shared" si="7"/>
        <v>0.1476970758959921</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投入係数表!R10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0.2107837222132056</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投入係数表!R11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1.7765370664894323E-2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投入係数表!R12</f>
        <v>4.6948356807511738E-3</v>
      </c>
      <c r="E12" s="77">
        <f t="shared" si="0"/>
        <v>0.46948356807511737</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0.1310796267977338</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投入係数表!R13</f>
        <v>0</v>
      </c>
      <c r="E13" s="77">
        <f t="shared" si="0"/>
        <v>0</v>
      </c>
      <c r="F13" s="76">
        <f>分析係数表!C16</f>
        <v>8.9814814814814792E-2</v>
      </c>
      <c r="G13" s="77">
        <f t="shared" si="1"/>
        <v>0</v>
      </c>
      <c r="H13" s="77">
        <v>4.4244414299803034E-3</v>
      </c>
      <c r="I13" s="77">
        <f t="shared" si="2"/>
        <v>4.4244414299803034E-3</v>
      </c>
      <c r="J13" s="76">
        <f>分析係数表!G16</f>
        <v>3.255813953488372E-2</v>
      </c>
      <c r="K13" s="78">
        <f t="shared" si="3"/>
        <v>1.4405158144121917E-4</v>
      </c>
      <c r="L13" s="79"/>
      <c r="M13" s="80"/>
      <c r="N13" s="81">
        <f>分析係数表!H16</f>
        <v>1.7579308951303295E-2</v>
      </c>
      <c r="O13" s="82">
        <f t="shared" si="4"/>
        <v>0.25063576992094155</v>
      </c>
      <c r="P13" s="76">
        <f>分析係数表!C16</f>
        <v>8.9814814814814792E-2</v>
      </c>
      <c r="Q13" s="82">
        <f t="shared" si="5"/>
        <v>2.2510805261417893E-2</v>
      </c>
      <c r="R13" s="83">
        <v>2.4836750200620629E-2</v>
      </c>
      <c r="S13" s="84">
        <f t="shared" si="6"/>
        <v>2.9261191630600931E-2</v>
      </c>
      <c r="T13" s="85">
        <f>分析係数表!F16</f>
        <v>0.28372093023255812</v>
      </c>
      <c r="U13" s="86">
        <f t="shared" si="7"/>
        <v>8.302012509147241E-3</v>
      </c>
      <c r="V13" s="87">
        <f>分析係数表!D16</f>
        <v>0</v>
      </c>
      <c r="W13" s="167">
        <f t="shared" si="8"/>
        <v>0</v>
      </c>
      <c r="X13" s="76">
        <f>分析係数表!E16</f>
        <v>0</v>
      </c>
      <c r="Y13" s="166">
        <f t="shared" si="9"/>
        <v>0</v>
      </c>
    </row>
    <row r="14" spans="1:25" x14ac:dyDescent="0.2">
      <c r="A14" s="6" t="s">
        <v>2</v>
      </c>
      <c r="B14" s="5" t="s">
        <v>364</v>
      </c>
      <c r="C14" s="90"/>
      <c r="D14" s="76">
        <f>投入係数表!R14</f>
        <v>2.3474178403755867E-2</v>
      </c>
      <c r="E14" s="77">
        <f t="shared" si="0"/>
        <v>2.3474178403755865</v>
      </c>
      <c r="F14" s="76">
        <f>分析係数表!C17</f>
        <v>7.194244604316502E-3</v>
      </c>
      <c r="G14" s="77">
        <f t="shared" si="1"/>
        <v>1.6887898132198358E-2</v>
      </c>
      <c r="H14" s="77">
        <v>1.7068150656358888E-2</v>
      </c>
      <c r="I14" s="77">
        <f t="shared" si="2"/>
        <v>1.7068150656358888E-2</v>
      </c>
      <c r="J14" s="76">
        <f>分析係数表!G17</f>
        <v>0.24242424242424243</v>
      </c>
      <c r="K14" s="78">
        <f t="shared" si="3"/>
        <v>4.1377334924506395E-3</v>
      </c>
      <c r="L14" s="79"/>
      <c r="M14" s="80"/>
      <c r="N14" s="81">
        <f>分析係数表!H17</f>
        <v>2.8625311510742913E-3</v>
      </c>
      <c r="O14" s="82">
        <f t="shared" si="4"/>
        <v>4.0812338013946417E-2</v>
      </c>
      <c r="P14" s="76">
        <f>分析係数表!C17</f>
        <v>7.194244604316502E-3</v>
      </c>
      <c r="Q14" s="82">
        <f t="shared" si="5"/>
        <v>2.9361394254637528E-4</v>
      </c>
      <c r="R14" s="83">
        <v>4.7113332618995199E-4</v>
      </c>
      <c r="S14" s="84">
        <f t="shared" si="6"/>
        <v>1.753928398254884E-2</v>
      </c>
      <c r="T14" s="85">
        <f>分析係数表!F17</f>
        <v>0.39393939393939392</v>
      </c>
      <c r="U14" s="86">
        <f t="shared" si="7"/>
        <v>6.9094149022162097E-3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投入係数表!R15</f>
        <v>4.6948356807511738E-3</v>
      </c>
      <c r="E15" s="77">
        <f t="shared" si="0"/>
        <v>0.46948356807511737</v>
      </c>
      <c r="F15" s="76">
        <f>分析係数表!C18</f>
        <v>0.18904593639575973</v>
      </c>
      <c r="G15" s="77">
        <f t="shared" si="1"/>
        <v>8.8753960749182972E-2</v>
      </c>
      <c r="H15" s="77">
        <v>9.2107263944051748E-2</v>
      </c>
      <c r="I15" s="77">
        <f t="shared" si="2"/>
        <v>9.2107263944051748E-2</v>
      </c>
      <c r="J15" s="76">
        <f>分析係数表!G18</f>
        <v>0.21417322834645669</v>
      </c>
      <c r="K15" s="78">
        <f t="shared" si="3"/>
        <v>1.9726910073056752E-2</v>
      </c>
      <c r="L15" s="79"/>
      <c r="M15" s="80"/>
      <c r="N15" s="81">
        <f>分析係数表!H18</f>
        <v>4.7147571900047147E-4</v>
      </c>
      <c r="O15" s="82">
        <f t="shared" si="4"/>
        <v>6.7220321434735275E-3</v>
      </c>
      <c r="P15" s="76">
        <f>分析係数表!C18</f>
        <v>0.18904593639575973</v>
      </c>
      <c r="Q15" s="82">
        <f t="shared" si="5"/>
        <v>1.2707728610453488E-3</v>
      </c>
      <c r="R15" s="83">
        <v>2.1163507126705128E-3</v>
      </c>
      <c r="S15" s="84">
        <f t="shared" si="6"/>
        <v>9.4223614656722257E-2</v>
      </c>
      <c r="T15" s="85">
        <f>分析係数表!F18</f>
        <v>0.45826771653543308</v>
      </c>
      <c r="U15" s="86">
        <f t="shared" si="7"/>
        <v>4.3179640732450675E-2</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投入係数表!R16</f>
        <v>9.3896713615023469E-2</v>
      </c>
      <c r="E16" s="77">
        <f t="shared" si="0"/>
        <v>9.3896713615023462</v>
      </c>
      <c r="F16" s="76">
        <f>分析係数表!C19</f>
        <v>0.10693641618497107</v>
      </c>
      <c r="G16" s="77">
        <f t="shared" si="1"/>
        <v>1.0040978045537188</v>
      </c>
      <c r="H16" s="77">
        <v>1.0674126766135534</v>
      </c>
      <c r="I16" s="77">
        <f t="shared" si="2"/>
        <v>1.0674126766135534</v>
      </c>
      <c r="J16" s="76">
        <f>分析係数表!G19</f>
        <v>5.6250000000000001E-2</v>
      </c>
      <c r="K16" s="78">
        <f t="shared" si="3"/>
        <v>6.0041963059512385E-2</v>
      </c>
      <c r="L16" s="79"/>
      <c r="M16" s="80"/>
      <c r="N16" s="81">
        <f>分析係数表!H19</f>
        <v>-1.34707348285849E-4</v>
      </c>
      <c r="O16" s="82">
        <f t="shared" si="4"/>
        <v>-1.9205806124210079E-3</v>
      </c>
      <c r="P16" s="76">
        <f>分析係数表!C19</f>
        <v>0.10693641618497107</v>
      </c>
      <c r="Q16" s="82">
        <f t="shared" si="5"/>
        <v>-2.0538000768663951E-4</v>
      </c>
      <c r="R16" s="83">
        <v>-1.1204543474224198E-4</v>
      </c>
      <c r="S16" s="84">
        <f t="shared" si="6"/>
        <v>1.0673006311788111</v>
      </c>
      <c r="T16" s="85">
        <f>分析係数表!F19</f>
        <v>0.23125000000000001</v>
      </c>
      <c r="U16" s="86">
        <f t="shared" si="7"/>
        <v>0.24681327096010008</v>
      </c>
      <c r="V16" s="87">
        <f>分析係数表!D19</f>
        <v>0</v>
      </c>
      <c r="W16" s="167">
        <f t="shared" si="8"/>
        <v>0</v>
      </c>
      <c r="X16" s="76">
        <f>分析係数表!E19</f>
        <v>0</v>
      </c>
      <c r="Y16" s="166">
        <f t="shared" si="9"/>
        <v>0</v>
      </c>
    </row>
    <row r="17" spans="1:25" x14ac:dyDescent="0.2">
      <c r="A17" s="6" t="s">
        <v>5</v>
      </c>
      <c r="B17" s="5" t="s">
        <v>33</v>
      </c>
      <c r="C17" s="90"/>
      <c r="D17" s="76">
        <f>投入係数表!R17</f>
        <v>1.8779342723004695E-2</v>
      </c>
      <c r="E17" s="77">
        <f t="shared" si="0"/>
        <v>1.8779342723004695</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8.6426127558945354E-3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投入係数表!R18</f>
        <v>3.7558685446009391E-2</v>
      </c>
      <c r="E18" s="77">
        <f t="shared" si="0"/>
        <v>3.755868544600939</v>
      </c>
      <c r="F18" s="76">
        <f>分析係数表!C21</f>
        <v>2.4177949709864643E-2</v>
      </c>
      <c r="G18" s="77">
        <f t="shared" si="1"/>
        <v>9.080920078822402E-2</v>
      </c>
      <c r="H18" s="77">
        <v>9.1163697159157148E-2</v>
      </c>
      <c r="I18" s="77">
        <f t="shared" si="2"/>
        <v>9.1163697159157148E-2</v>
      </c>
      <c r="J18" s="76">
        <f>分析係数表!G21</f>
        <v>0.28491620111731841</v>
      </c>
      <c r="K18" s="78">
        <f t="shared" si="3"/>
        <v>2.5974014274396728E-2</v>
      </c>
      <c r="L18" s="79"/>
      <c r="M18" s="80"/>
      <c r="N18" s="81">
        <f>分析係数表!H21</f>
        <v>9.7662827507240518E-4</v>
      </c>
      <c r="O18" s="82">
        <f t="shared" si="4"/>
        <v>1.3924209440052307E-2</v>
      </c>
      <c r="P18" s="76">
        <f>分析係数表!C21</f>
        <v>2.4177949709864643E-2</v>
      </c>
      <c r="Q18" s="82">
        <f t="shared" si="5"/>
        <v>3.3665883559120722E-4</v>
      </c>
      <c r="R18" s="83">
        <v>5.634258902381615E-4</v>
      </c>
      <c r="S18" s="84">
        <f t="shared" si="6"/>
        <v>9.1727123049395315E-2</v>
      </c>
      <c r="T18" s="85">
        <f>分析係数表!F21</f>
        <v>0.42458100558659218</v>
      </c>
      <c r="U18" s="86">
        <f t="shared" si="7"/>
        <v>3.8945594143877341E-2</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投入係数表!R19</f>
        <v>4.2253521126760563E-2</v>
      </c>
      <c r="E19" s="77">
        <f t="shared" si="0"/>
        <v>4.225352112676056</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4.8014515310525197E-4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75">
        <f>最終需要_まとめ!C21</f>
        <v>100</v>
      </c>
      <c r="D20" s="76">
        <f>投入係数表!R20</f>
        <v>0.15492957746478872</v>
      </c>
      <c r="E20" s="77">
        <f t="shared" si="0"/>
        <v>15.492957746478872</v>
      </c>
      <c r="F20" s="76">
        <f>分析係数表!C23</f>
        <v>0</v>
      </c>
      <c r="G20" s="77">
        <f t="shared" si="1"/>
        <v>0</v>
      </c>
      <c r="H20" s="77">
        <v>0</v>
      </c>
      <c r="I20" s="77">
        <f t="shared" si="2"/>
        <v>100</v>
      </c>
      <c r="J20" s="76">
        <f>分析係数表!G23</f>
        <v>0.215962441314554</v>
      </c>
      <c r="K20" s="78">
        <f t="shared" si="3"/>
        <v>21.5962441314554</v>
      </c>
      <c r="L20" s="79"/>
      <c r="M20" s="80"/>
      <c r="N20" s="81">
        <f>分析係数表!H23</f>
        <v>3.3676837071462249E-5</v>
      </c>
      <c r="O20" s="82">
        <f t="shared" si="4"/>
        <v>4.8014515310525197E-4</v>
      </c>
      <c r="P20" s="76">
        <f>分析係数表!C23</f>
        <v>0</v>
      </c>
      <c r="Q20" s="82">
        <f t="shared" si="5"/>
        <v>0</v>
      </c>
      <c r="R20" s="83">
        <v>0</v>
      </c>
      <c r="S20" s="84">
        <f t="shared" si="6"/>
        <v>100</v>
      </c>
      <c r="T20" s="85">
        <f>分析係数表!F23</f>
        <v>0.44131455399061031</v>
      </c>
      <c r="U20" s="86">
        <f t="shared" si="7"/>
        <v>44.131455399061032</v>
      </c>
      <c r="V20" s="87">
        <f>分析係数表!D23</f>
        <v>0.25821596244131456</v>
      </c>
      <c r="W20" s="167">
        <f t="shared" si="8"/>
        <v>26</v>
      </c>
      <c r="X20" s="76">
        <f>分析係数表!E23</f>
        <v>0.26760563380281688</v>
      </c>
      <c r="Y20" s="166">
        <f t="shared" si="9"/>
        <v>27</v>
      </c>
    </row>
    <row r="21" spans="1:25" x14ac:dyDescent="0.2">
      <c r="A21" s="6" t="s">
        <v>9</v>
      </c>
      <c r="B21" s="5" t="s">
        <v>270</v>
      </c>
      <c r="C21" s="90"/>
      <c r="D21" s="76">
        <f>投入係数表!R21</f>
        <v>4.6948356807511738E-3</v>
      </c>
      <c r="E21" s="77">
        <f t="shared" si="0"/>
        <v>0.46948356807511737</v>
      </c>
      <c r="F21" s="76">
        <f>分析係数表!C24</f>
        <v>5.8479532163743242E-3</v>
      </c>
      <c r="G21" s="77">
        <f t="shared" si="1"/>
        <v>2.7455179419597765E-3</v>
      </c>
      <c r="H21" s="77">
        <v>2.7803393401020036E-3</v>
      </c>
      <c r="I21" s="77">
        <f t="shared" si="2"/>
        <v>2.7803393401020036E-3</v>
      </c>
      <c r="J21" s="76">
        <f>分析係数表!G24</f>
        <v>0.33333333333333331</v>
      </c>
      <c r="K21" s="78">
        <f t="shared" si="3"/>
        <v>9.2677978003400112E-4</v>
      </c>
      <c r="L21" s="79"/>
      <c r="M21" s="80"/>
      <c r="N21" s="81">
        <f>分析係数表!H24</f>
        <v>4.0412204485754696E-4</v>
      </c>
      <c r="O21" s="82">
        <f t="shared" si="4"/>
        <v>5.7617418372630236E-3</v>
      </c>
      <c r="P21" s="76">
        <f>分析係数表!C24</f>
        <v>5.8479532163743242E-3</v>
      </c>
      <c r="Q21" s="82">
        <f t="shared" si="5"/>
        <v>3.3694396709140804E-5</v>
      </c>
      <c r="R21" s="83">
        <v>6.9050905595551454E-5</v>
      </c>
      <c r="S21" s="84">
        <f t="shared" si="6"/>
        <v>2.849390245697555E-3</v>
      </c>
      <c r="T21" s="85">
        <f>分析係数表!F24</f>
        <v>0.66666666666666663</v>
      </c>
      <c r="U21" s="86">
        <f t="shared" si="7"/>
        <v>1.8995934971317032E-3</v>
      </c>
      <c r="V21" s="87">
        <f>分析係数表!D24</f>
        <v>0</v>
      </c>
      <c r="W21" s="167">
        <f t="shared" si="8"/>
        <v>0</v>
      </c>
      <c r="X21" s="76">
        <f>分析係数表!E24</f>
        <v>0</v>
      </c>
      <c r="Y21" s="166">
        <f t="shared" si="9"/>
        <v>0</v>
      </c>
    </row>
    <row r="22" spans="1:25" x14ac:dyDescent="0.2">
      <c r="A22" s="6" t="s">
        <v>10</v>
      </c>
      <c r="B22" s="5" t="s">
        <v>271</v>
      </c>
      <c r="C22" s="90"/>
      <c r="D22" s="76">
        <f>投入係数表!R22</f>
        <v>1.4084507042253521E-2</v>
      </c>
      <c r="E22" s="77">
        <f t="shared" si="0"/>
        <v>1.4084507042253522</v>
      </c>
      <c r="F22" s="76">
        <f>分析係数表!C25</f>
        <v>1.2048192771084376E-2</v>
      </c>
      <c r="G22" s="77">
        <f t="shared" si="1"/>
        <v>1.6969285593076588E-2</v>
      </c>
      <c r="H22" s="77">
        <v>1.7338051288713009E-2</v>
      </c>
      <c r="I22" s="77">
        <f t="shared" si="2"/>
        <v>1.7338051288713009E-2</v>
      </c>
      <c r="J22" s="76">
        <f>分析係数表!G25</f>
        <v>0.33333333333333331</v>
      </c>
      <c r="K22" s="78">
        <f t="shared" si="3"/>
        <v>5.7793504295710028E-3</v>
      </c>
      <c r="L22" s="79"/>
      <c r="M22" s="80"/>
      <c r="N22" s="81">
        <f>分析係数表!H25</f>
        <v>5.3882939314339599E-4</v>
      </c>
      <c r="O22" s="82">
        <f t="shared" si="4"/>
        <v>7.6823224496840314E-3</v>
      </c>
      <c r="P22" s="76">
        <f>分析係数表!C25</f>
        <v>1.2048192771084376E-2</v>
      </c>
      <c r="Q22" s="82">
        <f t="shared" si="5"/>
        <v>9.2558101803422358E-5</v>
      </c>
      <c r="R22" s="83">
        <v>1.5470952511835486E-4</v>
      </c>
      <c r="S22" s="84">
        <f t="shared" si="6"/>
        <v>1.7492760813831363E-2</v>
      </c>
      <c r="T22" s="85">
        <f>分析係数表!F25</f>
        <v>0.66666666666666663</v>
      </c>
      <c r="U22" s="86">
        <f t="shared" si="7"/>
        <v>1.1661840542554241E-2</v>
      </c>
      <c r="V22" s="87">
        <f>分析係数表!D25</f>
        <v>0</v>
      </c>
      <c r="W22" s="167">
        <f t="shared" si="8"/>
        <v>0</v>
      </c>
      <c r="X22" s="76">
        <f>分析係数表!E25</f>
        <v>0</v>
      </c>
      <c r="Y22" s="166">
        <f t="shared" si="9"/>
        <v>0</v>
      </c>
    </row>
    <row r="23" spans="1:25" x14ac:dyDescent="0.2">
      <c r="A23" s="6" t="s">
        <v>11</v>
      </c>
      <c r="B23" s="5" t="s">
        <v>35</v>
      </c>
      <c r="C23" s="90"/>
      <c r="D23" s="76">
        <f>投入係数表!R23</f>
        <v>2.3474178403755867E-2</v>
      </c>
      <c r="E23" s="77">
        <f t="shared" si="0"/>
        <v>2.3474178403755865</v>
      </c>
      <c r="F23" s="76">
        <f>分析係数表!C26</f>
        <v>2.4531024531024515E-2</v>
      </c>
      <c r="G23" s="77">
        <f t="shared" si="1"/>
        <v>5.7584564626818102E-2</v>
      </c>
      <c r="H23" s="77">
        <v>5.7973638678499625E-2</v>
      </c>
      <c r="I23" s="77">
        <f t="shared" si="2"/>
        <v>5.7973638678499625E-2</v>
      </c>
      <c r="J23" s="76">
        <f>分析係数表!G26</f>
        <v>0.2</v>
      </c>
      <c r="K23" s="78">
        <f t="shared" si="3"/>
        <v>1.1594727735699925E-2</v>
      </c>
      <c r="L23" s="79"/>
      <c r="M23" s="80"/>
      <c r="N23" s="81">
        <f>分析係数表!H26</f>
        <v>1.1988953997440561E-2</v>
      </c>
      <c r="O23" s="82">
        <f t="shared" si="4"/>
        <v>0.1709316745054697</v>
      </c>
      <c r="P23" s="76">
        <f>分析係数表!C26</f>
        <v>2.4531024531024515E-2</v>
      </c>
      <c r="Q23" s="82">
        <f t="shared" si="5"/>
        <v>4.1931291004227746E-3</v>
      </c>
      <c r="R23" s="83">
        <v>4.276735024110136E-3</v>
      </c>
      <c r="S23" s="84">
        <f t="shared" si="6"/>
        <v>6.225037370260976E-2</v>
      </c>
      <c r="T23" s="85">
        <f>分析係数表!F26</f>
        <v>0.35</v>
      </c>
      <c r="U23" s="86">
        <f t="shared" si="7"/>
        <v>2.1787630795913414E-2</v>
      </c>
      <c r="V23" s="87">
        <f>分析係数表!D26</f>
        <v>0.17499999999999999</v>
      </c>
      <c r="W23" s="167">
        <f t="shared" si="8"/>
        <v>0</v>
      </c>
      <c r="X23" s="76">
        <f>分析係数表!E26</f>
        <v>0.2</v>
      </c>
      <c r="Y23" s="166">
        <f t="shared" si="9"/>
        <v>0</v>
      </c>
    </row>
    <row r="24" spans="1:25" x14ac:dyDescent="0.2">
      <c r="A24" s="6" t="s">
        <v>12</v>
      </c>
      <c r="B24" s="5" t="s">
        <v>365</v>
      </c>
      <c r="C24" s="90"/>
      <c r="D24" s="76">
        <f>投入係数表!R24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0.16372949720889093</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投入係数表!R25</f>
        <v>0</v>
      </c>
      <c r="E25" s="77">
        <f t="shared" si="0"/>
        <v>0</v>
      </c>
      <c r="F25" s="76">
        <f>分析係数表!C28</f>
        <v>3.3670033670033517E-3</v>
      </c>
      <c r="G25" s="77">
        <f t="shared" si="1"/>
        <v>0</v>
      </c>
      <c r="H25" s="77">
        <v>1.1707473823584764E-4</v>
      </c>
      <c r="I25" s="77">
        <f t="shared" si="2"/>
        <v>1.1707473823584764E-4</v>
      </c>
      <c r="J25" s="76">
        <f>分析係数表!G28</f>
        <v>0.13333333333333333</v>
      </c>
      <c r="K25" s="78">
        <f t="shared" si="3"/>
        <v>1.5609965098113018E-5</v>
      </c>
      <c r="L25" s="79"/>
      <c r="M25" s="80"/>
      <c r="N25" s="81">
        <f>分析係数表!H28</f>
        <v>2.1418468377449991E-2</v>
      </c>
      <c r="O25" s="82">
        <f t="shared" si="4"/>
        <v>0.30537231737494025</v>
      </c>
      <c r="P25" s="76">
        <f>分析係数表!C28</f>
        <v>3.3670033670033517E-3</v>
      </c>
      <c r="Q25" s="82">
        <f t="shared" si="5"/>
        <v>1.02818962079104E-3</v>
      </c>
      <c r="R25" s="83">
        <v>1.0708715243920761E-3</v>
      </c>
      <c r="S25" s="84">
        <f t="shared" si="6"/>
        <v>1.1879462626279238E-3</v>
      </c>
      <c r="T25" s="85">
        <f>分析係数表!F28</f>
        <v>0.22222222222222221</v>
      </c>
      <c r="U25" s="86">
        <f t="shared" si="7"/>
        <v>2.6398805836176084E-4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投入係数表!R26</f>
        <v>0</v>
      </c>
      <c r="E26" s="77">
        <f t="shared" si="0"/>
        <v>0</v>
      </c>
      <c r="F26" s="76">
        <f>分析係数表!C29</f>
        <v>2.5392986698911768E-2</v>
      </c>
      <c r="G26" s="77">
        <f t="shared" si="1"/>
        <v>0</v>
      </c>
      <c r="H26" s="77">
        <v>7.2973421044324812E-4</v>
      </c>
      <c r="I26" s="77">
        <f t="shared" si="2"/>
        <v>7.2973421044324812E-4</v>
      </c>
      <c r="J26" s="76">
        <f>分析係数表!G29</f>
        <v>0.29914529914529914</v>
      </c>
      <c r="K26" s="78">
        <f t="shared" si="3"/>
        <v>2.1829655867960414E-4</v>
      </c>
      <c r="L26" s="79"/>
      <c r="M26" s="80"/>
      <c r="N26" s="81">
        <f>分析係数表!H29</f>
        <v>1.0103051121438675E-2</v>
      </c>
      <c r="O26" s="82">
        <f t="shared" si="4"/>
        <v>0.14404354593157559</v>
      </c>
      <c r="P26" s="76">
        <f>分析係数表!C29</f>
        <v>2.5392986698911768E-2</v>
      </c>
      <c r="Q26" s="82">
        <f t="shared" si="5"/>
        <v>3.6576958459045854E-3</v>
      </c>
      <c r="R26" s="83">
        <v>4.6363829693406768E-3</v>
      </c>
      <c r="S26" s="84">
        <f t="shared" si="6"/>
        <v>5.3661171797839248E-3</v>
      </c>
      <c r="T26" s="85">
        <f>分析係数表!F29</f>
        <v>0.51282051282051277</v>
      </c>
      <c r="U26" s="86">
        <f t="shared" si="7"/>
        <v>2.751854963991756E-3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投入係数表!R27</f>
        <v>0</v>
      </c>
      <c r="E27" s="77">
        <f t="shared" si="0"/>
        <v>0</v>
      </c>
      <c r="F27" s="76">
        <f>分析係数表!C30</f>
        <v>1</v>
      </c>
      <c r="G27" s="77">
        <f t="shared" si="1"/>
        <v>0</v>
      </c>
      <c r="H27" s="77">
        <v>1.3427726088977646E-2</v>
      </c>
      <c r="I27" s="77">
        <f t="shared" si="2"/>
        <v>1.3427726088977646E-2</v>
      </c>
      <c r="J27" s="76">
        <f>分析係数表!G30</f>
        <v>0.34463347510632975</v>
      </c>
      <c r="K27" s="78">
        <f t="shared" si="3"/>
        <v>4.6276439048202923E-3</v>
      </c>
      <c r="L27" s="79"/>
      <c r="M27" s="80"/>
      <c r="N27" s="81">
        <f>分析係数表!H30</f>
        <v>0</v>
      </c>
      <c r="O27" s="82">
        <f t="shared" si="4"/>
        <v>0</v>
      </c>
      <c r="P27" s="76">
        <f>分析係数表!C30</f>
        <v>1</v>
      </c>
      <c r="Q27" s="82">
        <f t="shared" si="5"/>
        <v>0</v>
      </c>
      <c r="R27" s="83">
        <v>2.0576184967831236E-2</v>
      </c>
      <c r="S27" s="84">
        <f t="shared" si="6"/>
        <v>3.4003911056808882E-2</v>
      </c>
      <c r="T27" s="85">
        <f>分析係数表!F30</f>
        <v>0.44145609206905179</v>
      </c>
      <c r="U27" s="86">
        <f t="shared" si="7"/>
        <v>1.501123369020247E-2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投入係数表!R28</f>
        <v>1.4084507042253521E-2</v>
      </c>
      <c r="E28" s="77">
        <f t="shared" si="0"/>
        <v>1.4084507042253522</v>
      </c>
      <c r="F28" s="76">
        <f>分析係数表!C31</f>
        <v>1.5332197614991494E-2</v>
      </c>
      <c r="G28" s="77">
        <f t="shared" si="1"/>
        <v>2.1594644528157035E-2</v>
      </c>
      <c r="H28" s="77">
        <v>2.3037110077026243E-2</v>
      </c>
      <c r="I28" s="77">
        <f t="shared" si="2"/>
        <v>2.3037110077026243E-2</v>
      </c>
      <c r="J28" s="76">
        <f>分析係数表!G31</f>
        <v>7.407407407407407E-2</v>
      </c>
      <c r="K28" s="78">
        <f t="shared" si="3"/>
        <v>1.7064525982982402E-3</v>
      </c>
      <c r="L28" s="79"/>
      <c r="M28" s="80"/>
      <c r="N28" s="81">
        <f>分析係数表!H31</f>
        <v>2.4786152084596214E-2</v>
      </c>
      <c r="O28" s="82">
        <f t="shared" si="4"/>
        <v>0.35338683268546545</v>
      </c>
      <c r="P28" s="76">
        <f>分析係数表!C31</f>
        <v>1.5332197614991494E-2</v>
      </c>
      <c r="Q28" s="82">
        <f t="shared" si="5"/>
        <v>5.4181967532694912E-3</v>
      </c>
      <c r="R28" s="83">
        <v>6.4722588368458667E-3</v>
      </c>
      <c r="S28" s="84">
        <f t="shared" si="6"/>
        <v>2.9509368913872111E-2</v>
      </c>
      <c r="T28" s="85">
        <f>分析係数表!F31</f>
        <v>0.37037037037037035</v>
      </c>
      <c r="U28" s="86">
        <f t="shared" si="7"/>
        <v>1.0929395894026707E-2</v>
      </c>
      <c r="V28" s="87">
        <f>分析係数表!D31</f>
        <v>0</v>
      </c>
      <c r="W28" s="167">
        <f t="shared" si="8"/>
        <v>0</v>
      </c>
      <c r="X28" s="76">
        <f>分析係数表!E31</f>
        <v>0</v>
      </c>
      <c r="Y28" s="166">
        <f t="shared" si="9"/>
        <v>0</v>
      </c>
    </row>
    <row r="29" spans="1:25" x14ac:dyDescent="0.2">
      <c r="A29" s="6" t="s">
        <v>17</v>
      </c>
      <c r="B29" s="5" t="s">
        <v>272</v>
      </c>
      <c r="C29" s="90"/>
      <c r="D29" s="76">
        <f>投入係数表!R29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0.10035033699899767</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投入係数表!R30</f>
        <v>0</v>
      </c>
      <c r="E30" s="77">
        <f t="shared" si="0"/>
        <v>0</v>
      </c>
      <c r="F30" s="76">
        <f>分析係数表!C33</f>
        <v>1</v>
      </c>
      <c r="G30" s="77">
        <f t="shared" si="1"/>
        <v>0</v>
      </c>
      <c r="H30" s="77">
        <v>4.1302061022885439E-3</v>
      </c>
      <c r="I30" s="77">
        <f t="shared" si="2"/>
        <v>4.1302061022885439E-3</v>
      </c>
      <c r="J30" s="76">
        <f>分析係数表!G33</f>
        <v>0.50724637681159424</v>
      </c>
      <c r="K30" s="78">
        <f t="shared" si="3"/>
        <v>2.0950320808710006E-3</v>
      </c>
      <c r="L30" s="79"/>
      <c r="M30" s="80"/>
      <c r="N30" s="81">
        <f>分析係数表!H33</f>
        <v>1.0439819492153296E-3</v>
      </c>
      <c r="O30" s="82">
        <f t="shared" si="4"/>
        <v>1.4884499746262811E-2</v>
      </c>
      <c r="P30" s="76">
        <f>分析係数表!C33</f>
        <v>1</v>
      </c>
      <c r="Q30" s="82">
        <f t="shared" si="5"/>
        <v>1.4884499746262811E-2</v>
      </c>
      <c r="R30" s="83">
        <v>4.2262641427078806E-2</v>
      </c>
      <c r="S30" s="84">
        <f t="shared" si="6"/>
        <v>4.639284752936735E-2</v>
      </c>
      <c r="T30" s="85">
        <f>分析係数表!F33</f>
        <v>0.64822134387351782</v>
      </c>
      <c r="U30" s="86">
        <f t="shared" si="7"/>
        <v>3.0072833971605713E-2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投入係数表!R31</f>
        <v>4.2253521126760563E-2</v>
      </c>
      <c r="E31" s="77">
        <f t="shared" si="0"/>
        <v>4.225352112676056</v>
      </c>
      <c r="F31" s="76">
        <f>分析係数表!C34</f>
        <v>0.17998641611953814</v>
      </c>
      <c r="G31" s="77">
        <f t="shared" si="1"/>
        <v>0.76050598360368227</v>
      </c>
      <c r="H31" s="77">
        <v>0.7755177548462534</v>
      </c>
      <c r="I31" s="77">
        <f t="shared" si="2"/>
        <v>0.7755177548462534</v>
      </c>
      <c r="J31" s="76">
        <f>分析係数表!G34</f>
        <v>0.42479908151549944</v>
      </c>
      <c r="K31" s="78">
        <f t="shared" si="3"/>
        <v>0.32943922995765074</v>
      </c>
      <c r="L31" s="79"/>
      <c r="M31" s="80"/>
      <c r="N31" s="81">
        <f>分析係数表!H34</f>
        <v>0.17353674142924497</v>
      </c>
      <c r="O31" s="82">
        <f t="shared" si="4"/>
        <v>2.4741879739513633</v>
      </c>
      <c r="P31" s="76">
        <f>分析係数表!C34</f>
        <v>0.17998641611953814</v>
      </c>
      <c r="Q31" s="82">
        <f t="shared" si="5"/>
        <v>0.44532022623756706</v>
      </c>
      <c r="R31" s="83">
        <v>0.47255113229056472</v>
      </c>
      <c r="S31" s="84">
        <f t="shared" si="6"/>
        <v>1.2480688871368182</v>
      </c>
      <c r="T31" s="85">
        <f>分析係数表!F34</f>
        <v>0.70187523918867201</v>
      </c>
      <c r="U31" s="86">
        <f t="shared" si="7"/>
        <v>0.8759886486830939</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投入係数表!R32</f>
        <v>9.3896713615023476E-3</v>
      </c>
      <c r="E32" s="77">
        <f t="shared" si="0"/>
        <v>0.93896713615023475</v>
      </c>
      <c r="F32" s="76">
        <f>分析係数表!C35</f>
        <v>0.37009544008483564</v>
      </c>
      <c r="G32" s="77">
        <f t="shared" si="1"/>
        <v>0.34750745547871892</v>
      </c>
      <c r="H32" s="77">
        <v>0.36928162484297689</v>
      </c>
      <c r="I32" s="77">
        <f t="shared" si="2"/>
        <v>0.36928162484297689</v>
      </c>
      <c r="J32" s="76">
        <f>分析係数表!G35</f>
        <v>0.31512981199641898</v>
      </c>
      <c r="K32" s="78">
        <f t="shared" si="3"/>
        <v>0.11637164901049943</v>
      </c>
      <c r="L32" s="79"/>
      <c r="M32" s="80"/>
      <c r="N32" s="81">
        <f>分析係数表!H35</f>
        <v>6.5501448103994067E-2</v>
      </c>
      <c r="O32" s="82">
        <f t="shared" si="4"/>
        <v>0.93388232278971506</v>
      </c>
      <c r="P32" s="76">
        <f>分析係数表!C35</f>
        <v>0.37009544008483564</v>
      </c>
      <c r="Q32" s="82">
        <f t="shared" si="5"/>
        <v>0.34562558924030812</v>
      </c>
      <c r="R32" s="83">
        <v>0.40372015637178305</v>
      </c>
      <c r="S32" s="84">
        <f t="shared" si="6"/>
        <v>0.77300178121475993</v>
      </c>
      <c r="T32" s="85">
        <f>分析係数表!F35</f>
        <v>0.64995523724261417</v>
      </c>
      <c r="U32" s="86">
        <f t="shared" si="7"/>
        <v>0.50241655609840263</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投入係数表!R33</f>
        <v>0</v>
      </c>
      <c r="E33" s="77">
        <f t="shared" si="0"/>
        <v>0</v>
      </c>
      <c r="F33" s="76">
        <f>分析係数表!C36</f>
        <v>0.67206754906435417</v>
      </c>
      <c r="G33" s="77">
        <f t="shared" si="1"/>
        <v>0</v>
      </c>
      <c r="H33" s="77">
        <v>3.029067382329851E-2</v>
      </c>
      <c r="I33" s="77">
        <f t="shared" si="2"/>
        <v>3.029067382329851E-2</v>
      </c>
      <c r="J33" s="76">
        <f>分析係数表!G36</f>
        <v>6.1058344640434192E-3</v>
      </c>
      <c r="K33" s="78">
        <f t="shared" si="3"/>
        <v>1.8494984016939389E-4</v>
      </c>
      <c r="L33" s="79"/>
      <c r="M33" s="80"/>
      <c r="N33" s="81">
        <f>分析係数表!H36</f>
        <v>0.13181114029770324</v>
      </c>
      <c r="O33" s="82">
        <f t="shared" si="4"/>
        <v>1.8792881292539563</v>
      </c>
      <c r="P33" s="76">
        <f>分析係数表!C36</f>
        <v>0.67206754906435417</v>
      </c>
      <c r="Q33" s="82">
        <f t="shared" si="5"/>
        <v>1.2630085670134417</v>
      </c>
      <c r="R33" s="83">
        <v>1.3014082947491341</v>
      </c>
      <c r="S33" s="84">
        <f t="shared" si="6"/>
        <v>1.3316989685724325</v>
      </c>
      <c r="T33" s="85">
        <f>分析係数表!F36</f>
        <v>0.89721845318860249</v>
      </c>
      <c r="U33" s="86">
        <f t="shared" si="7"/>
        <v>1.1948248886954154</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投入係数表!R34</f>
        <v>9.3896713615023476E-3</v>
      </c>
      <c r="E34" s="77">
        <f t="shared" si="0"/>
        <v>0.93896713615023475</v>
      </c>
      <c r="F34" s="76">
        <f>分析係数表!C37</f>
        <v>0.22615884263359909</v>
      </c>
      <c r="G34" s="77">
        <f t="shared" si="1"/>
        <v>0.21235572078272216</v>
      </c>
      <c r="H34" s="77">
        <v>0.23497627587351586</v>
      </c>
      <c r="I34" s="77">
        <f t="shared" si="2"/>
        <v>0.23497627587351586</v>
      </c>
      <c r="J34" s="76">
        <f>分析係数表!G37</f>
        <v>0.42877801879971078</v>
      </c>
      <c r="K34" s="78">
        <f t="shared" si="3"/>
        <v>0.10075266203398041</v>
      </c>
      <c r="L34" s="79"/>
      <c r="M34" s="80"/>
      <c r="N34" s="81">
        <f>分析係数表!H37</f>
        <v>5.1626591230551626E-2</v>
      </c>
      <c r="O34" s="82">
        <f t="shared" si="4"/>
        <v>0.7360625197103513</v>
      </c>
      <c r="P34" s="76">
        <f>分析係数表!C37</f>
        <v>0.22615884263359909</v>
      </c>
      <c r="Q34" s="82">
        <f t="shared" si="5"/>
        <v>0.16646704756366376</v>
      </c>
      <c r="R34" s="83">
        <v>0.19380054047701695</v>
      </c>
      <c r="S34" s="84">
        <f t="shared" si="6"/>
        <v>0.42877681635053277</v>
      </c>
      <c r="T34" s="85">
        <f>分析係数表!F37</f>
        <v>0.63340563991323207</v>
      </c>
      <c r="U34" s="86">
        <f t="shared" si="7"/>
        <v>0.27158965374046762</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投入係数表!R35</f>
        <v>9.3896713615023476E-3</v>
      </c>
      <c r="E35" s="77">
        <f t="shared" si="0"/>
        <v>0.93896713615023475</v>
      </c>
      <c r="F35" s="76">
        <f>分析係数表!C38</f>
        <v>8.5419734904271016E-2</v>
      </c>
      <c r="G35" s="77">
        <f t="shared" si="1"/>
        <v>8.0206323853775602E-2</v>
      </c>
      <c r="H35" s="77">
        <v>8.9785632934491932E-2</v>
      </c>
      <c r="I35" s="77">
        <f t="shared" si="2"/>
        <v>8.9785632934491932E-2</v>
      </c>
      <c r="J35" s="76">
        <f>分析係数表!G38</f>
        <v>0.21071428571428572</v>
      </c>
      <c r="K35" s="78">
        <f t="shared" si="3"/>
        <v>1.8919115511196516E-2</v>
      </c>
      <c r="L35" s="79"/>
      <c r="M35" s="80"/>
      <c r="N35" s="81">
        <f>分析係数表!H38</f>
        <v>4.4689162793830402E-2</v>
      </c>
      <c r="O35" s="82">
        <f t="shared" si="4"/>
        <v>0.63715261817066937</v>
      </c>
      <c r="P35" s="76">
        <f>分析係数表!C38</f>
        <v>8.5419734904271016E-2</v>
      </c>
      <c r="Q35" s="82">
        <f t="shared" si="5"/>
        <v>5.4425407737700791E-2</v>
      </c>
      <c r="R35" s="83">
        <v>6.4071101221350693E-2</v>
      </c>
      <c r="S35" s="84">
        <f t="shared" si="6"/>
        <v>0.15385673415584261</v>
      </c>
      <c r="T35" s="85">
        <f>分析係数表!F38</f>
        <v>0.38214285714285712</v>
      </c>
      <c r="U35" s="86">
        <f t="shared" si="7"/>
        <v>5.8795251980982711E-2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投入係数表!R36</f>
        <v>0</v>
      </c>
      <c r="E36" s="77">
        <f t="shared" si="0"/>
        <v>0</v>
      </c>
      <c r="F36" s="76">
        <f>分析係数表!C39</f>
        <v>1</v>
      </c>
      <c r="G36" s="77">
        <f t="shared" si="1"/>
        <v>0</v>
      </c>
      <c r="H36" s="77">
        <v>8.2355331018496881E-3</v>
      </c>
      <c r="I36" s="77">
        <f t="shared" si="2"/>
        <v>8.2355331018496881E-3</v>
      </c>
      <c r="J36" s="76">
        <f>分析係数表!G39</f>
        <v>0.35514018691588783</v>
      </c>
      <c r="K36" s="78">
        <f t="shared" si="3"/>
        <v>2.9247687651428799E-3</v>
      </c>
      <c r="L36" s="79"/>
      <c r="M36" s="80"/>
      <c r="N36" s="81">
        <f>分析係数表!H39</f>
        <v>4.1085741227183939E-3</v>
      </c>
      <c r="O36" s="82">
        <f t="shared" si="4"/>
        <v>5.8577708678840733E-2</v>
      </c>
      <c r="P36" s="76">
        <f>分析係数表!C39</f>
        <v>1</v>
      </c>
      <c r="Q36" s="82">
        <f t="shared" si="5"/>
        <v>5.8577708678840733E-2</v>
      </c>
      <c r="R36" s="83">
        <v>6.1697530188890091E-2</v>
      </c>
      <c r="S36" s="84">
        <f t="shared" si="6"/>
        <v>6.9933063290739783E-2</v>
      </c>
      <c r="T36" s="85">
        <f>分析係数表!F39</f>
        <v>0.70560747663551404</v>
      </c>
      <c r="U36" s="86">
        <f t="shared" si="7"/>
        <v>4.9345292321970595E-2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投入係数表!R37</f>
        <v>0</v>
      </c>
      <c r="E37" s="77">
        <f t="shared" si="0"/>
        <v>0</v>
      </c>
      <c r="F37" s="76">
        <f>分析係数表!C40</f>
        <v>0.70586826347305387</v>
      </c>
      <c r="G37" s="77">
        <f t="shared" si="1"/>
        <v>0</v>
      </c>
      <c r="H37" s="77">
        <v>2.2858344892856926E-4</v>
      </c>
      <c r="I37" s="77">
        <f t="shared" si="2"/>
        <v>2.2858344892856926E-4</v>
      </c>
      <c r="J37" s="76">
        <f>分析係数表!G40</f>
        <v>0.55389507154213036</v>
      </c>
      <c r="K37" s="78">
        <f t="shared" si="3"/>
        <v>1.2661124579763677E-4</v>
      </c>
      <c r="L37" s="79"/>
      <c r="M37" s="80"/>
      <c r="N37" s="81">
        <f>分析係数表!H40</f>
        <v>2.7951774769313667E-2</v>
      </c>
      <c r="O37" s="82">
        <f t="shared" si="4"/>
        <v>0.39852047707735916</v>
      </c>
      <c r="P37" s="76">
        <f>分析係数表!C40</f>
        <v>0.70586826347305387</v>
      </c>
      <c r="Q37" s="82">
        <f t="shared" si="5"/>
        <v>0.28130295711304848</v>
      </c>
      <c r="R37" s="83">
        <v>0.28155628152289619</v>
      </c>
      <c r="S37" s="84">
        <f t="shared" si="6"/>
        <v>0.28178486497182476</v>
      </c>
      <c r="T37" s="85">
        <f>分析係数表!F40</f>
        <v>0.75325914149443562</v>
      </c>
      <c r="U37" s="86">
        <f t="shared" si="7"/>
        <v>0.21225702547480219</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投入係数表!R38</f>
        <v>0</v>
      </c>
      <c r="E38" s="77">
        <f t="shared" si="0"/>
        <v>0</v>
      </c>
      <c r="F38" s="76">
        <f>分析係数表!C41</f>
        <v>0.40942803268384664</v>
      </c>
      <c r="G38" s="77">
        <f t="shared" si="1"/>
        <v>0</v>
      </c>
      <c r="H38" s="77">
        <v>1.7949822169648875E-8</v>
      </c>
      <c r="I38" s="77">
        <f t="shared" si="2"/>
        <v>1.7949822169648875E-8</v>
      </c>
      <c r="J38" s="76">
        <f>分析係数表!G41</f>
        <v>0.46004842615012109</v>
      </c>
      <c r="K38" s="78">
        <f t="shared" si="3"/>
        <v>8.2577874388215171E-9</v>
      </c>
      <c r="L38" s="79"/>
      <c r="M38" s="80"/>
      <c r="N38" s="81">
        <f>分析係数表!H41</f>
        <v>5.1357176533979927E-2</v>
      </c>
      <c r="O38" s="82">
        <f t="shared" si="4"/>
        <v>0.73222135848550929</v>
      </c>
      <c r="P38" s="76">
        <f>分析係数表!C41</f>
        <v>0.40942803268384664</v>
      </c>
      <c r="Q38" s="82">
        <f t="shared" si="5"/>
        <v>0.29979195029381567</v>
      </c>
      <c r="R38" s="83">
        <v>0.30235417604633369</v>
      </c>
      <c r="S38" s="84">
        <f t="shared" si="6"/>
        <v>0.30235419399615587</v>
      </c>
      <c r="T38" s="85">
        <f>分析係数表!F41</f>
        <v>0.56416464891041163</v>
      </c>
      <c r="U38" s="86">
        <f t="shared" si="7"/>
        <v>0.17057754770243178</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投入係数表!R39</f>
        <v>0</v>
      </c>
      <c r="E39" s="77">
        <f>$C$20*D39</f>
        <v>0</v>
      </c>
      <c r="F39" s="76">
        <f>分析係数表!C42</f>
        <v>1</v>
      </c>
      <c r="G39" s="77">
        <f>E39*F39</f>
        <v>0</v>
      </c>
      <c r="H39" s="77">
        <v>2.7319215077331806E-3</v>
      </c>
      <c r="I39" s="77">
        <f>C39+H39</f>
        <v>2.7319215077331806E-3</v>
      </c>
      <c r="J39" s="76">
        <f>分析係数表!G42</f>
        <v>0.48732394366197185</v>
      </c>
      <c r="K39" s="78">
        <f>I39*J39</f>
        <v>1.3313307629234936E-3</v>
      </c>
      <c r="L39" s="79"/>
      <c r="M39" s="80"/>
      <c r="N39" s="81">
        <f>分析係数表!H42</f>
        <v>1.5491345052872633E-2</v>
      </c>
      <c r="O39" s="82">
        <f t="shared" si="4"/>
        <v>0.2208667704284159</v>
      </c>
      <c r="P39" s="76">
        <f>分析係数表!C42</f>
        <v>1</v>
      </c>
      <c r="Q39" s="82">
        <f>O39*P39</f>
        <v>0.2208667704284159</v>
      </c>
      <c r="R39" s="83">
        <v>0.22455010291588598</v>
      </c>
      <c r="S39" s="84">
        <f>I39+R39</f>
        <v>0.22728202442361917</v>
      </c>
      <c r="T39" s="85">
        <f>分析係数表!F42</f>
        <v>0.56338028169014087</v>
      </c>
      <c r="U39" s="86">
        <f>S39*T39</f>
        <v>0.12804621094288404</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投入係数表!R40</f>
        <v>2.8169014084507043E-2</v>
      </c>
      <c r="E40" s="77">
        <f>$C$20*D40</f>
        <v>2.8169014084507045</v>
      </c>
      <c r="F40" s="76">
        <f>分析係数表!C43</f>
        <v>0.37124836885602441</v>
      </c>
      <c r="G40" s="77">
        <f>E40*F40</f>
        <v>1.0457700531155618</v>
      </c>
      <c r="H40" s="77">
        <v>1.1744044963162812</v>
      </c>
      <c r="I40" s="77">
        <f>C40+H40</f>
        <v>1.1744044963162812</v>
      </c>
      <c r="J40" s="76">
        <f>分析係数表!G43</f>
        <v>0.37031082529474812</v>
      </c>
      <c r="K40" s="78">
        <f>I40*J40</f>
        <v>0.43489469826074506</v>
      </c>
      <c r="L40" s="79"/>
      <c r="M40" s="80"/>
      <c r="N40" s="81">
        <f>分析係数表!H43</f>
        <v>4.1186771738398333E-2</v>
      </c>
      <c r="O40" s="82">
        <f t="shared" si="4"/>
        <v>0.58721752224772317</v>
      </c>
      <c r="P40" s="76">
        <f>分析係数表!C43</f>
        <v>0.37124836885602441</v>
      </c>
      <c r="Q40" s="82">
        <f>O40*P40</f>
        <v>0.21800354729814345</v>
      </c>
      <c r="R40" s="83">
        <v>0.31284618341665543</v>
      </c>
      <c r="S40" s="84">
        <f>I40+R40</f>
        <v>1.4872506797329366</v>
      </c>
      <c r="T40" s="85">
        <f>分析係数表!F43</f>
        <v>0.64951768488745976</v>
      </c>
      <c r="U40" s="86">
        <f>S40*T40</f>
        <v>0.96599561834743786</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投入係数表!R41</f>
        <v>0</v>
      </c>
      <c r="E41" s="77">
        <f>$C$20*D41</f>
        <v>0</v>
      </c>
      <c r="F41" s="76">
        <f>分析係数表!C44</f>
        <v>0.32894128525196487</v>
      </c>
      <c r="G41" s="77">
        <f>E41*F41</f>
        <v>0</v>
      </c>
      <c r="H41" s="77">
        <v>4.1420313545601699E-4</v>
      </c>
      <c r="I41" s="77">
        <f>C41+H41</f>
        <v>4.1420313545601699E-4</v>
      </c>
      <c r="J41" s="76">
        <f>分析係数表!G44</f>
        <v>0.26022361770562108</v>
      </c>
      <c r="K41" s="78">
        <f>I41*J41</f>
        <v>1.0778543837337615E-4</v>
      </c>
      <c r="L41" s="79"/>
      <c r="M41" s="80"/>
      <c r="N41" s="81">
        <f>分析係数表!H44</f>
        <v>0.11840775914326127</v>
      </c>
      <c r="O41" s="82">
        <f t="shared" si="4"/>
        <v>1.688190358318066</v>
      </c>
      <c r="P41" s="76">
        <f>分析係数表!C44</f>
        <v>0.32894128525196487</v>
      </c>
      <c r="Q41" s="82">
        <f>O41*P41</f>
        <v>0.55531550621511971</v>
      </c>
      <c r="R41" s="83">
        <v>0.56190554593875142</v>
      </c>
      <c r="S41" s="84">
        <f>I41+R41</f>
        <v>0.56231974907420745</v>
      </c>
      <c r="T41" s="85">
        <f>分析係数表!F44</f>
        <v>0.457650482462858</v>
      </c>
      <c r="U41" s="86">
        <f>S41*T41</f>
        <v>0.25734590446220429</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投入係数表!R42</f>
        <v>0</v>
      </c>
      <c r="E42" s="77">
        <f>$C$20*D42</f>
        <v>0</v>
      </c>
      <c r="F42" s="76">
        <f>分析係数表!C45</f>
        <v>1</v>
      </c>
      <c r="G42" s="77">
        <f>E42*F42</f>
        <v>0</v>
      </c>
      <c r="H42" s="77">
        <v>1.2722234736743858E-3</v>
      </c>
      <c r="I42" s="77">
        <f>C42+H42</f>
        <v>1.2722234736743858E-3</v>
      </c>
      <c r="J42" s="76">
        <f>分析係数表!G45</f>
        <v>0</v>
      </c>
      <c r="K42" s="78">
        <f>I42*J42</f>
        <v>0</v>
      </c>
      <c r="L42" s="79"/>
      <c r="M42" s="80"/>
      <c r="N42" s="81">
        <f>分析係数表!H45</f>
        <v>0</v>
      </c>
      <c r="O42" s="82">
        <f t="shared" si="4"/>
        <v>0</v>
      </c>
      <c r="P42" s="76">
        <f>分析係数表!C45</f>
        <v>1</v>
      </c>
      <c r="Q42" s="82">
        <f>O42*P42</f>
        <v>0</v>
      </c>
      <c r="R42" s="83">
        <v>1.6777574178253722E-3</v>
      </c>
      <c r="S42" s="84">
        <f>I42+R42</f>
        <v>2.9499808914997582E-3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9.3896713615023476E-3</v>
      </c>
      <c r="E43" s="77">
        <f>$C$20*D43</f>
        <v>0.93896713615023475</v>
      </c>
      <c r="F43" s="76">
        <f>分析係数表!C46</f>
        <v>4.3404255319148932E-2</v>
      </c>
      <c r="G43" s="77">
        <f>E43*F43</f>
        <v>4.0755169313754863E-2</v>
      </c>
      <c r="H43" s="77">
        <v>4.200121881943341E-2</v>
      </c>
      <c r="I43" s="77">
        <f>C43+H43</f>
        <v>4.200121881943341E-2</v>
      </c>
      <c r="J43" s="76">
        <f>分析係数表!G46</f>
        <v>1.9607843137254902E-2</v>
      </c>
      <c r="K43" s="78">
        <f>I43*J43</f>
        <v>8.2355331018496884E-4</v>
      </c>
      <c r="L43" s="79"/>
      <c r="M43" s="80"/>
      <c r="N43" s="81">
        <f>分析係数表!H46</f>
        <v>2.3708493298309423E-2</v>
      </c>
      <c r="O43" s="82">
        <f t="shared" si="4"/>
        <v>0.33802218778609738</v>
      </c>
      <c r="P43" s="76">
        <f>分析係数表!C46</f>
        <v>4.3404255319148932E-2</v>
      </c>
      <c r="Q43" s="82">
        <f>O43*P43</f>
        <v>1.4671601342205076E-2</v>
      </c>
      <c r="R43" s="83">
        <v>1.5911089701251803E-2</v>
      </c>
      <c r="S43" s="84">
        <f>I43+R43</f>
        <v>5.7912308520685213E-2</v>
      </c>
      <c r="T43" s="85">
        <f>分析係数表!F46</f>
        <v>0.33333333333333331</v>
      </c>
      <c r="U43" s="86">
        <f>S43*T43</f>
        <v>1.9304102840228404E-2</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投入係数表!R44</f>
        <v>0.54460093896713613</v>
      </c>
      <c r="E44" s="91">
        <f>SUM(E5:E43)</f>
        <v>54.460093896713602</v>
      </c>
      <c r="F44" s="92">
        <f>分析係数表!C47</f>
        <v>0.41345953335341412</v>
      </c>
      <c r="G44" s="91">
        <f>SUM(G5:G43)</f>
        <v>3.786543583061551</v>
      </c>
      <c r="H44" s="91">
        <f>SUM(H5:H43)</f>
        <v>4.1209600324188411</v>
      </c>
      <c r="I44" s="91">
        <f>SUM(I6:I43)</f>
        <v>104.1208797834999</v>
      </c>
      <c r="J44" s="92">
        <f>分析係数表!G47</f>
        <v>0.27301530562506093</v>
      </c>
      <c r="K44" s="93">
        <f>SUM(K5:K43)</f>
        <v>22.739123088209492</v>
      </c>
      <c r="L44" s="94">
        <f>最終需要_まとめ!$L$33</f>
        <v>0.627</v>
      </c>
      <c r="M44" s="91">
        <f>K44*L44</f>
        <v>14.257430176307352</v>
      </c>
      <c r="N44" s="95">
        <f>分析係数表!H47</f>
        <v>1</v>
      </c>
      <c r="O44" s="96">
        <f>SUM(O5:O43)</f>
        <v>14.257430176307349</v>
      </c>
      <c r="P44" s="92">
        <f>分析係数表!C47</f>
        <v>0.41345953335341412</v>
      </c>
      <c r="Q44" s="96">
        <f>SUM(Q5:Q43)</f>
        <v>4.4920634683513283</v>
      </c>
      <c r="R44" s="91">
        <f>SUM(R5:R43)</f>
        <v>4.9399460794362993</v>
      </c>
      <c r="S44" s="97">
        <f>SUM(S5:S43)</f>
        <v>109.06090611185516</v>
      </c>
      <c r="T44" s="98">
        <f>分析係数表!F47</f>
        <v>0.50258343352939261</v>
      </c>
      <c r="U44" s="99">
        <f>SUM(U5:U43)</f>
        <v>49.48490199484354</v>
      </c>
      <c r="V44" s="100">
        <f>分析係数表!D47</f>
        <v>0.12861924414259254</v>
      </c>
      <c r="W44" s="164">
        <f>SUM(W5:W43)</f>
        <v>27</v>
      </c>
      <c r="X44" s="92">
        <f>分析係数表!E47</f>
        <v>9.5684528645240963E-2</v>
      </c>
      <c r="Y44" s="165">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0.20518758684576188</v>
      </c>
      <c r="G5" s="77">
        <f t="shared" ref="G5:G38" si="1">E5*F5</f>
        <v>0</v>
      </c>
      <c r="H5" s="77">
        <f t="array" ref="H5:H43">MMULT(逆行列係数!C5:AO43,'17'!G5:G43)</f>
        <v>0</v>
      </c>
      <c r="I5" s="77">
        <f t="shared" ref="I5:I38" si="2">C5+H5</f>
        <v>0</v>
      </c>
      <c r="J5" s="76">
        <f>分析係数表!G8</f>
        <v>0.11971830985915492</v>
      </c>
      <c r="K5" s="78">
        <f t="shared" ref="K5:K38" si="3">I5*J5</f>
        <v>0</v>
      </c>
      <c r="L5" s="79" t="s">
        <v>183</v>
      </c>
      <c r="M5" s="80" t="s">
        <v>183</v>
      </c>
      <c r="N5" s="81">
        <f>分析係数表!H8</f>
        <v>1.3167643294941739E-2</v>
      </c>
      <c r="O5" s="82">
        <f t="shared" ref="O5:O43" si="4">$M$44*N5</f>
        <v>0.27631343738389635</v>
      </c>
      <c r="P5" s="76">
        <f>分析係数表!C8</f>
        <v>0.20518758684576188</v>
      </c>
      <c r="Q5" s="82">
        <f t="shared" ref="Q5:Q38" si="5">O5*P5</f>
        <v>5.6696087429859224E-2</v>
      </c>
      <c r="R5" s="83">
        <f t="array" ref="R5:R43">MMULT(逆行列係数!C5:AO43,'17'!Q5:Q43)</f>
        <v>9.584280593796167E-2</v>
      </c>
      <c r="S5" s="84">
        <f t="shared" ref="S5:S38" si="6">I5+R5</f>
        <v>9.584280593796167E-2</v>
      </c>
      <c r="T5" s="85">
        <f>分析係数表!F8</f>
        <v>0.45341278439869986</v>
      </c>
      <c r="U5" s="86">
        <f t="shared" ref="U5:U38" si="7">S5*T5</f>
        <v>4.3456353504915446E-2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投入係数表!S6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1.4133679661580377E-2</v>
      </c>
      <c r="P6" s="76">
        <f>分析係数表!C9</f>
        <v>1</v>
      </c>
      <c r="Q6" s="82">
        <f t="shared" si="5"/>
        <v>1.4133679661580377E-2</v>
      </c>
      <c r="R6" s="83">
        <v>1.7738199524608943E-2</v>
      </c>
      <c r="S6" s="84">
        <f t="shared" si="6"/>
        <v>1.7738199524608943E-2</v>
      </c>
      <c r="T6" s="85">
        <f>分析係数表!F9</f>
        <v>0.671875</v>
      </c>
      <c r="U6" s="86">
        <f t="shared" si="7"/>
        <v>1.1917852805596634E-2</v>
      </c>
      <c r="V6" s="87">
        <f>分析係数表!D9</f>
        <v>7.2916666666666671E-2</v>
      </c>
      <c r="W6" s="88">
        <f t="shared" si="8"/>
        <v>0</v>
      </c>
      <c r="X6" s="76">
        <f>分析係数表!E9</f>
        <v>3.125E-2</v>
      </c>
      <c r="Y6" s="89">
        <f t="shared" si="9"/>
        <v>0</v>
      </c>
    </row>
    <row r="7" spans="1:25" x14ac:dyDescent="0.2">
      <c r="A7" s="6" t="s">
        <v>220</v>
      </c>
      <c r="B7" s="5" t="s">
        <v>266</v>
      </c>
      <c r="C7" s="90"/>
      <c r="D7" s="76">
        <f>投入係数表!S7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2.8267359323160754E-2</v>
      </c>
      <c r="P7" s="76">
        <f>分析係数表!C10</f>
        <v>1</v>
      </c>
      <c r="Q7" s="82">
        <f t="shared" si="5"/>
        <v>2.8267359323160754E-2</v>
      </c>
      <c r="R7" s="83">
        <v>6.5549843778877598E-2</v>
      </c>
      <c r="S7" s="84">
        <f t="shared" si="6"/>
        <v>6.5549843778877598E-2</v>
      </c>
      <c r="T7" s="85">
        <f>分析係数表!F10</f>
        <v>0.51806663538244957</v>
      </c>
      <c r="U7" s="86">
        <f t="shared" si="7"/>
        <v>3.3959187016368311E-2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投入係数表!S8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-7.0668398307901885E-4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2.0776509102523155</v>
      </c>
      <c r="P9" s="76">
        <f>分析係数表!C12</f>
        <v>0.31725255547245079</v>
      </c>
      <c r="Q9" s="82">
        <f t="shared" si="5"/>
        <v>0.65914006065721065</v>
      </c>
      <c r="R9" s="83">
        <v>0.75473719480255064</v>
      </c>
      <c r="S9" s="84">
        <f t="shared" si="6"/>
        <v>0.75473719480255064</v>
      </c>
      <c r="T9" s="85">
        <f>分析係数表!F12</f>
        <v>0.2880095923261391</v>
      </c>
      <c r="U9" s="86">
        <f t="shared" si="7"/>
        <v>0.21737155178845644</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投入係数表!S10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0.31023426857168923</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投入係数表!S11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2.6147307373923696E-2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投入係数表!S12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0.19292472738057212</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投入係数表!S13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0.36888903916724786</v>
      </c>
      <c r="P13" s="76">
        <f>分析係数表!C16</f>
        <v>8.9814814814814792E-2</v>
      </c>
      <c r="Q13" s="82">
        <f t="shared" si="5"/>
        <v>3.3131700740021329E-2</v>
      </c>
      <c r="R13" s="83">
        <v>3.6555057246752433E-2</v>
      </c>
      <c r="S13" s="84">
        <f t="shared" si="6"/>
        <v>3.6555057246752433E-2</v>
      </c>
      <c r="T13" s="85">
        <f>分析係数表!F16</f>
        <v>0.28372093023255812</v>
      </c>
      <c r="U13" s="86">
        <f t="shared" si="7"/>
        <v>1.0371434846753015E-2</v>
      </c>
      <c r="V13" s="87">
        <f>分析係数表!D16</f>
        <v>0</v>
      </c>
      <c r="W13" s="88">
        <f t="shared" si="8"/>
        <v>0</v>
      </c>
      <c r="X13" s="76">
        <f>分析係数表!E16</f>
        <v>0</v>
      </c>
      <c r="Y13" s="89">
        <f t="shared" si="9"/>
        <v>0</v>
      </c>
    </row>
    <row r="14" spans="1:25" x14ac:dyDescent="0.2">
      <c r="A14" s="6" t="s">
        <v>2</v>
      </c>
      <c r="B14" s="5" t="s">
        <v>364</v>
      </c>
      <c r="C14" s="90"/>
      <c r="D14" s="76">
        <f>投入係数表!S14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6.0068138561716597E-2</v>
      </c>
      <c r="P14" s="76">
        <f>分析係数表!C17</f>
        <v>7.194244604316502E-3</v>
      </c>
      <c r="Q14" s="82">
        <f t="shared" si="5"/>
        <v>4.3214488173896562E-4</v>
      </c>
      <c r="R14" s="83">
        <v>6.9342025710337238E-4</v>
      </c>
      <c r="S14" s="84">
        <f t="shared" si="6"/>
        <v>6.9342025710337238E-4</v>
      </c>
      <c r="T14" s="85">
        <f>分析係数表!F17</f>
        <v>0.39393939393939392</v>
      </c>
      <c r="U14" s="86">
        <f t="shared" si="7"/>
        <v>2.7316555582860121E-4</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投入係数表!S15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9.8935757631062621E-3</v>
      </c>
      <c r="P15" s="76">
        <f>分析係数表!C18</f>
        <v>0.18904593639575973</v>
      </c>
      <c r="Q15" s="82">
        <f t="shared" si="5"/>
        <v>1.8703402944388165E-3</v>
      </c>
      <c r="R15" s="83">
        <v>3.1148729536259029E-3</v>
      </c>
      <c r="S15" s="84">
        <f t="shared" si="6"/>
        <v>3.1148729536259029E-3</v>
      </c>
      <c r="T15" s="85">
        <f>分析係数表!F18</f>
        <v>0.45826771653543308</v>
      </c>
      <c r="U15" s="86">
        <f t="shared" si="7"/>
        <v>1.4274457157561224E-3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投入係数表!S16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-2.8267359323160754E-3</v>
      </c>
      <c r="P16" s="76">
        <f>分析係数表!C19</f>
        <v>0.10693641618497107</v>
      </c>
      <c r="Q16" s="82">
        <f t="shared" si="5"/>
        <v>-3.0228101010316408E-4</v>
      </c>
      <c r="R16" s="83">
        <v>-1.6490995191221011E-4</v>
      </c>
      <c r="S16" s="84">
        <f t="shared" si="6"/>
        <v>-1.6490995191221011E-4</v>
      </c>
      <c r="T16" s="85">
        <f>分析係数表!F19</f>
        <v>0.23125000000000001</v>
      </c>
      <c r="U16" s="86">
        <f t="shared" si="7"/>
        <v>-3.813542637969859E-5</v>
      </c>
      <c r="V16" s="87">
        <f>分析係数表!D19</f>
        <v>0</v>
      </c>
      <c r="W16" s="88">
        <f t="shared" si="8"/>
        <v>0</v>
      </c>
      <c r="X16" s="76">
        <f>分析係数表!E19</f>
        <v>0</v>
      </c>
      <c r="Y16" s="89">
        <f t="shared" si="9"/>
        <v>0</v>
      </c>
    </row>
    <row r="17" spans="1:25" x14ac:dyDescent="0.2">
      <c r="A17" s="6" t="s">
        <v>5</v>
      </c>
      <c r="B17" s="5" t="s">
        <v>33</v>
      </c>
      <c r="C17" s="90"/>
      <c r="D17" s="76">
        <f>投入係数表!S17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1.2720311695422338E-2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投入係数表!S18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2.0493835509291545E-2</v>
      </c>
      <c r="P18" s="76">
        <f>分析係数表!C21</f>
        <v>2.4177949709864643E-2</v>
      </c>
      <c r="Q18" s="82">
        <f t="shared" si="5"/>
        <v>4.9549892430588924E-4</v>
      </c>
      <c r="R18" s="83">
        <v>8.2925767282725183E-4</v>
      </c>
      <c r="S18" s="84">
        <f t="shared" si="6"/>
        <v>8.2925767282725183E-4</v>
      </c>
      <c r="T18" s="85">
        <f>分析係数表!F21</f>
        <v>0.42458100558659218</v>
      </c>
      <c r="U18" s="86">
        <f t="shared" si="7"/>
        <v>3.5208705661939185E-4</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投入係数表!S19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7.0668398307901885E-4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投入係数表!S20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7.0668398307901885E-4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75">
        <f>最終需要_まとめ!C22</f>
        <v>100</v>
      </c>
      <c r="D21" s="76">
        <f>投入係数表!S21</f>
        <v>0</v>
      </c>
      <c r="E21" s="77">
        <f t="shared" si="0"/>
        <v>0</v>
      </c>
      <c r="F21" s="76">
        <f>分析係数表!C24</f>
        <v>5.8479532163743242E-3</v>
      </c>
      <c r="G21" s="77">
        <f t="shared" si="1"/>
        <v>0</v>
      </c>
      <c r="H21" s="77">
        <v>0</v>
      </c>
      <c r="I21" s="77">
        <f t="shared" si="2"/>
        <v>100</v>
      </c>
      <c r="J21" s="76">
        <f>分析係数表!G24</f>
        <v>0.33333333333333331</v>
      </c>
      <c r="K21" s="78">
        <f t="shared" si="3"/>
        <v>33.333333333333329</v>
      </c>
      <c r="L21" s="79"/>
      <c r="M21" s="80"/>
      <c r="N21" s="81">
        <f>分析係数表!H24</f>
        <v>4.0412204485754696E-4</v>
      </c>
      <c r="O21" s="82">
        <f t="shared" si="4"/>
        <v>8.4802077969482244E-3</v>
      </c>
      <c r="P21" s="76">
        <f>分析係数表!C24</f>
        <v>5.8479532163743242E-3</v>
      </c>
      <c r="Q21" s="82">
        <f t="shared" si="5"/>
        <v>4.9591858461685988E-5</v>
      </c>
      <c r="R21" s="83">
        <v>1.0163003559629988E-4</v>
      </c>
      <c r="S21" s="84">
        <f t="shared" si="6"/>
        <v>100.0001016300356</v>
      </c>
      <c r="T21" s="85">
        <f>分析係数表!F24</f>
        <v>0.66666666666666663</v>
      </c>
      <c r="U21" s="86">
        <f t="shared" si="7"/>
        <v>66.66673442002373</v>
      </c>
      <c r="V21" s="87">
        <f>分析係数表!D24</f>
        <v>0</v>
      </c>
      <c r="W21" s="88">
        <f t="shared" si="8"/>
        <v>0</v>
      </c>
      <c r="X21" s="76">
        <f>分析係数表!E24</f>
        <v>0</v>
      </c>
      <c r="Y21" s="89">
        <f t="shared" si="9"/>
        <v>0</v>
      </c>
    </row>
    <row r="22" spans="1:25" x14ac:dyDescent="0.2">
      <c r="A22" s="6" t="s">
        <v>10</v>
      </c>
      <c r="B22" s="5" t="s">
        <v>271</v>
      </c>
      <c r="C22" s="90"/>
      <c r="D22" s="76">
        <f>投入係数表!S22</f>
        <v>0.33333333333333331</v>
      </c>
      <c r="E22" s="77">
        <f t="shared" si="0"/>
        <v>33.333333333333329</v>
      </c>
      <c r="F22" s="76">
        <f>分析係数表!C25</f>
        <v>1.2048192771084376E-2</v>
      </c>
      <c r="G22" s="77">
        <f t="shared" si="1"/>
        <v>0.40160642570281246</v>
      </c>
      <c r="H22" s="77">
        <v>0.40322580645161415</v>
      </c>
      <c r="I22" s="77">
        <f t="shared" si="2"/>
        <v>0.40322580645161415</v>
      </c>
      <c r="J22" s="76">
        <f>分析係数表!G25</f>
        <v>0.33333333333333331</v>
      </c>
      <c r="K22" s="78">
        <f t="shared" si="3"/>
        <v>0.13440860215053804</v>
      </c>
      <c r="L22" s="79"/>
      <c r="M22" s="80"/>
      <c r="N22" s="81">
        <f>分析係数表!H25</f>
        <v>5.3882939314339599E-4</v>
      </c>
      <c r="O22" s="82">
        <f t="shared" si="4"/>
        <v>1.1306943729264302E-2</v>
      </c>
      <c r="P22" s="76">
        <f>分析係数表!C25</f>
        <v>1.2048192771084376E-2</v>
      </c>
      <c r="Q22" s="82">
        <f t="shared" si="5"/>
        <v>1.3622823770197996E-4</v>
      </c>
      <c r="R22" s="83">
        <v>2.2770352407772046E-4</v>
      </c>
      <c r="S22" s="84">
        <f t="shared" si="6"/>
        <v>0.40345350997569185</v>
      </c>
      <c r="T22" s="85">
        <f>分析係数表!F25</f>
        <v>0.66666666666666663</v>
      </c>
      <c r="U22" s="86">
        <f t="shared" si="7"/>
        <v>0.2689690066504612</v>
      </c>
      <c r="V22" s="87">
        <f>分析係数表!D25</f>
        <v>0</v>
      </c>
      <c r="W22" s="88">
        <f t="shared" si="8"/>
        <v>0</v>
      </c>
      <c r="X22" s="76">
        <f>分析係数表!E25</f>
        <v>0</v>
      </c>
      <c r="Y22" s="89">
        <f t="shared" si="9"/>
        <v>0</v>
      </c>
    </row>
    <row r="23" spans="1:25" x14ac:dyDescent="0.2">
      <c r="A23" s="6" t="s">
        <v>11</v>
      </c>
      <c r="B23" s="5" t="s">
        <v>35</v>
      </c>
      <c r="C23" s="90"/>
      <c r="D23" s="76">
        <f>投入係数表!S23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0.25157949797613072</v>
      </c>
      <c r="P23" s="76">
        <f>分析係数表!C26</f>
        <v>2.4531024531024515E-2</v>
      </c>
      <c r="Q23" s="82">
        <f t="shared" si="5"/>
        <v>6.1715028363552946E-3</v>
      </c>
      <c r="R23" s="83">
        <v>6.2945551399728114E-3</v>
      </c>
      <c r="S23" s="84">
        <f t="shared" si="6"/>
        <v>6.2945551399728114E-3</v>
      </c>
      <c r="T23" s="85">
        <f>分析係数表!F26</f>
        <v>0.35</v>
      </c>
      <c r="U23" s="86">
        <f t="shared" si="7"/>
        <v>2.2030942989904839E-3</v>
      </c>
      <c r="V23" s="87">
        <f>分析係数表!D26</f>
        <v>0.17499999999999999</v>
      </c>
      <c r="W23" s="88">
        <f t="shared" si="8"/>
        <v>0</v>
      </c>
      <c r="X23" s="76">
        <f>分析係数表!E26</f>
        <v>0.2</v>
      </c>
      <c r="Y23" s="89">
        <f t="shared" si="9"/>
        <v>0</v>
      </c>
    </row>
    <row r="24" spans="1:25" x14ac:dyDescent="0.2">
      <c r="A24" s="6" t="s">
        <v>12</v>
      </c>
      <c r="B24" s="5" t="s">
        <v>365</v>
      </c>
      <c r="C24" s="90"/>
      <c r="D24" s="76">
        <f>投入係数表!S24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0.24097923822994541</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0.44945101323825598</v>
      </c>
      <c r="P25" s="76">
        <f>分析係数表!C28</f>
        <v>3.3670033670033517E-3</v>
      </c>
      <c r="Q25" s="82">
        <f t="shared" si="5"/>
        <v>1.5133030748762759E-3</v>
      </c>
      <c r="R25" s="83">
        <v>1.5761228647816897E-3</v>
      </c>
      <c r="S25" s="84">
        <f t="shared" si="6"/>
        <v>1.5761228647816897E-3</v>
      </c>
      <c r="T25" s="85">
        <f>分析係数表!F28</f>
        <v>0.22222222222222221</v>
      </c>
      <c r="U25" s="86">
        <f t="shared" si="7"/>
        <v>3.5024952550704214E-4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投入係数表!S26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0.21200519492370565</v>
      </c>
      <c r="P26" s="76">
        <f>分析係数表!C29</f>
        <v>2.5392986698911768E-2</v>
      </c>
      <c r="Q26" s="82">
        <f t="shared" si="5"/>
        <v>5.3834450947978542E-3</v>
      </c>
      <c r="R26" s="83">
        <v>6.82388973972454E-3</v>
      </c>
      <c r="S26" s="84">
        <f t="shared" si="6"/>
        <v>6.82388973972454E-3</v>
      </c>
      <c r="T26" s="85">
        <f>分析係数表!F29</f>
        <v>0.51282051282051277</v>
      </c>
      <c r="U26" s="86">
        <f t="shared" si="7"/>
        <v>3.4994306357561738E-3</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投入係数表!S27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3.0284301019383869E-2</v>
      </c>
      <c r="S27" s="84">
        <f t="shared" si="6"/>
        <v>3.0284301019383869E-2</v>
      </c>
      <c r="T27" s="85">
        <f>分析係数表!F30</f>
        <v>0.44145609206905179</v>
      </c>
      <c r="U27" s="86">
        <f t="shared" si="7"/>
        <v>1.3369189179060005E-2</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投入係数表!S28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0.52011941154615782</v>
      </c>
      <c r="P28" s="76">
        <f>分析係数表!C31</f>
        <v>1.5332197614991494E-2</v>
      </c>
      <c r="Q28" s="82">
        <f t="shared" si="5"/>
        <v>7.97457360121878E-3</v>
      </c>
      <c r="R28" s="83">
        <v>9.5259561088144283E-3</v>
      </c>
      <c r="S28" s="84">
        <f t="shared" si="6"/>
        <v>9.5259561088144283E-3</v>
      </c>
      <c r="T28" s="85">
        <f>分析係数表!F31</f>
        <v>0.37037037037037035</v>
      </c>
      <c r="U28" s="86">
        <f t="shared" si="7"/>
        <v>3.5281318921534916E-3</v>
      </c>
      <c r="V28" s="87">
        <f>分析係数表!D31</f>
        <v>0</v>
      </c>
      <c r="W28" s="88">
        <f t="shared" si="8"/>
        <v>0</v>
      </c>
      <c r="X28" s="76">
        <f>分析係数表!E31</f>
        <v>0</v>
      </c>
      <c r="Y28" s="89">
        <f t="shared" si="9"/>
        <v>0</v>
      </c>
    </row>
    <row r="29" spans="1:25" x14ac:dyDescent="0.2">
      <c r="A29" s="6" t="s">
        <v>17</v>
      </c>
      <c r="B29" s="5" t="s">
        <v>272</v>
      </c>
      <c r="C29" s="90"/>
      <c r="D29" s="76">
        <f>投入係数表!S29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0.14769695246351494</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投入係数表!S30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2.1907203475449583E-2</v>
      </c>
      <c r="P30" s="76">
        <f>分析係数表!C33</f>
        <v>1</v>
      </c>
      <c r="Q30" s="82">
        <f t="shared" si="5"/>
        <v>2.1907203475449583E-2</v>
      </c>
      <c r="R30" s="83">
        <v>6.2202714295819278E-2</v>
      </c>
      <c r="S30" s="84">
        <f t="shared" si="6"/>
        <v>6.2202714295819278E-2</v>
      </c>
      <c r="T30" s="85">
        <f>分析係数表!F33</f>
        <v>0.64822134387351782</v>
      </c>
      <c r="U30" s="86">
        <f t="shared" si="7"/>
        <v>4.032112705341645E-2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投入係数表!S31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3.6415425648061839</v>
      </c>
      <c r="P31" s="76">
        <f>分析係数表!C34</f>
        <v>0.17998641611953814</v>
      </c>
      <c r="Q31" s="82">
        <f t="shared" si="5"/>
        <v>0.65542819538621599</v>
      </c>
      <c r="R31" s="83">
        <v>0.69550700286334699</v>
      </c>
      <c r="S31" s="84">
        <f t="shared" si="6"/>
        <v>0.69550700286334699</v>
      </c>
      <c r="T31" s="85">
        <f>分析係数表!F34</f>
        <v>0.70187523918867201</v>
      </c>
      <c r="U31" s="86">
        <f t="shared" si="7"/>
        <v>0.48815914399210808</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投入係数表!S32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1.3745003470886914</v>
      </c>
      <c r="P32" s="76">
        <f>分析係数表!C35</f>
        <v>0.37009544008483564</v>
      </c>
      <c r="Q32" s="82">
        <f t="shared" si="5"/>
        <v>0.50869631085254863</v>
      </c>
      <c r="R32" s="83">
        <v>0.59420066267242977</v>
      </c>
      <c r="S32" s="84">
        <f t="shared" si="6"/>
        <v>0.59420066267242977</v>
      </c>
      <c r="T32" s="85">
        <f>分析係数表!F35</f>
        <v>0.64995523724261417</v>
      </c>
      <c r="U32" s="86">
        <f t="shared" si="7"/>
        <v>0.38620383267697767</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投入係数表!S33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2.7659611097712795</v>
      </c>
      <c r="P33" s="76">
        <f>分析係数表!C36</f>
        <v>0.67206754906435417</v>
      </c>
      <c r="Q33" s="82">
        <f t="shared" si="5"/>
        <v>1.8589127038513049</v>
      </c>
      <c r="R33" s="83">
        <v>1.9154299307146998</v>
      </c>
      <c r="S33" s="84">
        <f t="shared" si="6"/>
        <v>1.9154299307146998</v>
      </c>
      <c r="T33" s="85">
        <f>分析係数表!F36</f>
        <v>0.89721845318860249</v>
      </c>
      <c r="U33" s="86">
        <f t="shared" si="7"/>
        <v>1.7185590796269949</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投入係数表!S34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1.0833465460601357</v>
      </c>
      <c r="P34" s="76">
        <f>分析係数表!C37</f>
        <v>0.22615884263359909</v>
      </c>
      <c r="Q34" s="82">
        <f t="shared" si="5"/>
        <v>0.24500840102806734</v>
      </c>
      <c r="R34" s="83">
        <v>0.28523819720230104</v>
      </c>
      <c r="S34" s="84">
        <f t="shared" si="6"/>
        <v>0.28523819720230104</v>
      </c>
      <c r="T34" s="85">
        <f>分析係数表!F37</f>
        <v>0.63340563991323207</v>
      </c>
      <c r="U34" s="86">
        <f t="shared" si="7"/>
        <v>0.18067148282662016</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投入係数表!S35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0.93776964554585784</v>
      </c>
      <c r="P35" s="76">
        <f>分析係数表!C38</f>
        <v>8.5419734904271016E-2</v>
      </c>
      <c r="Q35" s="82">
        <f t="shared" si="5"/>
        <v>8.010403452379937E-2</v>
      </c>
      <c r="R35" s="83">
        <v>9.4300693693429333E-2</v>
      </c>
      <c r="S35" s="84">
        <f t="shared" si="6"/>
        <v>9.4300693693429333E-2</v>
      </c>
      <c r="T35" s="85">
        <f>分析係数表!F38</f>
        <v>0.38214285714285712</v>
      </c>
      <c r="U35" s="86">
        <f t="shared" si="7"/>
        <v>3.6036336518560495E-2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投入係数表!S36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8.6215445935640275E-2</v>
      </c>
      <c r="P36" s="76">
        <f>分析係数表!C39</f>
        <v>1</v>
      </c>
      <c r="Q36" s="82">
        <f t="shared" si="5"/>
        <v>8.6215445935640275E-2</v>
      </c>
      <c r="R36" s="83">
        <v>9.0807240473101722E-2</v>
      </c>
      <c r="S36" s="84">
        <f t="shared" si="6"/>
        <v>9.0807240473101722E-2</v>
      </c>
      <c r="T36" s="85">
        <f>分析係数表!F39</f>
        <v>0.70560747663551404</v>
      </c>
      <c r="U36" s="86">
        <f t="shared" si="7"/>
        <v>6.4074267810459634E-2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投入係数表!S37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0.58654770595558559</v>
      </c>
      <c r="P37" s="76">
        <f>分析係数表!C40</f>
        <v>0.70586826347305387</v>
      </c>
      <c r="Q37" s="82">
        <f t="shared" si="5"/>
        <v>0.41402541064697262</v>
      </c>
      <c r="R37" s="83">
        <v>0.41439825686192361</v>
      </c>
      <c r="S37" s="84">
        <f t="shared" si="6"/>
        <v>0.41439825686192361</v>
      </c>
      <c r="T37" s="85">
        <f>分析係数表!F40</f>
        <v>0.75325914149443562</v>
      </c>
      <c r="U37" s="86">
        <f t="shared" si="7"/>
        <v>0.3121492752006032</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投入係数表!S38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1.0776930741955035</v>
      </c>
      <c r="P38" s="76">
        <f>分析係数表!C41</f>
        <v>0.40942803268384664</v>
      </c>
      <c r="Q38" s="82">
        <f t="shared" si="5"/>
        <v>0.4412377552048718</v>
      </c>
      <c r="R38" s="83">
        <v>0.44500887293588887</v>
      </c>
      <c r="S38" s="84">
        <f t="shared" si="6"/>
        <v>0.44500887293588887</v>
      </c>
      <c r="T38" s="85">
        <f>分析係数表!F41</f>
        <v>0.56416464891041163</v>
      </c>
      <c r="U38" s="86">
        <f t="shared" si="7"/>
        <v>0.25105827456189372</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投入係数表!S39</f>
        <v>0</v>
      </c>
      <c r="E39" s="77">
        <f>$C$21*D39</f>
        <v>0</v>
      </c>
      <c r="F39" s="76">
        <f>分析係数表!C42</f>
        <v>1</v>
      </c>
      <c r="G39" s="77">
        <f>E39*F39</f>
        <v>0</v>
      </c>
      <c r="H39" s="77">
        <v>0</v>
      </c>
      <c r="I39" s="77">
        <f>C39+H39</f>
        <v>0</v>
      </c>
      <c r="J39" s="76">
        <f>分析係数表!G42</f>
        <v>0.48732394366197185</v>
      </c>
      <c r="K39" s="78">
        <f>I39*J39</f>
        <v>0</v>
      </c>
      <c r="L39" s="79"/>
      <c r="M39" s="80"/>
      <c r="N39" s="81">
        <f>分析係数表!H42</f>
        <v>1.5491345052872633E-2</v>
      </c>
      <c r="O39" s="82">
        <f t="shared" si="4"/>
        <v>0.32507463221634864</v>
      </c>
      <c r="P39" s="76">
        <f>分析係数表!C42</f>
        <v>1</v>
      </c>
      <c r="Q39" s="82">
        <f>O39*P39</f>
        <v>0.32507463221634864</v>
      </c>
      <c r="R39" s="83">
        <v>0.33049580965907732</v>
      </c>
      <c r="S39" s="84">
        <f>I39+R39</f>
        <v>0.33049580965907732</v>
      </c>
      <c r="T39" s="85">
        <f>分析係数表!F42</f>
        <v>0.56338028169014087</v>
      </c>
      <c r="U39" s="86">
        <f>S39*T39</f>
        <v>0.18619482234314216</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投入係数表!S40</f>
        <v>0</v>
      </c>
      <c r="E40" s="77">
        <f>$C$21*D40</f>
        <v>0</v>
      </c>
      <c r="F40" s="76">
        <f>分析係数表!C43</f>
        <v>0.37124836885602441</v>
      </c>
      <c r="G40" s="77">
        <f>E40*F40</f>
        <v>0</v>
      </c>
      <c r="H40" s="77">
        <v>0</v>
      </c>
      <c r="I40" s="77">
        <f>C40+H40</f>
        <v>0</v>
      </c>
      <c r="J40" s="76">
        <f>分析係数表!G43</f>
        <v>0.37031082529474812</v>
      </c>
      <c r="K40" s="78">
        <f>I40*J40</f>
        <v>0</v>
      </c>
      <c r="L40" s="79"/>
      <c r="M40" s="80"/>
      <c r="N40" s="81">
        <f>分析係数表!H43</f>
        <v>4.1186771738398333E-2</v>
      </c>
      <c r="O40" s="82">
        <f t="shared" si="4"/>
        <v>0.86427451130564004</v>
      </c>
      <c r="P40" s="76">
        <f>分析係数表!C43</f>
        <v>0.37124836885602441</v>
      </c>
      <c r="Q40" s="82">
        <f>O40*P40</f>
        <v>0.32086050256605647</v>
      </c>
      <c r="R40" s="83">
        <v>0.46045114807081672</v>
      </c>
      <c r="S40" s="84">
        <f>I40+R40</f>
        <v>0.46045114807081672</v>
      </c>
      <c r="T40" s="85">
        <f>分析係数表!F43</f>
        <v>0.64951768488745976</v>
      </c>
      <c r="U40" s="86">
        <f>S40*T40</f>
        <v>0.29907116369872982</v>
      </c>
      <c r="V40" s="87">
        <f>分析係数表!D43</f>
        <v>0.31296891747052519</v>
      </c>
      <c r="W40" s="88">
        <f>ROUND(S40*V40,0)</f>
        <v>0</v>
      </c>
      <c r="X40" s="76">
        <f>分析係数表!E43</f>
        <v>0.24115755627009647</v>
      </c>
      <c r="Y40" s="89">
        <f>ROUND(S40*X40,0)</f>
        <v>0</v>
      </c>
    </row>
    <row r="41" spans="1:25" x14ac:dyDescent="0.2">
      <c r="A41" s="6" t="s">
        <v>340</v>
      </c>
      <c r="B41" s="5" t="s">
        <v>42</v>
      </c>
      <c r="C41" s="90"/>
      <c r="D41" s="76">
        <f>投入係数表!S41</f>
        <v>0</v>
      </c>
      <c r="E41" s="77">
        <f>$C$21*D41</f>
        <v>0</v>
      </c>
      <c r="F41" s="76">
        <f>分析係数表!C44</f>
        <v>0.32894128525196487</v>
      </c>
      <c r="G41" s="77">
        <f>E41*F41</f>
        <v>0</v>
      </c>
      <c r="H41" s="77">
        <v>0</v>
      </c>
      <c r="I41" s="77">
        <f>C41+H41</f>
        <v>0</v>
      </c>
      <c r="J41" s="76">
        <f>分析係数表!G44</f>
        <v>0.26022361770562108</v>
      </c>
      <c r="K41" s="78">
        <f>I41*J41</f>
        <v>0</v>
      </c>
      <c r="L41" s="79"/>
      <c r="M41" s="80"/>
      <c r="N41" s="81">
        <f>分析係数表!H44</f>
        <v>0.11840775914326127</v>
      </c>
      <c r="O41" s="82">
        <f t="shared" si="4"/>
        <v>2.48470088450583</v>
      </c>
      <c r="P41" s="76">
        <f>分析係数表!C44</f>
        <v>0.32894128525196487</v>
      </c>
      <c r="Q41" s="82">
        <f>O41*P41</f>
        <v>0.8173207024160416</v>
      </c>
      <c r="R41" s="83">
        <v>0.82702000999089953</v>
      </c>
      <c r="S41" s="84">
        <f>I41+R41</f>
        <v>0.82702000999089953</v>
      </c>
      <c r="T41" s="85">
        <f>分析係数表!F44</f>
        <v>0.457650482462858</v>
      </c>
      <c r="U41" s="86">
        <f>S41*T41</f>
        <v>0.3784861065787728</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投入係数表!S42</f>
        <v>0</v>
      </c>
      <c r="E42" s="77">
        <f>$C$21*D42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2.4693455447821629E-3</v>
      </c>
      <c r="S42" s="84">
        <f>I42+R42</f>
        <v>2.4693455447821629E-3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0</v>
      </c>
      <c r="E43" s="77">
        <f>$C$21*D43</f>
        <v>0</v>
      </c>
      <c r="F43" s="76">
        <f>分析係数表!C46</f>
        <v>4.3404255319148932E-2</v>
      </c>
      <c r="G43" s="77">
        <f>E43*F43</f>
        <v>0</v>
      </c>
      <c r="H43" s="77">
        <v>0</v>
      </c>
      <c r="I43" s="77">
        <f>C43+H43</f>
        <v>0</v>
      </c>
      <c r="J43" s="76">
        <f>分析係数表!G46</f>
        <v>1.9607843137254902E-2</v>
      </c>
      <c r="K43" s="78">
        <f>I43*J43</f>
        <v>0</v>
      </c>
      <c r="L43" s="79"/>
      <c r="M43" s="80"/>
      <c r="N43" s="81">
        <f>分析係数表!H46</f>
        <v>2.3708493298309423E-2</v>
      </c>
      <c r="O43" s="82">
        <f t="shared" si="4"/>
        <v>0.49750552408762921</v>
      </c>
      <c r="P43" s="76">
        <f>分析係数表!C46</f>
        <v>4.3404255319148932E-2</v>
      </c>
      <c r="Q43" s="82">
        <f>O43*P43</f>
        <v>2.1593856790186456E-2</v>
      </c>
      <c r="R43" s="83">
        <v>2.3418152141053424E-2</v>
      </c>
      <c r="S43" s="84">
        <f>I43+R43</f>
        <v>2.3418152141053424E-2</v>
      </c>
      <c r="T43" s="85">
        <f>分析係数表!F46</f>
        <v>0.33333333333333331</v>
      </c>
      <c r="U43" s="86">
        <f>S43*T43</f>
        <v>7.8060507136844745E-3</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投入係数表!S44</f>
        <v>0.33333333333333331</v>
      </c>
      <c r="E44" s="91">
        <f>SUM(E5:E43)</f>
        <v>33.333333333333329</v>
      </c>
      <c r="F44" s="92">
        <f>分析係数表!C47</f>
        <v>0.41345953335341412</v>
      </c>
      <c r="G44" s="91">
        <f>SUM(G5:G43)</f>
        <v>0.40160642570281246</v>
      </c>
      <c r="H44" s="91">
        <f>SUM(H5:H43)</f>
        <v>0.40322580645161415</v>
      </c>
      <c r="I44" s="91">
        <f>SUM(I5:I43)</f>
        <v>100.40322580645162</v>
      </c>
      <c r="J44" s="92">
        <f>分析係数表!G47</f>
        <v>0.27301530562506093</v>
      </c>
      <c r="K44" s="93">
        <f>SUM(K5:K43)</f>
        <v>33.467741935483865</v>
      </c>
      <c r="L44" s="94">
        <f>最終需要_まとめ!$L$33</f>
        <v>0.627</v>
      </c>
      <c r="M44" s="91">
        <f>K44*L44</f>
        <v>20.984274193548384</v>
      </c>
      <c r="N44" s="95">
        <f>分析係数表!H47</f>
        <v>1</v>
      </c>
      <c r="O44" s="96">
        <f>SUM(O5:O43)</f>
        <v>20.984274193548387</v>
      </c>
      <c r="P44" s="92">
        <f>分析係数表!C47</f>
        <v>0.41345953335341412</v>
      </c>
      <c r="Q44" s="96">
        <f>SUM(Q5:Q43)</f>
        <v>6.611478390499129</v>
      </c>
      <c r="R44" s="91">
        <f>SUM(R5:R43)</f>
        <v>7.2706779377743169</v>
      </c>
      <c r="S44" s="97">
        <f>SUM(S5:S43)</f>
        <v>107.67390374422594</v>
      </c>
      <c r="T44" s="98">
        <f>分析係数表!F47</f>
        <v>0.50258343352939261</v>
      </c>
      <c r="U44" s="99">
        <f>SUM(U5:U43)</f>
        <v>71.626535428671545</v>
      </c>
      <c r="V44" s="100">
        <f>分析係数表!D47</f>
        <v>0.12861924414259254</v>
      </c>
      <c r="W44" s="101">
        <f>SUM(W5:W43)</f>
        <v>0</v>
      </c>
      <c r="X44" s="92">
        <f>分析係数表!E47</f>
        <v>9.5684528645240963E-2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0.20518758684576188</v>
      </c>
      <c r="G5" s="77">
        <f t="shared" ref="G5:G38" si="1">E5*F5</f>
        <v>0</v>
      </c>
      <c r="H5" s="77">
        <f t="array" ref="H5:H43">MMULT(逆行列係数!C5:AO43,'18'!G5:G43)</f>
        <v>0</v>
      </c>
      <c r="I5" s="77">
        <f t="shared" ref="I5:I38" si="2">C5+H5</f>
        <v>0</v>
      </c>
      <c r="J5" s="76">
        <f>分析係数表!G8</f>
        <v>0.11971830985915492</v>
      </c>
      <c r="K5" s="78">
        <f t="shared" ref="K5:K38" si="3">I5*J5</f>
        <v>0</v>
      </c>
      <c r="L5" s="79" t="s">
        <v>183</v>
      </c>
      <c r="M5" s="80" t="s">
        <v>183</v>
      </c>
      <c r="N5" s="81">
        <f>分析係数表!H8</f>
        <v>1.3167643294941739E-2</v>
      </c>
      <c r="O5" s="82">
        <f t="shared" ref="O5:O43" si="4">$M$44*N5</f>
        <v>0.27631343738389641</v>
      </c>
      <c r="P5" s="76">
        <f>分析係数表!C8</f>
        <v>0.20518758684576188</v>
      </c>
      <c r="Q5" s="82">
        <f t="shared" ref="Q5:Q38" si="5">O5*P5</f>
        <v>5.6696087429859231E-2</v>
      </c>
      <c r="R5" s="83">
        <f t="array" ref="R5:R43">MMULT(逆行列係数!C5:AO43,'18'!Q5:Q43)</f>
        <v>9.5842805937961684E-2</v>
      </c>
      <c r="S5" s="84">
        <f t="shared" ref="S5:S38" si="6">I5+R5</f>
        <v>9.5842805937961684E-2</v>
      </c>
      <c r="T5" s="85">
        <f>分析係数表!F8</f>
        <v>0.45341278439869986</v>
      </c>
      <c r="U5" s="86">
        <f t="shared" ref="U5:U38" si="7">S5*T5</f>
        <v>4.3456353504915453E-2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投入係数表!T6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1.4133679661580379E-2</v>
      </c>
      <c r="P6" s="76">
        <f>分析係数表!C9</f>
        <v>1</v>
      </c>
      <c r="Q6" s="82">
        <f t="shared" si="5"/>
        <v>1.4133679661580379E-2</v>
      </c>
      <c r="R6" s="83">
        <v>1.7738199524608946E-2</v>
      </c>
      <c r="S6" s="84">
        <f t="shared" si="6"/>
        <v>1.7738199524608946E-2</v>
      </c>
      <c r="T6" s="85">
        <f>分析係数表!F9</f>
        <v>0.671875</v>
      </c>
      <c r="U6" s="86">
        <f t="shared" si="7"/>
        <v>1.1917852805596636E-2</v>
      </c>
      <c r="V6" s="87">
        <f>分析係数表!D9</f>
        <v>7.2916666666666671E-2</v>
      </c>
      <c r="W6" s="167">
        <f t="shared" si="8"/>
        <v>0</v>
      </c>
      <c r="X6" s="76">
        <f>分析係数表!E9</f>
        <v>3.125E-2</v>
      </c>
      <c r="Y6" s="166">
        <f t="shared" si="9"/>
        <v>0</v>
      </c>
    </row>
    <row r="7" spans="1:25" x14ac:dyDescent="0.2">
      <c r="A7" s="6" t="s">
        <v>220</v>
      </c>
      <c r="B7" s="5" t="s">
        <v>266</v>
      </c>
      <c r="C7" s="90"/>
      <c r="D7" s="76">
        <f>投入係数表!T7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2.8267359323160757E-2</v>
      </c>
      <c r="P7" s="76">
        <f>分析係数表!C10</f>
        <v>1</v>
      </c>
      <c r="Q7" s="82">
        <f t="shared" si="5"/>
        <v>2.8267359323160757E-2</v>
      </c>
      <c r="R7" s="83">
        <v>6.5549843778877598E-2</v>
      </c>
      <c r="S7" s="84">
        <f t="shared" si="6"/>
        <v>6.5549843778877598E-2</v>
      </c>
      <c r="T7" s="85">
        <f>分析係数表!F10</f>
        <v>0.51806663538244957</v>
      </c>
      <c r="U7" s="86">
        <f t="shared" si="7"/>
        <v>3.3959187016368311E-2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投入係数表!T8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-7.0668398307901896E-4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2.0776509102523155</v>
      </c>
      <c r="P9" s="76">
        <f>分析係数表!C12</f>
        <v>0.31725255547245079</v>
      </c>
      <c r="Q9" s="82">
        <f t="shared" si="5"/>
        <v>0.65914006065721065</v>
      </c>
      <c r="R9" s="83">
        <v>0.75473719480255064</v>
      </c>
      <c r="S9" s="84">
        <f t="shared" si="6"/>
        <v>0.75473719480255064</v>
      </c>
      <c r="T9" s="85">
        <f>分析係数表!F12</f>
        <v>0.2880095923261391</v>
      </c>
      <c r="U9" s="86">
        <f t="shared" si="7"/>
        <v>0.21737155178845644</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投入係数表!T10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0.31023426857168929</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投入係数表!T11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2.6147307373923699E-2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投入係数表!T12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0.19292472738057215</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投入係数表!T13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0.36888903916724791</v>
      </c>
      <c r="P13" s="76">
        <f>分析係数表!C16</f>
        <v>8.9814814814814792E-2</v>
      </c>
      <c r="Q13" s="82">
        <f t="shared" si="5"/>
        <v>3.3131700740021329E-2</v>
      </c>
      <c r="R13" s="83">
        <v>3.6555057246752433E-2</v>
      </c>
      <c r="S13" s="84">
        <f t="shared" si="6"/>
        <v>3.6555057246752433E-2</v>
      </c>
      <c r="T13" s="85">
        <f>分析係数表!F16</f>
        <v>0.28372093023255812</v>
      </c>
      <c r="U13" s="86">
        <f t="shared" si="7"/>
        <v>1.0371434846753015E-2</v>
      </c>
      <c r="V13" s="87">
        <f>分析係数表!D16</f>
        <v>0</v>
      </c>
      <c r="W13" s="167">
        <f t="shared" si="8"/>
        <v>0</v>
      </c>
      <c r="X13" s="76">
        <f>分析係数表!E16</f>
        <v>0</v>
      </c>
      <c r="Y13" s="166">
        <f t="shared" si="9"/>
        <v>0</v>
      </c>
    </row>
    <row r="14" spans="1:25" x14ac:dyDescent="0.2">
      <c r="A14" s="6" t="s">
        <v>2</v>
      </c>
      <c r="B14" s="5" t="s">
        <v>364</v>
      </c>
      <c r="C14" s="90"/>
      <c r="D14" s="76">
        <f>投入係数表!T14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6.0068138561716611E-2</v>
      </c>
      <c r="P14" s="76">
        <f>分析係数表!C17</f>
        <v>7.194244604316502E-3</v>
      </c>
      <c r="Q14" s="82">
        <f t="shared" si="5"/>
        <v>4.3214488173896572E-4</v>
      </c>
      <c r="R14" s="83">
        <v>6.9342025710337249E-4</v>
      </c>
      <c r="S14" s="84">
        <f t="shared" si="6"/>
        <v>6.9342025710337249E-4</v>
      </c>
      <c r="T14" s="85">
        <f>分析係数表!F17</f>
        <v>0.39393939393939392</v>
      </c>
      <c r="U14" s="86">
        <f t="shared" si="7"/>
        <v>2.7316555582860126E-4</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投入係数表!T15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9.8935757631062639E-3</v>
      </c>
      <c r="P15" s="76">
        <f>分析係数表!C18</f>
        <v>0.18904593639575973</v>
      </c>
      <c r="Q15" s="82">
        <f t="shared" si="5"/>
        <v>1.8703402944388167E-3</v>
      </c>
      <c r="R15" s="83">
        <v>3.1148729536259029E-3</v>
      </c>
      <c r="S15" s="84">
        <f t="shared" si="6"/>
        <v>3.1148729536259029E-3</v>
      </c>
      <c r="T15" s="85">
        <f>分析係数表!F18</f>
        <v>0.45826771653543308</v>
      </c>
      <c r="U15" s="86">
        <f t="shared" si="7"/>
        <v>1.4274457157561224E-3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投入係数表!T16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-2.8267359323160758E-3</v>
      </c>
      <c r="P16" s="76">
        <f>分析係数表!C19</f>
        <v>0.10693641618497107</v>
      </c>
      <c r="Q16" s="82">
        <f t="shared" si="5"/>
        <v>-3.0228101010316413E-4</v>
      </c>
      <c r="R16" s="83">
        <v>-1.6490995191221011E-4</v>
      </c>
      <c r="S16" s="84">
        <f t="shared" si="6"/>
        <v>-1.6490995191221011E-4</v>
      </c>
      <c r="T16" s="85">
        <f>分析係数表!F19</f>
        <v>0.23125000000000001</v>
      </c>
      <c r="U16" s="86">
        <f t="shared" si="7"/>
        <v>-3.813542637969859E-5</v>
      </c>
      <c r="V16" s="87">
        <f>分析係数表!D19</f>
        <v>0</v>
      </c>
      <c r="W16" s="167">
        <f t="shared" si="8"/>
        <v>0</v>
      </c>
      <c r="X16" s="76">
        <f>分析係数表!E19</f>
        <v>0</v>
      </c>
      <c r="Y16" s="166">
        <f t="shared" si="9"/>
        <v>0</v>
      </c>
    </row>
    <row r="17" spans="1:25" x14ac:dyDescent="0.2">
      <c r="A17" s="6" t="s">
        <v>5</v>
      </c>
      <c r="B17" s="5" t="s">
        <v>33</v>
      </c>
      <c r="C17" s="90"/>
      <c r="D17" s="76">
        <f>投入係数表!T17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1.2720311695422339E-2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投入係数表!T18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2.0493835509291548E-2</v>
      </c>
      <c r="P18" s="76">
        <f>分析係数表!C21</f>
        <v>2.4177949709864643E-2</v>
      </c>
      <c r="Q18" s="82">
        <f t="shared" si="5"/>
        <v>4.9549892430588935E-4</v>
      </c>
      <c r="R18" s="83">
        <v>8.2925767282725205E-4</v>
      </c>
      <c r="S18" s="84">
        <f t="shared" si="6"/>
        <v>8.2925767282725205E-4</v>
      </c>
      <c r="T18" s="85">
        <f>分析係数表!F21</f>
        <v>0.42458100558659218</v>
      </c>
      <c r="U18" s="86">
        <f t="shared" si="7"/>
        <v>3.5208705661939191E-4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投入係数表!T19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7.0668398307901896E-4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投入係数表!T20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7.0668398307901896E-4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投入係数表!T21</f>
        <v>0</v>
      </c>
      <c r="E21" s="77">
        <f t="shared" si="0"/>
        <v>0</v>
      </c>
      <c r="F21" s="76">
        <f>分析係数表!C24</f>
        <v>5.8479532163743242E-3</v>
      </c>
      <c r="G21" s="77">
        <f t="shared" si="1"/>
        <v>0</v>
      </c>
      <c r="H21" s="77">
        <v>0</v>
      </c>
      <c r="I21" s="77">
        <f t="shared" si="2"/>
        <v>0</v>
      </c>
      <c r="J21" s="76">
        <f>分析係数表!G24</f>
        <v>0.33333333333333331</v>
      </c>
      <c r="K21" s="78">
        <f t="shared" si="3"/>
        <v>0</v>
      </c>
      <c r="L21" s="79"/>
      <c r="M21" s="80"/>
      <c r="N21" s="81">
        <f>分析係数表!H24</f>
        <v>4.0412204485754696E-4</v>
      </c>
      <c r="O21" s="82">
        <f t="shared" si="4"/>
        <v>8.4802077969482262E-3</v>
      </c>
      <c r="P21" s="76">
        <f>分析係数表!C24</f>
        <v>5.8479532163743242E-3</v>
      </c>
      <c r="Q21" s="82">
        <f t="shared" si="5"/>
        <v>4.9591858461686001E-5</v>
      </c>
      <c r="R21" s="83">
        <v>1.0163003559629989E-4</v>
      </c>
      <c r="S21" s="84">
        <f t="shared" si="6"/>
        <v>1.0163003559629989E-4</v>
      </c>
      <c r="T21" s="85">
        <f>分析係数表!F24</f>
        <v>0.66666666666666663</v>
      </c>
      <c r="U21" s="86">
        <f t="shared" si="7"/>
        <v>6.7753357064199917E-5</v>
      </c>
      <c r="V21" s="87">
        <f>分析係数表!D24</f>
        <v>0</v>
      </c>
      <c r="W21" s="167">
        <f t="shared" si="8"/>
        <v>0</v>
      </c>
      <c r="X21" s="76">
        <f>分析係数表!E24</f>
        <v>0</v>
      </c>
      <c r="Y21" s="166">
        <f t="shared" si="9"/>
        <v>0</v>
      </c>
    </row>
    <row r="22" spans="1:25" x14ac:dyDescent="0.2">
      <c r="A22" s="6" t="s">
        <v>10</v>
      </c>
      <c r="B22" s="5" t="s">
        <v>271</v>
      </c>
      <c r="C22" s="75">
        <f>最終需要_まとめ!C23</f>
        <v>100</v>
      </c>
      <c r="D22" s="76">
        <f>投入係数表!T22</f>
        <v>0.33333333333333331</v>
      </c>
      <c r="E22" s="77">
        <f t="shared" si="0"/>
        <v>33.333333333333329</v>
      </c>
      <c r="F22" s="76">
        <f>分析係数表!C25</f>
        <v>1.2048192771084376E-2</v>
      </c>
      <c r="G22" s="77">
        <f t="shared" si="1"/>
        <v>0.40160642570281246</v>
      </c>
      <c r="H22" s="77">
        <v>0.40322580645161415</v>
      </c>
      <c r="I22" s="77">
        <f t="shared" si="2"/>
        <v>100.40322580645162</v>
      </c>
      <c r="J22" s="76">
        <f>分析係数表!G25</f>
        <v>0.33333333333333331</v>
      </c>
      <c r="K22" s="78">
        <f t="shared" si="3"/>
        <v>33.467741935483872</v>
      </c>
      <c r="L22" s="79"/>
      <c r="M22" s="80"/>
      <c r="N22" s="81">
        <f>分析係数表!H25</f>
        <v>5.3882939314339599E-4</v>
      </c>
      <c r="O22" s="82">
        <f t="shared" si="4"/>
        <v>1.1306943729264303E-2</v>
      </c>
      <c r="P22" s="76">
        <f>分析係数表!C25</f>
        <v>1.2048192771084376E-2</v>
      </c>
      <c r="Q22" s="82">
        <f t="shared" si="5"/>
        <v>1.3622823770197999E-4</v>
      </c>
      <c r="R22" s="83">
        <v>2.2770352407772048E-4</v>
      </c>
      <c r="S22" s="84">
        <f t="shared" si="6"/>
        <v>100.40345350997569</v>
      </c>
      <c r="T22" s="85">
        <f>分析係数表!F25</f>
        <v>0.66666666666666663</v>
      </c>
      <c r="U22" s="86">
        <f t="shared" si="7"/>
        <v>66.935635673317122</v>
      </c>
      <c r="V22" s="87">
        <f>分析係数表!D25</f>
        <v>0</v>
      </c>
      <c r="W22" s="167">
        <f t="shared" si="8"/>
        <v>0</v>
      </c>
      <c r="X22" s="76">
        <f>分析係数表!E25</f>
        <v>0</v>
      </c>
      <c r="Y22" s="166">
        <f t="shared" si="9"/>
        <v>0</v>
      </c>
    </row>
    <row r="23" spans="1:25" x14ac:dyDescent="0.2">
      <c r="A23" s="6" t="s">
        <v>11</v>
      </c>
      <c r="B23" s="5" t="s">
        <v>35</v>
      </c>
      <c r="C23" s="90"/>
      <c r="D23" s="76">
        <f>投入係数表!T23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0.25157949797613072</v>
      </c>
      <c r="P23" s="76">
        <f>分析係数表!C26</f>
        <v>2.4531024531024515E-2</v>
      </c>
      <c r="Q23" s="82">
        <f t="shared" si="5"/>
        <v>6.1715028363552946E-3</v>
      </c>
      <c r="R23" s="83">
        <v>6.2945551399728114E-3</v>
      </c>
      <c r="S23" s="84">
        <f t="shared" si="6"/>
        <v>6.2945551399728114E-3</v>
      </c>
      <c r="T23" s="85">
        <f>分析係数表!F26</f>
        <v>0.35</v>
      </c>
      <c r="U23" s="86">
        <f t="shared" si="7"/>
        <v>2.2030942989904839E-3</v>
      </c>
      <c r="V23" s="87">
        <f>分析係数表!D26</f>
        <v>0.17499999999999999</v>
      </c>
      <c r="W23" s="167">
        <f t="shared" si="8"/>
        <v>0</v>
      </c>
      <c r="X23" s="76">
        <f>分析係数表!E26</f>
        <v>0.2</v>
      </c>
      <c r="Y23" s="166">
        <f t="shared" si="9"/>
        <v>0</v>
      </c>
    </row>
    <row r="24" spans="1:25" x14ac:dyDescent="0.2">
      <c r="A24" s="6" t="s">
        <v>12</v>
      </c>
      <c r="B24" s="5" t="s">
        <v>365</v>
      </c>
      <c r="C24" s="90"/>
      <c r="D24" s="76">
        <f>投入係数表!T24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0.24097923822994546</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0.44945101323825604</v>
      </c>
      <c r="P25" s="76">
        <f>分析係数表!C28</f>
        <v>3.3670033670033517E-3</v>
      </c>
      <c r="Q25" s="82">
        <f t="shared" si="5"/>
        <v>1.5133030748762761E-3</v>
      </c>
      <c r="R25" s="83">
        <v>1.5761228647816899E-3</v>
      </c>
      <c r="S25" s="84">
        <f t="shared" si="6"/>
        <v>1.5761228647816899E-3</v>
      </c>
      <c r="T25" s="85">
        <f>分析係数表!F28</f>
        <v>0.22222222222222221</v>
      </c>
      <c r="U25" s="86">
        <f t="shared" si="7"/>
        <v>3.5024952550704219E-4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投入係数表!T26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0.21200519492370568</v>
      </c>
      <c r="P26" s="76">
        <f>分析係数表!C29</f>
        <v>2.5392986698911768E-2</v>
      </c>
      <c r="Q26" s="82">
        <f t="shared" si="5"/>
        <v>5.3834450947978551E-3</v>
      </c>
      <c r="R26" s="83">
        <v>6.8238897397245417E-3</v>
      </c>
      <c r="S26" s="84">
        <f t="shared" si="6"/>
        <v>6.8238897397245417E-3</v>
      </c>
      <c r="T26" s="85">
        <f>分析係数表!F29</f>
        <v>0.51282051282051277</v>
      </c>
      <c r="U26" s="86">
        <f t="shared" si="7"/>
        <v>3.4994306357561751E-3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投入係数表!T27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3.0284301019383873E-2</v>
      </c>
      <c r="S27" s="84">
        <f t="shared" si="6"/>
        <v>3.0284301019383873E-2</v>
      </c>
      <c r="T27" s="85">
        <f>分析係数表!F30</f>
        <v>0.44145609206905179</v>
      </c>
      <c r="U27" s="86">
        <f t="shared" si="7"/>
        <v>1.3369189179060006E-2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投入係数表!T28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0.52011941154615793</v>
      </c>
      <c r="P28" s="76">
        <f>分析係数表!C31</f>
        <v>1.5332197614991494E-2</v>
      </c>
      <c r="Q28" s="82">
        <f t="shared" si="5"/>
        <v>7.9745736012187818E-3</v>
      </c>
      <c r="R28" s="83">
        <v>9.5259561088144318E-3</v>
      </c>
      <c r="S28" s="84">
        <f t="shared" si="6"/>
        <v>9.5259561088144318E-3</v>
      </c>
      <c r="T28" s="85">
        <f>分析係数表!F31</f>
        <v>0.37037037037037035</v>
      </c>
      <c r="U28" s="86">
        <f t="shared" si="7"/>
        <v>3.5281318921534929E-3</v>
      </c>
      <c r="V28" s="87">
        <f>分析係数表!D31</f>
        <v>0</v>
      </c>
      <c r="W28" s="167">
        <f t="shared" si="8"/>
        <v>0</v>
      </c>
      <c r="X28" s="76">
        <f>分析係数表!E31</f>
        <v>0</v>
      </c>
      <c r="Y28" s="166">
        <f t="shared" si="9"/>
        <v>0</v>
      </c>
    </row>
    <row r="29" spans="1:25" x14ac:dyDescent="0.2">
      <c r="A29" s="6" t="s">
        <v>17</v>
      </c>
      <c r="B29" s="5" t="s">
        <v>272</v>
      </c>
      <c r="C29" s="90"/>
      <c r="D29" s="76">
        <f>投入係数表!T29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0.14769695246351497</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投入係数表!T30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2.1907203475449586E-2</v>
      </c>
      <c r="P30" s="76">
        <f>分析係数表!C33</f>
        <v>1</v>
      </c>
      <c r="Q30" s="82">
        <f t="shared" si="5"/>
        <v>2.1907203475449586E-2</v>
      </c>
      <c r="R30" s="83">
        <v>6.2202714295819292E-2</v>
      </c>
      <c r="S30" s="84">
        <f t="shared" si="6"/>
        <v>6.2202714295819292E-2</v>
      </c>
      <c r="T30" s="85">
        <f>分析係数表!F33</f>
        <v>0.64822134387351782</v>
      </c>
      <c r="U30" s="86">
        <f t="shared" si="7"/>
        <v>4.0321127053416457E-2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投入係数表!T31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3.6415425648061843</v>
      </c>
      <c r="P31" s="76">
        <f>分析係数表!C34</f>
        <v>0.17998641611953814</v>
      </c>
      <c r="Q31" s="82">
        <f t="shared" si="5"/>
        <v>0.65542819538621611</v>
      </c>
      <c r="R31" s="83">
        <v>0.6955070028633471</v>
      </c>
      <c r="S31" s="84">
        <f t="shared" si="6"/>
        <v>0.6955070028633471</v>
      </c>
      <c r="T31" s="85">
        <f>分析係数表!F34</f>
        <v>0.70187523918867201</v>
      </c>
      <c r="U31" s="86">
        <f t="shared" si="7"/>
        <v>0.48815914399210814</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投入係数表!T32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1.3745003470886916</v>
      </c>
      <c r="P32" s="76">
        <f>分析係数表!C35</f>
        <v>0.37009544008483564</v>
      </c>
      <c r="Q32" s="82">
        <f t="shared" si="5"/>
        <v>0.50869631085254863</v>
      </c>
      <c r="R32" s="83">
        <v>0.59420066267242977</v>
      </c>
      <c r="S32" s="84">
        <f t="shared" si="6"/>
        <v>0.59420066267242977</v>
      </c>
      <c r="T32" s="85">
        <f>分析係数表!F35</f>
        <v>0.64995523724261417</v>
      </c>
      <c r="U32" s="86">
        <f t="shared" si="7"/>
        <v>0.38620383267697767</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投入係数表!T33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2.76596110977128</v>
      </c>
      <c r="P33" s="76">
        <f>分析係数表!C36</f>
        <v>0.67206754906435417</v>
      </c>
      <c r="Q33" s="82">
        <f t="shared" si="5"/>
        <v>1.8589127038513051</v>
      </c>
      <c r="R33" s="83">
        <v>1.9154299307147</v>
      </c>
      <c r="S33" s="84">
        <f t="shared" si="6"/>
        <v>1.9154299307147</v>
      </c>
      <c r="T33" s="85">
        <f>分析係数表!F36</f>
        <v>0.89721845318860249</v>
      </c>
      <c r="U33" s="86">
        <f t="shared" si="7"/>
        <v>1.7185590796269952</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投入係数表!T34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1.0833465460601359</v>
      </c>
      <c r="P34" s="76">
        <f>分析係数表!C37</f>
        <v>0.22615884263359909</v>
      </c>
      <c r="Q34" s="82">
        <f t="shared" si="5"/>
        <v>0.2450084010280674</v>
      </c>
      <c r="R34" s="83">
        <v>0.28523819720230109</v>
      </c>
      <c r="S34" s="84">
        <f t="shared" si="6"/>
        <v>0.28523819720230109</v>
      </c>
      <c r="T34" s="85">
        <f>分析係数表!F37</f>
        <v>0.63340563991323207</v>
      </c>
      <c r="U34" s="86">
        <f t="shared" si="7"/>
        <v>0.18067148282662021</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投入係数表!T35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0.93776964554585807</v>
      </c>
      <c r="P35" s="76">
        <f>分析係数表!C38</f>
        <v>8.5419734904271016E-2</v>
      </c>
      <c r="Q35" s="82">
        <f t="shared" si="5"/>
        <v>8.0104034523799397E-2</v>
      </c>
      <c r="R35" s="83">
        <v>9.430069369342936E-2</v>
      </c>
      <c r="S35" s="84">
        <f t="shared" si="6"/>
        <v>9.430069369342936E-2</v>
      </c>
      <c r="T35" s="85">
        <f>分析係数表!F38</f>
        <v>0.38214285714285712</v>
      </c>
      <c r="U35" s="86">
        <f t="shared" si="7"/>
        <v>3.6036336518560502E-2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投入係数表!T36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8.6215445935640303E-2</v>
      </c>
      <c r="P36" s="76">
        <f>分析係数表!C39</f>
        <v>1</v>
      </c>
      <c r="Q36" s="82">
        <f t="shared" si="5"/>
        <v>8.6215445935640303E-2</v>
      </c>
      <c r="R36" s="83">
        <v>9.080724047310175E-2</v>
      </c>
      <c r="S36" s="84">
        <f t="shared" si="6"/>
        <v>9.080724047310175E-2</v>
      </c>
      <c r="T36" s="85">
        <f>分析係数表!F39</f>
        <v>0.70560747663551404</v>
      </c>
      <c r="U36" s="86">
        <f t="shared" si="7"/>
        <v>6.4074267810459648E-2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投入係数表!T37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0.5865477059555857</v>
      </c>
      <c r="P37" s="76">
        <f>分析係数表!C40</f>
        <v>0.70586826347305387</v>
      </c>
      <c r="Q37" s="82">
        <f t="shared" si="5"/>
        <v>0.41402541064697268</v>
      </c>
      <c r="R37" s="83">
        <v>0.41439825686192366</v>
      </c>
      <c r="S37" s="84">
        <f t="shared" si="6"/>
        <v>0.41439825686192366</v>
      </c>
      <c r="T37" s="85">
        <f>分析係数表!F40</f>
        <v>0.75325914149443562</v>
      </c>
      <c r="U37" s="86">
        <f t="shared" si="7"/>
        <v>0.31214927520060326</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投入係数表!T38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1.0776930741955038</v>
      </c>
      <c r="P38" s="76">
        <f>分析係数表!C41</f>
        <v>0.40942803268384664</v>
      </c>
      <c r="Q38" s="82">
        <f t="shared" si="5"/>
        <v>0.44123775520487185</v>
      </c>
      <c r="R38" s="83">
        <v>0.44500887293588892</v>
      </c>
      <c r="S38" s="84">
        <f t="shared" si="6"/>
        <v>0.44500887293588892</v>
      </c>
      <c r="T38" s="85">
        <f>分析係数表!F41</f>
        <v>0.56416464891041163</v>
      </c>
      <c r="U38" s="86">
        <f t="shared" si="7"/>
        <v>0.25105827456189372</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投入係数表!T39</f>
        <v>0</v>
      </c>
      <c r="E39" s="77">
        <f>$C$22*D39</f>
        <v>0</v>
      </c>
      <c r="F39" s="76">
        <f>分析係数表!C42</f>
        <v>1</v>
      </c>
      <c r="G39" s="77">
        <f>E39*F39</f>
        <v>0</v>
      </c>
      <c r="H39" s="77">
        <v>0</v>
      </c>
      <c r="I39" s="77">
        <f>C39+H39</f>
        <v>0</v>
      </c>
      <c r="J39" s="76">
        <f>分析係数表!G42</f>
        <v>0.48732394366197185</v>
      </c>
      <c r="K39" s="78">
        <f>I39*J39</f>
        <v>0</v>
      </c>
      <c r="L39" s="79"/>
      <c r="M39" s="80"/>
      <c r="N39" s="81">
        <f>分析係数表!H42</f>
        <v>1.5491345052872633E-2</v>
      </c>
      <c r="O39" s="82">
        <f t="shared" si="4"/>
        <v>0.32507463221634869</v>
      </c>
      <c r="P39" s="76">
        <f>分析係数表!C42</f>
        <v>1</v>
      </c>
      <c r="Q39" s="82">
        <f>O39*P39</f>
        <v>0.32507463221634869</v>
      </c>
      <c r="R39" s="83">
        <v>0.33049580965907738</v>
      </c>
      <c r="S39" s="84">
        <f>I39+R39</f>
        <v>0.33049580965907738</v>
      </c>
      <c r="T39" s="85">
        <f>分析係数表!F42</f>
        <v>0.56338028169014087</v>
      </c>
      <c r="U39" s="86">
        <f>S39*T39</f>
        <v>0.18619482234314219</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投入係数表!T40</f>
        <v>0</v>
      </c>
      <c r="E40" s="77">
        <f>$C$22*D40</f>
        <v>0</v>
      </c>
      <c r="F40" s="76">
        <f>分析係数表!C43</f>
        <v>0.37124836885602441</v>
      </c>
      <c r="G40" s="77">
        <f>E40*F40</f>
        <v>0</v>
      </c>
      <c r="H40" s="77">
        <v>0</v>
      </c>
      <c r="I40" s="77">
        <f>C40+H40</f>
        <v>0</v>
      </c>
      <c r="J40" s="76">
        <f>分析係数表!G43</f>
        <v>0.37031082529474812</v>
      </c>
      <c r="K40" s="78">
        <f>I40*J40</f>
        <v>0</v>
      </c>
      <c r="L40" s="79"/>
      <c r="M40" s="80"/>
      <c r="N40" s="81">
        <f>分析係数表!H43</f>
        <v>4.1186771738398333E-2</v>
      </c>
      <c r="O40" s="82">
        <f t="shared" si="4"/>
        <v>0.86427451130564015</v>
      </c>
      <c r="P40" s="76">
        <f>分析係数表!C43</f>
        <v>0.37124836885602441</v>
      </c>
      <c r="Q40" s="82">
        <f>O40*P40</f>
        <v>0.32086050256605653</v>
      </c>
      <c r="R40" s="83">
        <v>0.46045114807081677</v>
      </c>
      <c r="S40" s="84">
        <f>I40+R40</f>
        <v>0.46045114807081677</v>
      </c>
      <c r="T40" s="85">
        <f>分析係数表!F43</f>
        <v>0.64951768488745976</v>
      </c>
      <c r="U40" s="86">
        <f>S40*T40</f>
        <v>0.29907116369872982</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投入係数表!T41</f>
        <v>0</v>
      </c>
      <c r="E41" s="77">
        <f>$C$22*D41</f>
        <v>0</v>
      </c>
      <c r="F41" s="76">
        <f>分析係数表!C44</f>
        <v>0.32894128525196487</v>
      </c>
      <c r="G41" s="77">
        <f>E41*F41</f>
        <v>0</v>
      </c>
      <c r="H41" s="77">
        <v>0</v>
      </c>
      <c r="I41" s="77">
        <f>C41+H41</f>
        <v>0</v>
      </c>
      <c r="J41" s="76">
        <f>分析係数表!G44</f>
        <v>0.26022361770562108</v>
      </c>
      <c r="K41" s="78">
        <f>I41*J41</f>
        <v>0</v>
      </c>
      <c r="L41" s="79"/>
      <c r="M41" s="80"/>
      <c r="N41" s="81">
        <f>分析係数表!H44</f>
        <v>0.11840775914326127</v>
      </c>
      <c r="O41" s="82">
        <f t="shared" si="4"/>
        <v>2.4847008845058305</v>
      </c>
      <c r="P41" s="76">
        <f>分析係数表!C44</f>
        <v>0.32894128525196487</v>
      </c>
      <c r="Q41" s="82">
        <f>O41*P41</f>
        <v>0.81732070241604182</v>
      </c>
      <c r="R41" s="83">
        <v>0.82702000999089975</v>
      </c>
      <c r="S41" s="84">
        <f>I41+R41</f>
        <v>0.82702000999089975</v>
      </c>
      <c r="T41" s="85">
        <f>分析係数表!F44</f>
        <v>0.457650482462858</v>
      </c>
      <c r="U41" s="86">
        <f>S41*T41</f>
        <v>0.37848610657877291</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投入係数表!T42</f>
        <v>0</v>
      </c>
      <c r="E42" s="77">
        <f>$C$22*D42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2.4693455447821629E-3</v>
      </c>
      <c r="S42" s="84">
        <f>I42+R42</f>
        <v>2.4693455447821629E-3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0</v>
      </c>
      <c r="E43" s="77">
        <f>$C$22*D43</f>
        <v>0</v>
      </c>
      <c r="F43" s="76">
        <f>分析係数表!C46</f>
        <v>4.3404255319148932E-2</v>
      </c>
      <c r="G43" s="77">
        <f>E43*F43</f>
        <v>0</v>
      </c>
      <c r="H43" s="77">
        <v>0</v>
      </c>
      <c r="I43" s="77">
        <f>C43+H43</f>
        <v>0</v>
      </c>
      <c r="J43" s="76">
        <f>分析係数表!G46</f>
        <v>1.9607843137254902E-2</v>
      </c>
      <c r="K43" s="78">
        <f>I43*J43</f>
        <v>0</v>
      </c>
      <c r="L43" s="79"/>
      <c r="M43" s="80"/>
      <c r="N43" s="81">
        <f>分析係数表!H46</f>
        <v>2.3708493298309423E-2</v>
      </c>
      <c r="O43" s="82">
        <f t="shared" si="4"/>
        <v>0.49750552408762932</v>
      </c>
      <c r="P43" s="76">
        <f>分析係数表!C46</f>
        <v>4.3404255319148932E-2</v>
      </c>
      <c r="Q43" s="82">
        <f>O43*P43</f>
        <v>2.1593856790186463E-2</v>
      </c>
      <c r="R43" s="83">
        <v>2.3418152141053434E-2</v>
      </c>
      <c r="S43" s="84">
        <f>I43+R43</f>
        <v>2.3418152141053434E-2</v>
      </c>
      <c r="T43" s="85">
        <f>分析係数表!F46</f>
        <v>0.33333333333333331</v>
      </c>
      <c r="U43" s="86">
        <f>S43*T43</f>
        <v>7.806050713684478E-3</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投入係数表!T44</f>
        <v>0.33333333333333331</v>
      </c>
      <c r="E44" s="91">
        <f>SUM(E5:E43)</f>
        <v>33.333333333333329</v>
      </c>
      <c r="F44" s="92">
        <f>分析係数表!C47</f>
        <v>0.41345953335341412</v>
      </c>
      <c r="G44" s="91">
        <f>SUM(G5:G43)</f>
        <v>0.40160642570281246</v>
      </c>
      <c r="H44" s="91">
        <f>SUM(H5:H43)</f>
        <v>0.40322580645161415</v>
      </c>
      <c r="I44" s="91">
        <f>SUM(I5:I43)</f>
        <v>100.40322580645162</v>
      </c>
      <c r="J44" s="92">
        <f>分析係数表!G47</f>
        <v>0.27301530562506093</v>
      </c>
      <c r="K44" s="93">
        <f>SUM(K5:K43)</f>
        <v>33.467741935483872</v>
      </c>
      <c r="L44" s="94">
        <f>最終需要_まとめ!$L$33</f>
        <v>0.627</v>
      </c>
      <c r="M44" s="91">
        <f>K44*L44</f>
        <v>20.984274193548387</v>
      </c>
      <c r="N44" s="95">
        <f>分析係数表!H47</f>
        <v>1</v>
      </c>
      <c r="O44" s="96">
        <f>SUM(O5:O43)</f>
        <v>20.984274193548387</v>
      </c>
      <c r="P44" s="92">
        <f>分析係数表!C47</f>
        <v>0.41345953335341412</v>
      </c>
      <c r="Q44" s="96">
        <f>SUM(Q5:Q43)</f>
        <v>6.6114783904991299</v>
      </c>
      <c r="R44" s="91">
        <f>SUM(R5:R43)</f>
        <v>7.2706779377743169</v>
      </c>
      <c r="S44" s="97">
        <f>SUM(S5:S43)</f>
        <v>107.67390374422592</v>
      </c>
      <c r="T44" s="98">
        <f>分析係数表!F47</f>
        <v>0.50258343352939261</v>
      </c>
      <c r="U44" s="99">
        <f>SUM(U5:U43)</f>
        <v>71.626535428671545</v>
      </c>
      <c r="V44" s="100">
        <f>分析係数表!D47</f>
        <v>0.12861924414259254</v>
      </c>
      <c r="W44" s="164">
        <f>SUM(W5:W43)</f>
        <v>0</v>
      </c>
      <c r="X44" s="92">
        <f>分析係数表!E47</f>
        <v>9.5684528645240963E-2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0.20518758684576188</v>
      </c>
      <c r="G5" s="77">
        <f t="shared" ref="G5:G38" si="1">E5*F5</f>
        <v>0</v>
      </c>
      <c r="H5" s="77">
        <f t="array" ref="H5:H43">MMULT(逆行列係数!C5:AO43,'19'!G5:G43)</f>
        <v>1.3694076764440686E-4</v>
      </c>
      <c r="I5" s="77">
        <f t="shared" ref="I5:I38" si="2">C5+H5</f>
        <v>1.3694076764440686E-4</v>
      </c>
      <c r="J5" s="76">
        <f>分析係数表!G8</f>
        <v>0.11971830985915492</v>
      </c>
      <c r="K5" s="78">
        <f t="shared" ref="K5:K38" si="3">I5*J5</f>
        <v>1.6394317253203637E-5</v>
      </c>
      <c r="L5" s="79" t="s">
        <v>183</v>
      </c>
      <c r="M5" s="80" t="s">
        <v>183</v>
      </c>
      <c r="N5" s="81">
        <f>分析係数表!H8</f>
        <v>1.3167643294941739E-2</v>
      </c>
      <c r="O5" s="82">
        <f t="shared" ref="O5:O43" si="4">$M$44*N5</f>
        <v>0.17663528599737394</v>
      </c>
      <c r="P5" s="76">
        <f>分析係数表!C8</f>
        <v>0.20518758684576188</v>
      </c>
      <c r="Q5" s="82">
        <f t="shared" ref="Q5:Q38" si="5">O5*P5</f>
        <v>3.6243368085612154E-2</v>
      </c>
      <c r="R5" s="83">
        <f t="array" ref="R5:R43">MMULT(逆行列係数!C5:AO43,'19'!Q5:Q43)</f>
        <v>6.1268180070888266E-2</v>
      </c>
      <c r="S5" s="84">
        <f t="shared" ref="S5:S38" si="6">I5+R5</f>
        <v>6.1405120838532674E-2</v>
      </c>
      <c r="T5" s="85">
        <f>分析係数表!F8</f>
        <v>0.45341278439869986</v>
      </c>
      <c r="U5" s="86">
        <f t="shared" ref="U5:U38" si="7">S5*T5</f>
        <v>2.7841866815737727E-2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投入係数表!U6</f>
        <v>0</v>
      </c>
      <c r="E6" s="77">
        <f t="shared" si="0"/>
        <v>0</v>
      </c>
      <c r="F6" s="76">
        <f>分析係数表!C9</f>
        <v>1</v>
      </c>
      <c r="G6" s="77">
        <f t="shared" si="1"/>
        <v>0</v>
      </c>
      <c r="H6" s="77">
        <v>6.6646320288865956E-7</v>
      </c>
      <c r="I6" s="77">
        <f t="shared" si="2"/>
        <v>6.6646320288865956E-7</v>
      </c>
      <c r="J6" s="76">
        <f>分析係数表!G9</f>
        <v>0.24479166666666666</v>
      </c>
      <c r="K6" s="78">
        <f t="shared" si="3"/>
        <v>1.6314463820711978E-7</v>
      </c>
      <c r="L6" s="79"/>
      <c r="M6" s="80"/>
      <c r="N6" s="81">
        <f>分析係数表!H9</f>
        <v>6.7353674142924501E-4</v>
      </c>
      <c r="O6" s="82">
        <f t="shared" si="4"/>
        <v>9.0350529921930413E-3</v>
      </c>
      <c r="P6" s="76">
        <f>分析係数表!C9</f>
        <v>1</v>
      </c>
      <c r="Q6" s="82">
        <f t="shared" si="5"/>
        <v>9.0350529921930413E-3</v>
      </c>
      <c r="R6" s="83">
        <v>1.1339267376109116E-2</v>
      </c>
      <c r="S6" s="84">
        <f t="shared" si="6"/>
        <v>1.1339933839312005E-2</v>
      </c>
      <c r="T6" s="85">
        <f>分析係数表!F9</f>
        <v>0.671875</v>
      </c>
      <c r="U6" s="86">
        <f t="shared" si="7"/>
        <v>7.619018048287754E-3</v>
      </c>
      <c r="V6" s="87">
        <f>分析係数表!D9</f>
        <v>7.2916666666666671E-2</v>
      </c>
      <c r="W6" s="167">
        <f t="shared" si="8"/>
        <v>0</v>
      </c>
      <c r="X6" s="76">
        <f>分析係数表!E9</f>
        <v>3.125E-2</v>
      </c>
      <c r="Y6" s="166">
        <f t="shared" si="9"/>
        <v>0</v>
      </c>
    </row>
    <row r="7" spans="1:25" x14ac:dyDescent="0.2">
      <c r="A7" s="6" t="s">
        <v>220</v>
      </c>
      <c r="B7" s="5" t="s">
        <v>266</v>
      </c>
      <c r="C7" s="90"/>
      <c r="D7" s="76">
        <f>投入係数表!U7</f>
        <v>0</v>
      </c>
      <c r="E7" s="77">
        <f t="shared" si="0"/>
        <v>0</v>
      </c>
      <c r="F7" s="76">
        <f>分析係数表!C10</f>
        <v>1</v>
      </c>
      <c r="G7" s="77">
        <f t="shared" si="1"/>
        <v>0</v>
      </c>
      <c r="H7" s="77">
        <v>3.972715228780711E-6</v>
      </c>
      <c r="I7" s="77">
        <f t="shared" si="2"/>
        <v>3.972715228780711E-6</v>
      </c>
      <c r="J7" s="76">
        <f>分析係数表!G10</f>
        <v>0.17878930079774755</v>
      </c>
      <c r="K7" s="78">
        <f t="shared" si="3"/>
        <v>7.1027897802226699E-7</v>
      </c>
      <c r="L7" s="79"/>
      <c r="M7" s="80"/>
      <c r="N7" s="81">
        <f>分析係数表!H10</f>
        <v>1.34707348285849E-3</v>
      </c>
      <c r="O7" s="82">
        <f t="shared" si="4"/>
        <v>1.8070105984386083E-2</v>
      </c>
      <c r="P7" s="76">
        <f>分析係数表!C10</f>
        <v>1</v>
      </c>
      <c r="Q7" s="82">
        <f t="shared" si="5"/>
        <v>1.8070105984386083E-2</v>
      </c>
      <c r="R7" s="83">
        <v>4.1903193390044016E-2</v>
      </c>
      <c r="S7" s="84">
        <f t="shared" si="6"/>
        <v>4.19071661052728E-2</v>
      </c>
      <c r="T7" s="85">
        <f>分析係数表!F10</f>
        <v>0.51806663538244957</v>
      </c>
      <c r="U7" s="86">
        <f t="shared" si="7"/>
        <v>2.1710704542572113E-2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投入係数表!U8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-4.5175264960965202E-4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0.31725255547245079</v>
      </c>
      <c r="G9" s="77">
        <f t="shared" si="1"/>
        <v>0</v>
      </c>
      <c r="H9" s="77">
        <v>3.2692668928022855E-5</v>
      </c>
      <c r="I9" s="77">
        <f t="shared" si="2"/>
        <v>3.2692668928022855E-5</v>
      </c>
      <c r="J9" s="76">
        <f>分析係数表!G12</f>
        <v>0.14436450839328538</v>
      </c>
      <c r="K9" s="78">
        <f t="shared" si="3"/>
        <v>4.7196610778584552E-6</v>
      </c>
      <c r="L9" s="79"/>
      <c r="M9" s="80"/>
      <c r="N9" s="81">
        <f>分析係数表!H12</f>
        <v>9.9009900990099015E-2</v>
      </c>
      <c r="O9" s="82">
        <f t="shared" si="4"/>
        <v>1.3281527898523771</v>
      </c>
      <c r="P9" s="76">
        <f>分析係数表!C12</f>
        <v>0.31725255547245079</v>
      </c>
      <c r="Q9" s="82">
        <f t="shared" si="5"/>
        <v>0.42135986663853153</v>
      </c>
      <c r="R9" s="83">
        <v>0.4824709993078814</v>
      </c>
      <c r="S9" s="84">
        <f t="shared" si="6"/>
        <v>0.48250369197680942</v>
      </c>
      <c r="T9" s="85">
        <f>分析係数表!F12</f>
        <v>0.2880095923261391</v>
      </c>
      <c r="U9" s="86">
        <f t="shared" si="7"/>
        <v>0.13896569162209788</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投入係数表!U10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0.19831941317863722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投入係数表!U11</f>
        <v>8.3333333333333332E-3</v>
      </c>
      <c r="E11" s="77">
        <f t="shared" si="0"/>
        <v>0.83333333333333337</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1.6714848035557124E-2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投入係数表!U12</f>
        <v>1.6666666666666666E-2</v>
      </c>
      <c r="E12" s="77">
        <f t="shared" si="0"/>
        <v>1.6666666666666667</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0.123328473343435</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投入係数表!U13</f>
        <v>0</v>
      </c>
      <c r="E13" s="77">
        <f t="shared" si="0"/>
        <v>0</v>
      </c>
      <c r="F13" s="76">
        <f>分析係数表!C16</f>
        <v>8.9814814814814792E-2</v>
      </c>
      <c r="G13" s="77">
        <f t="shared" si="1"/>
        <v>0</v>
      </c>
      <c r="H13" s="77">
        <v>3.0327714414392208E-3</v>
      </c>
      <c r="I13" s="77">
        <f t="shared" si="2"/>
        <v>3.0327714414392208E-3</v>
      </c>
      <c r="J13" s="76">
        <f>分析係数表!G16</f>
        <v>3.255813953488372E-2</v>
      </c>
      <c r="K13" s="78">
        <f t="shared" si="3"/>
        <v>9.8741395767788586E-5</v>
      </c>
      <c r="L13" s="79"/>
      <c r="M13" s="80"/>
      <c r="N13" s="81">
        <f>分析係数表!H16</f>
        <v>1.7579308951303295E-2</v>
      </c>
      <c r="O13" s="82">
        <f t="shared" si="4"/>
        <v>0.23581488309623838</v>
      </c>
      <c r="P13" s="76">
        <f>分析係数表!C16</f>
        <v>8.9814814814814792E-2</v>
      </c>
      <c r="Q13" s="82">
        <f t="shared" si="5"/>
        <v>2.1179670055865848E-2</v>
      </c>
      <c r="R13" s="83">
        <v>2.3368074504677712E-2</v>
      </c>
      <c r="S13" s="84">
        <f t="shared" si="6"/>
        <v>2.6400845946116934E-2</v>
      </c>
      <c r="T13" s="85">
        <f>分析係数表!F16</f>
        <v>0.28372093023255812</v>
      </c>
      <c r="U13" s="86">
        <f t="shared" si="7"/>
        <v>7.4904725707587577E-3</v>
      </c>
      <c r="V13" s="87">
        <f>分析係数表!D16</f>
        <v>0</v>
      </c>
      <c r="W13" s="167">
        <f t="shared" si="8"/>
        <v>0</v>
      </c>
      <c r="X13" s="76">
        <f>分析係数表!E16</f>
        <v>0</v>
      </c>
      <c r="Y13" s="166">
        <f t="shared" si="9"/>
        <v>0</v>
      </c>
    </row>
    <row r="14" spans="1:25" x14ac:dyDescent="0.2">
      <c r="A14" s="6" t="s">
        <v>2</v>
      </c>
      <c r="B14" s="5" t="s">
        <v>364</v>
      </c>
      <c r="C14" s="90"/>
      <c r="D14" s="76">
        <f>投入係数表!U14</f>
        <v>4.1666666666666664E-2</v>
      </c>
      <c r="E14" s="77">
        <f t="shared" si="0"/>
        <v>4.1666666666666661</v>
      </c>
      <c r="F14" s="76">
        <f>分析係数表!C17</f>
        <v>7.194244604316502E-3</v>
      </c>
      <c r="G14" s="77">
        <f t="shared" si="1"/>
        <v>2.9976019184652088E-2</v>
      </c>
      <c r="H14" s="77">
        <v>3.0269587585436603E-2</v>
      </c>
      <c r="I14" s="77">
        <f t="shared" si="2"/>
        <v>3.0269587585436603E-2</v>
      </c>
      <c r="J14" s="76">
        <f>分析係数表!G17</f>
        <v>0.24242424242424243</v>
      </c>
      <c r="K14" s="78">
        <f t="shared" si="3"/>
        <v>7.3380818388937216E-3</v>
      </c>
      <c r="L14" s="79"/>
      <c r="M14" s="80"/>
      <c r="N14" s="81">
        <f>分析係数表!H17</f>
        <v>2.8625311510742913E-3</v>
      </c>
      <c r="O14" s="82">
        <f t="shared" si="4"/>
        <v>3.8398975216820425E-2</v>
      </c>
      <c r="P14" s="76">
        <f>分析係数表!C17</f>
        <v>7.194244604316502E-3</v>
      </c>
      <c r="Q14" s="82">
        <f t="shared" si="5"/>
        <v>2.7625162026489341E-4</v>
      </c>
      <c r="R14" s="83">
        <v>4.4327372055979889E-4</v>
      </c>
      <c r="S14" s="84">
        <f t="shared" si="6"/>
        <v>3.0712861305996403E-2</v>
      </c>
      <c r="T14" s="85">
        <f>分析係数表!F17</f>
        <v>0.39393939393939392</v>
      </c>
      <c r="U14" s="86">
        <f t="shared" si="7"/>
        <v>1.2099005969028886E-2</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投入係数表!U15</f>
        <v>8.3333333333333332E-3</v>
      </c>
      <c r="E15" s="77">
        <f t="shared" si="0"/>
        <v>0.83333333333333337</v>
      </c>
      <c r="F15" s="76">
        <f>分析係数表!C18</f>
        <v>0.18904593639575973</v>
      </c>
      <c r="G15" s="77">
        <f t="shared" si="1"/>
        <v>0.15753828032979977</v>
      </c>
      <c r="H15" s="77">
        <v>0.16171126346344469</v>
      </c>
      <c r="I15" s="77">
        <f t="shared" si="2"/>
        <v>0.16171126346344469</v>
      </c>
      <c r="J15" s="76">
        <f>分析係数表!G18</f>
        <v>0.21417322834645669</v>
      </c>
      <c r="K15" s="78">
        <f t="shared" si="3"/>
        <v>3.4634223355950358E-2</v>
      </c>
      <c r="L15" s="79"/>
      <c r="M15" s="80"/>
      <c r="N15" s="81">
        <f>分析係数表!H18</f>
        <v>4.7147571900047147E-4</v>
      </c>
      <c r="O15" s="82">
        <f t="shared" si="4"/>
        <v>6.3245370945351287E-3</v>
      </c>
      <c r="P15" s="76">
        <f>分析係数表!C18</f>
        <v>0.18904593639575973</v>
      </c>
      <c r="Q15" s="82">
        <f t="shared" si="5"/>
        <v>1.1956280373061109E-3</v>
      </c>
      <c r="R15" s="83">
        <v>1.9912041926675476E-3</v>
      </c>
      <c r="S15" s="84">
        <f t="shared" si="6"/>
        <v>0.16370246765611224</v>
      </c>
      <c r="T15" s="85">
        <f>分析係数表!F18</f>
        <v>0.45826771653543308</v>
      </c>
      <c r="U15" s="86">
        <f t="shared" si="7"/>
        <v>7.5019556043982139E-2</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投入係数表!U16</f>
        <v>4.1666666666666664E-2</v>
      </c>
      <c r="E16" s="77">
        <f t="shared" si="0"/>
        <v>4.1666666666666661</v>
      </c>
      <c r="F16" s="76">
        <f>分析係数表!C19</f>
        <v>0.10693641618497107</v>
      </c>
      <c r="G16" s="77">
        <f t="shared" si="1"/>
        <v>0.44556840077071275</v>
      </c>
      <c r="H16" s="77">
        <v>0.47568602630269963</v>
      </c>
      <c r="I16" s="77">
        <f t="shared" si="2"/>
        <v>0.47568602630269963</v>
      </c>
      <c r="J16" s="76">
        <f>分析係数表!G19</f>
        <v>5.6250000000000001E-2</v>
      </c>
      <c r="K16" s="78">
        <f t="shared" si="3"/>
        <v>2.6757338979526854E-2</v>
      </c>
      <c r="L16" s="79"/>
      <c r="M16" s="80"/>
      <c r="N16" s="81">
        <f>分析係数表!H19</f>
        <v>-1.34707348285849E-4</v>
      </c>
      <c r="O16" s="82">
        <f t="shared" si="4"/>
        <v>-1.8070105984386081E-3</v>
      </c>
      <c r="P16" s="76">
        <f>分析係数表!C19</f>
        <v>0.10693641618497107</v>
      </c>
      <c r="Q16" s="82">
        <f t="shared" si="5"/>
        <v>-1.9323523740528463E-4</v>
      </c>
      <c r="R16" s="83">
        <v>-1.0541983334439187E-4</v>
      </c>
      <c r="S16" s="84">
        <f t="shared" si="6"/>
        <v>0.47558060646935524</v>
      </c>
      <c r="T16" s="85">
        <f>分析係数表!F19</f>
        <v>0.23125000000000001</v>
      </c>
      <c r="U16" s="86">
        <f t="shared" si="7"/>
        <v>0.10997801524603841</v>
      </c>
      <c r="V16" s="87">
        <f>分析係数表!D19</f>
        <v>0</v>
      </c>
      <c r="W16" s="167">
        <f t="shared" si="8"/>
        <v>0</v>
      </c>
      <c r="X16" s="76">
        <f>分析係数表!E19</f>
        <v>0</v>
      </c>
      <c r="Y16" s="166">
        <f t="shared" si="9"/>
        <v>0</v>
      </c>
    </row>
    <row r="17" spans="1:25" x14ac:dyDescent="0.2">
      <c r="A17" s="6" t="s">
        <v>5</v>
      </c>
      <c r="B17" s="5" t="s">
        <v>33</v>
      </c>
      <c r="C17" s="90"/>
      <c r="D17" s="76">
        <f>投入係数表!U17</f>
        <v>7.4999999999999997E-2</v>
      </c>
      <c r="E17" s="77">
        <f t="shared" si="0"/>
        <v>7.5</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8.1315476929737368E-3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投入係数表!U18</f>
        <v>2.5000000000000001E-2</v>
      </c>
      <c r="E18" s="77">
        <f t="shared" si="0"/>
        <v>2.5</v>
      </c>
      <c r="F18" s="76">
        <f>分析係数表!C21</f>
        <v>2.4177949709864643E-2</v>
      </c>
      <c r="G18" s="77">
        <f t="shared" si="1"/>
        <v>6.0444874274661609E-2</v>
      </c>
      <c r="H18" s="77">
        <v>6.093817222047905E-2</v>
      </c>
      <c r="I18" s="77">
        <f t="shared" si="2"/>
        <v>6.093817222047905E-2</v>
      </c>
      <c r="J18" s="76">
        <f>分析係数表!G21</f>
        <v>0.28491620111731841</v>
      </c>
      <c r="K18" s="78">
        <f t="shared" si="3"/>
        <v>1.7362272532091796E-2</v>
      </c>
      <c r="L18" s="79"/>
      <c r="M18" s="80"/>
      <c r="N18" s="81">
        <f>分析係数表!H21</f>
        <v>9.7662827507240518E-4</v>
      </c>
      <c r="O18" s="82">
        <f t="shared" si="4"/>
        <v>1.3100826838679908E-2</v>
      </c>
      <c r="P18" s="76">
        <f>分析係数表!C21</f>
        <v>2.4177949709864643E-2</v>
      </c>
      <c r="Q18" s="82">
        <f t="shared" si="5"/>
        <v>3.1675113246324783E-4</v>
      </c>
      <c r="R18" s="83">
        <v>5.301087330105179E-4</v>
      </c>
      <c r="S18" s="84">
        <f t="shared" si="6"/>
        <v>6.1468280953489565E-2</v>
      </c>
      <c r="T18" s="85">
        <f>分析係数表!F21</f>
        <v>0.42458100558659218</v>
      </c>
      <c r="U18" s="86">
        <f t="shared" si="7"/>
        <v>2.6098264538911769E-2</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投入係数表!U19</f>
        <v>1.6666666666666666E-2</v>
      </c>
      <c r="E19" s="77">
        <f t="shared" si="0"/>
        <v>1.6666666666666667</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4.5175264960965202E-4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投入係数表!U20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4.5175264960965202E-4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投入係数表!U21</f>
        <v>0</v>
      </c>
      <c r="E21" s="77">
        <f t="shared" si="0"/>
        <v>0</v>
      </c>
      <c r="F21" s="76">
        <f>分析係数表!C24</f>
        <v>5.8479532163743242E-3</v>
      </c>
      <c r="G21" s="77">
        <f t="shared" si="1"/>
        <v>0</v>
      </c>
      <c r="H21" s="77">
        <v>4.189942898085467E-5</v>
      </c>
      <c r="I21" s="77">
        <f t="shared" si="2"/>
        <v>4.189942898085467E-5</v>
      </c>
      <c r="J21" s="76">
        <f>分析係数表!G24</f>
        <v>0.33333333333333331</v>
      </c>
      <c r="K21" s="78">
        <f t="shared" si="3"/>
        <v>1.3966476326951557E-5</v>
      </c>
      <c r="L21" s="79"/>
      <c r="M21" s="80"/>
      <c r="N21" s="81">
        <f>分析係数表!H24</f>
        <v>4.0412204485754696E-4</v>
      </c>
      <c r="O21" s="82">
        <f t="shared" si="4"/>
        <v>5.4210317953158242E-3</v>
      </c>
      <c r="P21" s="76">
        <f>分析係数表!C24</f>
        <v>5.8479532163743242E-3</v>
      </c>
      <c r="Q21" s="82">
        <f t="shared" si="5"/>
        <v>3.1701940323484652E-5</v>
      </c>
      <c r="R21" s="83">
        <v>6.4967706867382109E-5</v>
      </c>
      <c r="S21" s="84">
        <f t="shared" si="6"/>
        <v>1.0686713584823679E-4</v>
      </c>
      <c r="T21" s="85">
        <f>分析係数表!F24</f>
        <v>0.66666666666666663</v>
      </c>
      <c r="U21" s="86">
        <f t="shared" si="7"/>
        <v>7.1244757232157848E-5</v>
      </c>
      <c r="V21" s="87">
        <f>分析係数表!D24</f>
        <v>0</v>
      </c>
      <c r="W21" s="167">
        <f t="shared" si="8"/>
        <v>0</v>
      </c>
      <c r="X21" s="76">
        <f>分析係数表!E24</f>
        <v>0</v>
      </c>
      <c r="Y21" s="166">
        <f t="shared" si="9"/>
        <v>0</v>
      </c>
    </row>
    <row r="22" spans="1:25" x14ac:dyDescent="0.2">
      <c r="A22" s="6" t="s">
        <v>10</v>
      </c>
      <c r="B22" s="5" t="s">
        <v>271</v>
      </c>
      <c r="C22" s="90"/>
      <c r="D22" s="76">
        <f>投入係数表!U22</f>
        <v>0.15</v>
      </c>
      <c r="E22" s="77">
        <f t="shared" si="0"/>
        <v>15</v>
      </c>
      <c r="F22" s="76">
        <f>分析係数表!C25</f>
        <v>1.2048192771084376E-2</v>
      </c>
      <c r="G22" s="77">
        <f t="shared" si="1"/>
        <v>0.18072289156626564</v>
      </c>
      <c r="H22" s="77">
        <v>0.182212362915917</v>
      </c>
      <c r="I22" s="77">
        <f t="shared" si="2"/>
        <v>0.182212362915917</v>
      </c>
      <c r="J22" s="76">
        <f>分析係数表!G25</f>
        <v>0.33333333333333331</v>
      </c>
      <c r="K22" s="78">
        <f t="shared" si="3"/>
        <v>6.0737454305305666E-2</v>
      </c>
      <c r="L22" s="79"/>
      <c r="M22" s="80"/>
      <c r="N22" s="81">
        <f>分析係数表!H25</f>
        <v>5.3882939314339599E-4</v>
      </c>
      <c r="O22" s="82">
        <f t="shared" si="4"/>
        <v>7.2280423937544323E-3</v>
      </c>
      <c r="P22" s="76">
        <f>分析係数表!C25</f>
        <v>1.2048192771084376E-2</v>
      </c>
      <c r="Q22" s="82">
        <f t="shared" si="5"/>
        <v>8.7084848117523566E-5</v>
      </c>
      <c r="R22" s="83">
        <v>1.4556106094180905E-4</v>
      </c>
      <c r="S22" s="84">
        <f t="shared" si="6"/>
        <v>0.18235792397685879</v>
      </c>
      <c r="T22" s="85">
        <f>分析係数表!F25</f>
        <v>0.66666666666666663</v>
      </c>
      <c r="U22" s="86">
        <f t="shared" si="7"/>
        <v>0.12157194931790585</v>
      </c>
      <c r="V22" s="87">
        <f>分析係数表!D25</f>
        <v>0</v>
      </c>
      <c r="W22" s="167">
        <f t="shared" si="8"/>
        <v>0</v>
      </c>
      <c r="X22" s="76">
        <f>分析係数表!E25</f>
        <v>0</v>
      </c>
      <c r="Y22" s="166">
        <f t="shared" si="9"/>
        <v>0</v>
      </c>
    </row>
    <row r="23" spans="1:25" x14ac:dyDescent="0.2">
      <c r="A23" s="6" t="s">
        <v>11</v>
      </c>
      <c r="B23" s="5" t="s">
        <v>35</v>
      </c>
      <c r="C23" s="75">
        <f>最終需要_まとめ!C24</f>
        <v>100</v>
      </c>
      <c r="D23" s="76">
        <f>投入係数表!U23</f>
        <v>0.125</v>
      </c>
      <c r="E23" s="77">
        <f t="shared" si="0"/>
        <v>12.5</v>
      </c>
      <c r="F23" s="76">
        <f>分析係数表!C26</f>
        <v>2.4531024531024515E-2</v>
      </c>
      <c r="G23" s="77">
        <f t="shared" si="1"/>
        <v>0.30663780663780643</v>
      </c>
      <c r="H23" s="77">
        <v>0.30783085905068841</v>
      </c>
      <c r="I23" s="77">
        <f t="shared" si="2"/>
        <v>100.30783085905068</v>
      </c>
      <c r="J23" s="76">
        <f>分析係数表!G26</f>
        <v>0.2</v>
      </c>
      <c r="K23" s="78">
        <f t="shared" si="3"/>
        <v>20.061566171810139</v>
      </c>
      <c r="L23" s="79"/>
      <c r="M23" s="80"/>
      <c r="N23" s="81">
        <f>分析係数表!H26</f>
        <v>1.1988953997440561E-2</v>
      </c>
      <c r="O23" s="82">
        <f t="shared" si="4"/>
        <v>0.16082394326103613</v>
      </c>
      <c r="P23" s="76">
        <f>分析係数表!C26</f>
        <v>2.4531024531024515E-2</v>
      </c>
      <c r="Q23" s="82">
        <f t="shared" si="5"/>
        <v>3.945176097312572E-3</v>
      </c>
      <c r="R23" s="83">
        <v>4.023838137957079E-3</v>
      </c>
      <c r="S23" s="84">
        <f t="shared" si="6"/>
        <v>100.31185469718864</v>
      </c>
      <c r="T23" s="85">
        <f>分析係数表!F26</f>
        <v>0.35</v>
      </c>
      <c r="U23" s="86">
        <f t="shared" si="7"/>
        <v>35.109149144016023</v>
      </c>
      <c r="V23" s="87">
        <f>分析係数表!D26</f>
        <v>0.17499999999999999</v>
      </c>
      <c r="W23" s="167">
        <f t="shared" si="8"/>
        <v>18</v>
      </c>
      <c r="X23" s="76">
        <f>分析係数表!E26</f>
        <v>0.2</v>
      </c>
      <c r="Y23" s="166">
        <f t="shared" si="9"/>
        <v>20</v>
      </c>
    </row>
    <row r="24" spans="1:25" x14ac:dyDescent="0.2">
      <c r="A24" s="6" t="s">
        <v>12</v>
      </c>
      <c r="B24" s="5" t="s">
        <v>365</v>
      </c>
      <c r="C24" s="90"/>
      <c r="D24" s="76">
        <f>投入係数表!U24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0.15404765351689134</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3.3670033670033517E-3</v>
      </c>
      <c r="G25" s="77">
        <f t="shared" si="1"/>
        <v>0</v>
      </c>
      <c r="H25" s="77">
        <v>1.3722075984831219E-4</v>
      </c>
      <c r="I25" s="77">
        <f t="shared" si="2"/>
        <v>1.3722075984831219E-4</v>
      </c>
      <c r="J25" s="76">
        <f>分析係数表!G28</f>
        <v>0.13333333333333333</v>
      </c>
      <c r="K25" s="78">
        <f t="shared" si="3"/>
        <v>1.8296101313108292E-5</v>
      </c>
      <c r="L25" s="79"/>
      <c r="M25" s="80"/>
      <c r="N25" s="81">
        <f>分析係数表!H28</f>
        <v>2.1418468377449991E-2</v>
      </c>
      <c r="O25" s="82">
        <f t="shared" si="4"/>
        <v>0.28731468515173869</v>
      </c>
      <c r="P25" s="76">
        <f>分析係数表!C28</f>
        <v>3.3670033670033517E-3</v>
      </c>
      <c r="Q25" s="82">
        <f t="shared" si="5"/>
        <v>9.6738951229541207E-4</v>
      </c>
      <c r="R25" s="83">
        <v>1.0075474997653488E-3</v>
      </c>
      <c r="S25" s="84">
        <f t="shared" si="6"/>
        <v>1.1447682596136611E-3</v>
      </c>
      <c r="T25" s="85">
        <f>分析係数表!F28</f>
        <v>0.22222222222222221</v>
      </c>
      <c r="U25" s="86">
        <f t="shared" si="7"/>
        <v>2.5439294658081356E-4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投入係数表!U26</f>
        <v>0</v>
      </c>
      <c r="E26" s="77">
        <f t="shared" si="0"/>
        <v>0</v>
      </c>
      <c r="F26" s="76">
        <f>分析係数表!C29</f>
        <v>2.5392986698911768E-2</v>
      </c>
      <c r="G26" s="77">
        <f t="shared" si="1"/>
        <v>0</v>
      </c>
      <c r="H26" s="77">
        <v>6.6950304273133258E-4</v>
      </c>
      <c r="I26" s="77">
        <f t="shared" si="2"/>
        <v>6.6950304273133258E-4</v>
      </c>
      <c r="J26" s="76">
        <f>分析係数表!G29</f>
        <v>0.29914529914529914</v>
      </c>
      <c r="K26" s="78">
        <f t="shared" si="3"/>
        <v>2.0027868799655247E-4</v>
      </c>
      <c r="L26" s="79"/>
      <c r="M26" s="80"/>
      <c r="N26" s="81">
        <f>分析係数表!H29</f>
        <v>1.0103051121438675E-2</v>
      </c>
      <c r="O26" s="82">
        <f t="shared" si="4"/>
        <v>0.13552579488289562</v>
      </c>
      <c r="P26" s="76">
        <f>分析係数表!C29</f>
        <v>2.5392986698911768E-2</v>
      </c>
      <c r="Q26" s="82">
        <f t="shared" si="5"/>
        <v>3.4414047068208132E-3</v>
      </c>
      <c r="R26" s="83">
        <v>4.3622189612014771E-3</v>
      </c>
      <c r="S26" s="84">
        <f t="shared" si="6"/>
        <v>5.0317220039328096E-3</v>
      </c>
      <c r="T26" s="85">
        <f>分析係数表!F29</f>
        <v>0.51282051282051277</v>
      </c>
      <c r="U26" s="86">
        <f t="shared" si="7"/>
        <v>2.5803702584270816E-3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投入係数表!U27</f>
        <v>0</v>
      </c>
      <c r="E27" s="77">
        <f t="shared" si="0"/>
        <v>0</v>
      </c>
      <c r="F27" s="76">
        <f>分析係数表!C30</f>
        <v>1</v>
      </c>
      <c r="G27" s="77">
        <f t="shared" si="1"/>
        <v>0</v>
      </c>
      <c r="H27" s="77">
        <v>1.0922650696413093E-2</v>
      </c>
      <c r="I27" s="77">
        <f t="shared" si="2"/>
        <v>1.0922650696413093E-2</v>
      </c>
      <c r="J27" s="76">
        <f>分析係数表!G30</f>
        <v>0.34463347510632975</v>
      </c>
      <c r="K27" s="78">
        <f t="shared" si="3"/>
        <v>3.764311066877417E-3</v>
      </c>
      <c r="L27" s="79"/>
      <c r="M27" s="80"/>
      <c r="N27" s="81">
        <f>分析係数表!H30</f>
        <v>0</v>
      </c>
      <c r="O27" s="82">
        <f t="shared" si="4"/>
        <v>0</v>
      </c>
      <c r="P27" s="76">
        <f>分析係数表!C30</f>
        <v>1</v>
      </c>
      <c r="Q27" s="82">
        <f t="shared" si="5"/>
        <v>0</v>
      </c>
      <c r="R27" s="83">
        <v>1.9359449987071793E-2</v>
      </c>
      <c r="S27" s="84">
        <f t="shared" si="6"/>
        <v>3.0282100683484886E-2</v>
      </c>
      <c r="T27" s="85">
        <f>分析係数表!F30</f>
        <v>0.44145609206905179</v>
      </c>
      <c r="U27" s="86">
        <f t="shared" si="7"/>
        <v>1.33682178273728E-2</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投入係数表!U28</f>
        <v>8.3333333333333332E-3</v>
      </c>
      <c r="E28" s="77">
        <f t="shared" si="0"/>
        <v>0.83333333333333337</v>
      </c>
      <c r="F28" s="76">
        <f>分析係数表!C31</f>
        <v>1.5332197614991494E-2</v>
      </c>
      <c r="G28" s="77">
        <f t="shared" si="1"/>
        <v>1.2776831345826245E-2</v>
      </c>
      <c r="H28" s="77">
        <v>1.3955248399428315E-2</v>
      </c>
      <c r="I28" s="77">
        <f t="shared" si="2"/>
        <v>1.3955248399428315E-2</v>
      </c>
      <c r="J28" s="76">
        <f>分析係数表!G31</f>
        <v>7.407407407407407E-2</v>
      </c>
      <c r="K28" s="78">
        <f t="shared" si="3"/>
        <v>1.0337221036613566E-3</v>
      </c>
      <c r="L28" s="79"/>
      <c r="M28" s="80"/>
      <c r="N28" s="81">
        <f>分析係数表!H31</f>
        <v>2.4786152084596214E-2</v>
      </c>
      <c r="O28" s="82">
        <f t="shared" si="4"/>
        <v>0.33248995011270388</v>
      </c>
      <c r="P28" s="76">
        <f>分析係数表!C31</f>
        <v>1.5332197614991494E-2</v>
      </c>
      <c r="Q28" s="82">
        <f t="shared" si="5"/>
        <v>5.0978016201266392E-3</v>
      </c>
      <c r="R28" s="83">
        <v>6.0895336745462663E-3</v>
      </c>
      <c r="S28" s="84">
        <f t="shared" si="6"/>
        <v>2.0044782073974581E-2</v>
      </c>
      <c r="T28" s="85">
        <f>分析係数表!F31</f>
        <v>0.37037037037037035</v>
      </c>
      <c r="U28" s="86">
        <f t="shared" si="7"/>
        <v>7.4239933607313253E-3</v>
      </c>
      <c r="V28" s="87">
        <f>分析係数表!D31</f>
        <v>0</v>
      </c>
      <c r="W28" s="167">
        <f t="shared" si="8"/>
        <v>0</v>
      </c>
      <c r="X28" s="76">
        <f>分析係数表!E31</f>
        <v>0</v>
      </c>
      <c r="Y28" s="166">
        <f t="shared" si="9"/>
        <v>0</v>
      </c>
    </row>
    <row r="29" spans="1:25" x14ac:dyDescent="0.2">
      <c r="A29" s="6" t="s">
        <v>17</v>
      </c>
      <c r="B29" s="5" t="s">
        <v>272</v>
      </c>
      <c r="C29" s="90"/>
      <c r="D29" s="76">
        <f>投入係数表!U29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9.4416303768417281E-2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投入係数表!U30</f>
        <v>0</v>
      </c>
      <c r="E30" s="77">
        <f t="shared" si="0"/>
        <v>0</v>
      </c>
      <c r="F30" s="76">
        <f>分析係数表!C33</f>
        <v>1</v>
      </c>
      <c r="G30" s="77">
        <f t="shared" si="1"/>
        <v>0</v>
      </c>
      <c r="H30" s="77">
        <v>3.344057355948287E-3</v>
      </c>
      <c r="I30" s="77">
        <f t="shared" si="2"/>
        <v>3.344057355948287E-3</v>
      </c>
      <c r="J30" s="76">
        <f>分析係数表!G33</f>
        <v>0.50724637681159424</v>
      </c>
      <c r="K30" s="78">
        <f t="shared" si="3"/>
        <v>1.6962609776549284E-3</v>
      </c>
      <c r="L30" s="79"/>
      <c r="M30" s="80"/>
      <c r="N30" s="81">
        <f>分析係数表!H33</f>
        <v>1.0439819492153296E-3</v>
      </c>
      <c r="O30" s="82">
        <f t="shared" si="4"/>
        <v>1.4004332137899212E-2</v>
      </c>
      <c r="P30" s="76">
        <f>分析係数表!C33</f>
        <v>1</v>
      </c>
      <c r="Q30" s="82">
        <f t="shared" si="5"/>
        <v>1.4004332137899212E-2</v>
      </c>
      <c r="R30" s="83">
        <v>3.9763517596105573E-2</v>
      </c>
      <c r="S30" s="84">
        <f t="shared" si="6"/>
        <v>4.3107574952053862E-2</v>
      </c>
      <c r="T30" s="85">
        <f>分析係数表!F33</f>
        <v>0.64822134387351782</v>
      </c>
      <c r="U30" s="86">
        <f t="shared" si="7"/>
        <v>2.794325016654875E-2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投入係数表!U31</f>
        <v>5.8333333333333334E-2</v>
      </c>
      <c r="E31" s="77">
        <f t="shared" si="0"/>
        <v>5.833333333333333</v>
      </c>
      <c r="F31" s="76">
        <f>分析係数表!C34</f>
        <v>0.17998641611953814</v>
      </c>
      <c r="G31" s="77">
        <f t="shared" si="1"/>
        <v>1.0499207606973058</v>
      </c>
      <c r="H31" s="77">
        <v>1.0660071724433997</v>
      </c>
      <c r="I31" s="77">
        <f t="shared" si="2"/>
        <v>1.0660071724433997</v>
      </c>
      <c r="J31" s="76">
        <f>分析係数表!G34</f>
        <v>0.42479908151549944</v>
      </c>
      <c r="K31" s="78">
        <f t="shared" si="3"/>
        <v>0.45283886774289084</v>
      </c>
      <c r="L31" s="79"/>
      <c r="M31" s="80"/>
      <c r="N31" s="81">
        <f>分析係数表!H34</f>
        <v>0.17353674142924497</v>
      </c>
      <c r="O31" s="82">
        <f t="shared" si="4"/>
        <v>2.3278814034385369</v>
      </c>
      <c r="P31" s="76">
        <f>分析係数表!C34</f>
        <v>0.17998641611953814</v>
      </c>
      <c r="Q31" s="82">
        <f t="shared" si="5"/>
        <v>0.41898703095622292</v>
      </c>
      <c r="R31" s="83">
        <v>0.44460768729557065</v>
      </c>
      <c r="S31" s="84">
        <f t="shared" si="6"/>
        <v>1.5106148597389704</v>
      </c>
      <c r="T31" s="85">
        <f>分析係数表!F34</f>
        <v>0.70187523918867201</v>
      </c>
      <c r="U31" s="86">
        <f t="shared" si="7"/>
        <v>1.060263166001252</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投入係数表!U32</f>
        <v>8.3333333333333332E-3</v>
      </c>
      <c r="E32" s="77">
        <f t="shared" si="0"/>
        <v>0.83333333333333337</v>
      </c>
      <c r="F32" s="76">
        <f>分析係数表!C35</f>
        <v>0.37009544008483564</v>
      </c>
      <c r="G32" s="77">
        <f t="shared" si="1"/>
        <v>0.30841286673736307</v>
      </c>
      <c r="H32" s="77">
        <v>0.33145381586895883</v>
      </c>
      <c r="I32" s="77">
        <f t="shared" si="2"/>
        <v>0.33145381586895883</v>
      </c>
      <c r="J32" s="76">
        <f>分析係数表!G35</f>
        <v>0.31512981199641898</v>
      </c>
      <c r="K32" s="78">
        <f t="shared" si="3"/>
        <v>0.10445097868028068</v>
      </c>
      <c r="L32" s="79"/>
      <c r="M32" s="80"/>
      <c r="N32" s="81">
        <f>分析係数表!H35</f>
        <v>6.5501448103994067E-2</v>
      </c>
      <c r="O32" s="82">
        <f t="shared" si="4"/>
        <v>0.87865890349077314</v>
      </c>
      <c r="P32" s="76">
        <f>分析係数表!C35</f>
        <v>0.37009544008483564</v>
      </c>
      <c r="Q32" s="82">
        <f t="shared" si="5"/>
        <v>0.32518765357187679</v>
      </c>
      <c r="R32" s="83">
        <v>0.37984690496666612</v>
      </c>
      <c r="S32" s="84">
        <f t="shared" si="6"/>
        <v>0.71130072083562501</v>
      </c>
      <c r="T32" s="85">
        <f>分析係数表!F35</f>
        <v>0.64995523724261417</v>
      </c>
      <c r="U32" s="86">
        <f t="shared" si="7"/>
        <v>0.46231362876156112</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投入係数表!U33</f>
        <v>0</v>
      </c>
      <c r="E33" s="77">
        <f t="shared" si="0"/>
        <v>0</v>
      </c>
      <c r="F33" s="76">
        <f>分析係数表!C36</f>
        <v>0.67206754906435417</v>
      </c>
      <c r="G33" s="77">
        <f t="shared" si="1"/>
        <v>0</v>
      </c>
      <c r="H33" s="77">
        <v>3.5044655344545476E-2</v>
      </c>
      <c r="I33" s="77">
        <f t="shared" si="2"/>
        <v>3.5044655344545476E-2</v>
      </c>
      <c r="J33" s="76">
        <f>分析係数表!G36</f>
        <v>6.1058344640434192E-3</v>
      </c>
      <c r="K33" s="78">
        <f t="shared" si="3"/>
        <v>2.1397686438324917E-4</v>
      </c>
      <c r="L33" s="79"/>
      <c r="M33" s="80"/>
      <c r="N33" s="81">
        <f>分析係数表!H36</f>
        <v>0.13181114029770324</v>
      </c>
      <c r="O33" s="82">
        <f t="shared" si="4"/>
        <v>1.7681598705721782</v>
      </c>
      <c r="P33" s="76">
        <f>分析係数表!C36</f>
        <v>0.67206754906435417</v>
      </c>
      <c r="Q33" s="82">
        <f t="shared" si="5"/>
        <v>1.1883228705693896</v>
      </c>
      <c r="R33" s="83">
        <v>1.2244519007943095</v>
      </c>
      <c r="S33" s="84">
        <f t="shared" si="6"/>
        <v>1.2594965561388549</v>
      </c>
      <c r="T33" s="85">
        <f>分析係数表!F36</f>
        <v>0.89721845318860249</v>
      </c>
      <c r="U33" s="86">
        <f t="shared" si="7"/>
        <v>1.1300435518952752</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投入係数表!U34</f>
        <v>8.3333333333333332E-3</v>
      </c>
      <c r="E34" s="77">
        <f t="shared" si="0"/>
        <v>0.83333333333333337</v>
      </c>
      <c r="F34" s="76">
        <f>分析係数表!C37</f>
        <v>0.22615884263359909</v>
      </c>
      <c r="G34" s="77">
        <f t="shared" si="1"/>
        <v>0.18846570219466591</v>
      </c>
      <c r="H34" s="77">
        <v>0.20963449299066972</v>
      </c>
      <c r="I34" s="77">
        <f t="shared" si="2"/>
        <v>0.20963449299066972</v>
      </c>
      <c r="J34" s="76">
        <f>分析係数表!G37</f>
        <v>0.42877801879971078</v>
      </c>
      <c r="K34" s="78">
        <f t="shared" si="3"/>
        <v>8.9886662576621215E-2</v>
      </c>
      <c r="L34" s="79"/>
      <c r="M34" s="80"/>
      <c r="N34" s="81">
        <f>分析係数表!H37</f>
        <v>5.1626591230551626E-2</v>
      </c>
      <c r="O34" s="82">
        <f t="shared" si="4"/>
        <v>0.69253681185159655</v>
      </c>
      <c r="P34" s="76">
        <f>分析係数表!C37</f>
        <v>0.22615884263359909</v>
      </c>
      <c r="Q34" s="82">
        <f t="shared" si="5"/>
        <v>0.15662332384951963</v>
      </c>
      <c r="R34" s="83">
        <v>0.18234050076328331</v>
      </c>
      <c r="S34" s="84">
        <f t="shared" si="6"/>
        <v>0.39197499375395306</v>
      </c>
      <c r="T34" s="85">
        <f>分析係数表!F37</f>
        <v>0.63340563991323207</v>
      </c>
      <c r="U34" s="86">
        <f t="shared" si="7"/>
        <v>0.24827917174870778</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投入係数表!U35</f>
        <v>8.3333333333333332E-3</v>
      </c>
      <c r="E35" s="77">
        <f t="shared" si="0"/>
        <v>0.83333333333333337</v>
      </c>
      <c r="F35" s="76">
        <f>分析係数表!C38</f>
        <v>8.5419734904271016E-2</v>
      </c>
      <c r="G35" s="77">
        <f t="shared" si="1"/>
        <v>7.1183112420225847E-2</v>
      </c>
      <c r="H35" s="77">
        <v>8.1741231721381091E-2</v>
      </c>
      <c r="I35" s="77">
        <f t="shared" si="2"/>
        <v>8.1741231721381091E-2</v>
      </c>
      <c r="J35" s="76">
        <f>分析係数表!G38</f>
        <v>0.21071428571428572</v>
      </c>
      <c r="K35" s="78">
        <f t="shared" si="3"/>
        <v>1.722404525557673E-2</v>
      </c>
      <c r="L35" s="79"/>
      <c r="M35" s="80"/>
      <c r="N35" s="81">
        <f>分析係数表!H38</f>
        <v>4.4689162793830402E-2</v>
      </c>
      <c r="O35" s="82">
        <f t="shared" si="4"/>
        <v>0.59947576603200825</v>
      </c>
      <c r="P35" s="76">
        <f>分析係数表!C38</f>
        <v>8.5419734904271016E-2</v>
      </c>
      <c r="Q35" s="82">
        <f t="shared" si="5"/>
        <v>5.1207061015988938E-2</v>
      </c>
      <c r="R35" s="83">
        <v>6.0282374096586058E-2</v>
      </c>
      <c r="S35" s="84">
        <f t="shared" si="6"/>
        <v>0.14202360581796714</v>
      </c>
      <c r="T35" s="85">
        <f>分析係数表!F38</f>
        <v>0.38214285714285712</v>
      </c>
      <c r="U35" s="86">
        <f t="shared" si="7"/>
        <v>5.4273306509008863E-2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投入係数表!U36</f>
        <v>0</v>
      </c>
      <c r="E36" s="77">
        <f t="shared" si="0"/>
        <v>0</v>
      </c>
      <c r="F36" s="76">
        <f>分析係数表!C39</f>
        <v>1</v>
      </c>
      <c r="G36" s="77">
        <f t="shared" si="1"/>
        <v>0</v>
      </c>
      <c r="H36" s="77">
        <v>2.4250317304226444E-4</v>
      </c>
      <c r="I36" s="77">
        <f t="shared" si="2"/>
        <v>2.4250317304226444E-4</v>
      </c>
      <c r="J36" s="76">
        <f>分析係数表!G39</f>
        <v>0.35514018691588783</v>
      </c>
      <c r="K36" s="78">
        <f t="shared" si="3"/>
        <v>8.6122622201925683E-5</v>
      </c>
      <c r="L36" s="79"/>
      <c r="M36" s="80"/>
      <c r="N36" s="81">
        <f>分析係数表!H39</f>
        <v>4.1085741227183939E-3</v>
      </c>
      <c r="O36" s="82">
        <f t="shared" si="4"/>
        <v>5.5113823252377542E-2</v>
      </c>
      <c r="P36" s="76">
        <f>分析係数表!C39</f>
        <v>1</v>
      </c>
      <c r="Q36" s="82">
        <f t="shared" si="5"/>
        <v>5.5113823252377542E-2</v>
      </c>
      <c r="R36" s="83">
        <v>5.8049159836239796E-2</v>
      </c>
      <c r="S36" s="84">
        <f t="shared" si="6"/>
        <v>5.8291663009282062E-2</v>
      </c>
      <c r="T36" s="85">
        <f>分析係数表!F39</f>
        <v>0.70560747663551404</v>
      </c>
      <c r="U36" s="86">
        <f t="shared" si="7"/>
        <v>4.1131033244867249E-2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投入係数表!U37</f>
        <v>0</v>
      </c>
      <c r="E37" s="77">
        <f t="shared" si="0"/>
        <v>0</v>
      </c>
      <c r="F37" s="76">
        <f>分析係数表!C40</f>
        <v>0.70586826347305387</v>
      </c>
      <c r="G37" s="77">
        <f t="shared" si="1"/>
        <v>0</v>
      </c>
      <c r="H37" s="77">
        <v>2.0711839337595717E-4</v>
      </c>
      <c r="I37" s="77">
        <f t="shared" si="2"/>
        <v>2.0711839337595717E-4</v>
      </c>
      <c r="J37" s="76">
        <f>分析係数表!G40</f>
        <v>0.55389507154213036</v>
      </c>
      <c r="K37" s="78">
        <f t="shared" si="3"/>
        <v>1.1472185731666689E-4</v>
      </c>
      <c r="L37" s="79"/>
      <c r="M37" s="80"/>
      <c r="N37" s="81">
        <f>分析係数表!H40</f>
        <v>2.7951774769313667E-2</v>
      </c>
      <c r="O37" s="82">
        <f t="shared" si="4"/>
        <v>0.37495469917601121</v>
      </c>
      <c r="P37" s="76">
        <f>分析係数表!C40</f>
        <v>0.70586826347305387</v>
      </c>
      <c r="Q37" s="82">
        <f t="shared" si="5"/>
        <v>0.26466862238843231</v>
      </c>
      <c r="R37" s="83">
        <v>0.26490696692366172</v>
      </c>
      <c r="S37" s="84">
        <f t="shared" si="6"/>
        <v>0.26511408531703767</v>
      </c>
      <c r="T37" s="85">
        <f>分析係数表!F40</f>
        <v>0.75325914149443562</v>
      </c>
      <c r="U37" s="86">
        <f t="shared" si="7"/>
        <v>0.19969960830399436</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投入係数表!U38</f>
        <v>0</v>
      </c>
      <c r="E38" s="77">
        <f t="shared" si="0"/>
        <v>0</v>
      </c>
      <c r="F38" s="76">
        <f>分析係数表!C41</f>
        <v>0.40942803268384664</v>
      </c>
      <c r="G38" s="77">
        <f t="shared" si="1"/>
        <v>0</v>
      </c>
      <c r="H38" s="77">
        <v>3.0630474015939541E-8</v>
      </c>
      <c r="I38" s="77">
        <f t="shared" si="2"/>
        <v>3.0630474015939541E-8</v>
      </c>
      <c r="J38" s="76">
        <f>分析係数表!G41</f>
        <v>0.46004842615012109</v>
      </c>
      <c r="K38" s="78">
        <f t="shared" si="3"/>
        <v>1.4091501363265165E-8</v>
      </c>
      <c r="L38" s="79"/>
      <c r="M38" s="80"/>
      <c r="N38" s="81">
        <f>分析係数表!H41</f>
        <v>5.1357176533979927E-2</v>
      </c>
      <c r="O38" s="82">
        <f t="shared" si="4"/>
        <v>0.68892279065471929</v>
      </c>
      <c r="P38" s="76">
        <f>分析係数表!C41</f>
        <v>0.40942803268384664</v>
      </c>
      <c r="Q38" s="82">
        <f t="shared" si="5"/>
        <v>0.28206430284882722</v>
      </c>
      <c r="R38" s="83">
        <v>0.28447501607817516</v>
      </c>
      <c r="S38" s="84">
        <f t="shared" si="6"/>
        <v>0.28447504670864915</v>
      </c>
      <c r="T38" s="85">
        <f>分析係数表!F41</f>
        <v>0.56416464891041163</v>
      </c>
      <c r="U38" s="86">
        <f t="shared" si="7"/>
        <v>0.16049076485015801</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投入係数表!U39</f>
        <v>0</v>
      </c>
      <c r="E39" s="77">
        <f>$C$23*D39</f>
        <v>0</v>
      </c>
      <c r="F39" s="76">
        <f>分析係数表!C42</f>
        <v>1</v>
      </c>
      <c r="G39" s="77">
        <f>E39*F39</f>
        <v>0</v>
      </c>
      <c r="H39" s="77">
        <v>2.9462400738983156E-3</v>
      </c>
      <c r="I39" s="77">
        <f>C39+H39</f>
        <v>2.9462400738983156E-3</v>
      </c>
      <c r="J39" s="76">
        <f>分析係数表!G42</f>
        <v>0.48732394366197185</v>
      </c>
      <c r="K39" s="78">
        <f>I39*J39</f>
        <v>1.4357733317870666E-3</v>
      </c>
      <c r="L39" s="79"/>
      <c r="M39" s="80"/>
      <c r="N39" s="81">
        <f>分析係数表!H42</f>
        <v>1.5491345052872633E-2</v>
      </c>
      <c r="O39" s="82">
        <f t="shared" si="4"/>
        <v>0.20780621882043993</v>
      </c>
      <c r="P39" s="76">
        <f>分析係数表!C42</f>
        <v>1</v>
      </c>
      <c r="Q39" s="82">
        <f>O39*P39</f>
        <v>0.20780621882043993</v>
      </c>
      <c r="R39" s="83">
        <v>0.21127174419302067</v>
      </c>
      <c r="S39" s="84">
        <f>I39+R39</f>
        <v>0.21421798426691899</v>
      </c>
      <c r="T39" s="85">
        <f>分析係数表!F42</f>
        <v>0.56338028169014087</v>
      </c>
      <c r="U39" s="86">
        <f>S39*T39</f>
        <v>0.12068618831939099</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投入係数表!U40</f>
        <v>3.3333333333333333E-2</v>
      </c>
      <c r="E40" s="77">
        <f>$C$23*D40</f>
        <v>3.3333333333333335</v>
      </c>
      <c r="F40" s="76">
        <f>分析係数表!C43</f>
        <v>0.37124836885602441</v>
      </c>
      <c r="G40" s="77">
        <f>E40*F40</f>
        <v>1.2374945628534149</v>
      </c>
      <c r="H40" s="77">
        <v>1.3848683334635561</v>
      </c>
      <c r="I40" s="77">
        <f>C40+H40</f>
        <v>1.3848683334635561</v>
      </c>
      <c r="J40" s="76">
        <f>分析係数表!G43</f>
        <v>0.37031082529474812</v>
      </c>
      <c r="K40" s="78">
        <f>I40*J40</f>
        <v>0.51283173548945193</v>
      </c>
      <c r="L40" s="79"/>
      <c r="M40" s="80"/>
      <c r="N40" s="81">
        <f>分析係数表!H43</f>
        <v>4.1186771738398333E-2</v>
      </c>
      <c r="O40" s="82">
        <f t="shared" si="4"/>
        <v>0.55249349047260443</v>
      </c>
      <c r="P40" s="76">
        <f>分析係数表!C43</f>
        <v>0.37124836885602441</v>
      </c>
      <c r="Q40" s="82">
        <f>O40*P40</f>
        <v>0.20511230714152587</v>
      </c>
      <c r="R40" s="83">
        <v>0.29434659782509703</v>
      </c>
      <c r="S40" s="84">
        <f>I40+R40</f>
        <v>1.6792149312886531</v>
      </c>
      <c r="T40" s="85">
        <f>分析係数表!F43</f>
        <v>0.64951768488745976</v>
      </c>
      <c r="U40" s="86">
        <f>S40*T40</f>
        <v>1.0906797945990607</v>
      </c>
      <c r="V40" s="87">
        <f>分析係数表!D43</f>
        <v>0.31296891747052519</v>
      </c>
      <c r="W40" s="167">
        <f>ROUND(S40*V40,0)</f>
        <v>1</v>
      </c>
      <c r="X40" s="76">
        <f>分析係数表!E43</f>
        <v>0.24115755627009647</v>
      </c>
      <c r="Y40" s="166">
        <f>ROUND(S40*X40,0)</f>
        <v>0</v>
      </c>
    </row>
    <row r="41" spans="1:25" x14ac:dyDescent="0.2">
      <c r="A41" s="6" t="s">
        <v>340</v>
      </c>
      <c r="B41" s="5" t="s">
        <v>42</v>
      </c>
      <c r="C41" s="90"/>
      <c r="D41" s="76">
        <f>投入係数表!U41</f>
        <v>0</v>
      </c>
      <c r="E41" s="77">
        <f>$C$23*D41</f>
        <v>0</v>
      </c>
      <c r="F41" s="76">
        <f>分析係数表!C44</f>
        <v>0.32894128525196487</v>
      </c>
      <c r="G41" s="77">
        <f>E41*F41</f>
        <v>0</v>
      </c>
      <c r="H41" s="77">
        <v>5.2443597579317062E-4</v>
      </c>
      <c r="I41" s="77">
        <f>C41+H41</f>
        <v>5.2443597579317062E-4</v>
      </c>
      <c r="J41" s="76">
        <f>分析係数表!G44</f>
        <v>0.26022361770562108</v>
      </c>
      <c r="K41" s="78">
        <f>I41*J41</f>
        <v>1.3647062687587638E-4</v>
      </c>
      <c r="L41" s="79"/>
      <c r="M41" s="80"/>
      <c r="N41" s="81">
        <f>分析係数表!H44</f>
        <v>0.11840775914326127</v>
      </c>
      <c r="O41" s="82">
        <f t="shared" si="4"/>
        <v>1.5883623160275364</v>
      </c>
      <c r="P41" s="76">
        <f>分析係数表!C44</f>
        <v>0.32894128525196487</v>
      </c>
      <c r="Q41" s="82">
        <f>O41*P41</f>
        <v>0.52247794167988537</v>
      </c>
      <c r="R41" s="83">
        <v>0.52867829148437651</v>
      </c>
      <c r="S41" s="84">
        <f>I41+R41</f>
        <v>0.52920272746016972</v>
      </c>
      <c r="T41" s="85">
        <f>分析係数表!F44</f>
        <v>0.457650482462858</v>
      </c>
      <c r="U41" s="86">
        <f>S41*T41</f>
        <v>0.24218988354280702</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投入係数表!U42</f>
        <v>0</v>
      </c>
      <c r="E42" s="77">
        <f>$C$23*D42</f>
        <v>0</v>
      </c>
      <c r="F42" s="76">
        <f>分析係数表!C45</f>
        <v>1</v>
      </c>
      <c r="G42" s="77">
        <f>E42*F42</f>
        <v>0</v>
      </c>
      <c r="H42" s="77">
        <v>1.457125058198529E-3</v>
      </c>
      <c r="I42" s="77">
        <f>C42+H42</f>
        <v>1.457125058198529E-3</v>
      </c>
      <c r="J42" s="76">
        <f>分析係数表!G45</f>
        <v>0</v>
      </c>
      <c r="K42" s="78">
        <f>I42*J42</f>
        <v>0</v>
      </c>
      <c r="L42" s="79"/>
      <c r="M42" s="80"/>
      <c r="N42" s="81">
        <f>分析係数表!H45</f>
        <v>0</v>
      </c>
      <c r="O42" s="82">
        <f t="shared" si="4"/>
        <v>0</v>
      </c>
      <c r="P42" s="76">
        <f>分析係数表!C45</f>
        <v>1</v>
      </c>
      <c r="Q42" s="82">
        <f>O42*P42</f>
        <v>0</v>
      </c>
      <c r="R42" s="83">
        <v>1.5785463083467064E-3</v>
      </c>
      <c r="S42" s="84">
        <f>I42+R42</f>
        <v>3.0356713665452353E-3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0</v>
      </c>
      <c r="E43" s="77">
        <f>$C$23*D43</f>
        <v>0</v>
      </c>
      <c r="F43" s="76">
        <f>分析係数表!C46</f>
        <v>4.3404255319148932E-2</v>
      </c>
      <c r="G43" s="77">
        <f>E43*F43</f>
        <v>0</v>
      </c>
      <c r="H43" s="77">
        <v>1.2367661825155485E-3</v>
      </c>
      <c r="I43" s="77">
        <f>C43+H43</f>
        <v>1.2367661825155485E-3</v>
      </c>
      <c r="J43" s="76">
        <f>分析係数表!G46</f>
        <v>1.9607843137254902E-2</v>
      </c>
      <c r="K43" s="78">
        <f>I43*J43</f>
        <v>2.4250317304226442E-5</v>
      </c>
      <c r="L43" s="79"/>
      <c r="M43" s="80"/>
      <c r="N43" s="81">
        <f>分析係数表!H46</f>
        <v>2.3708493298309423E-2</v>
      </c>
      <c r="O43" s="82">
        <f t="shared" si="4"/>
        <v>0.31803386532519501</v>
      </c>
      <c r="P43" s="76">
        <f>分析係数表!C46</f>
        <v>4.3404255319148932E-2</v>
      </c>
      <c r="Q43" s="82">
        <f>O43*P43</f>
        <v>1.380402309071059E-2</v>
      </c>
      <c r="R43" s="83">
        <v>1.4970216577697506E-2</v>
      </c>
      <c r="S43" s="84">
        <f>I43+R43</f>
        <v>1.6206982760213054E-2</v>
      </c>
      <c r="T43" s="85">
        <f>分析係数表!F46</f>
        <v>0.33333333333333331</v>
      </c>
      <c r="U43" s="86">
        <f>S43*T43</f>
        <v>5.4023275867376847E-3</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投入係数表!U44</f>
        <v>0.6333333333333333</v>
      </c>
      <c r="E44" s="91">
        <f>SUM(E5:E43)</f>
        <v>63.333333333333343</v>
      </c>
      <c r="F44" s="92">
        <f>分析係数表!C47</f>
        <v>0.41345953335341412</v>
      </c>
      <c r="G44" s="91">
        <f>SUM(G5:G43)</f>
        <v>4.0491421090127</v>
      </c>
      <c r="H44" s="91">
        <f>SUM(H5:H43)</f>
        <v>4.3662898165982664</v>
      </c>
      <c r="I44" s="91">
        <f>SUM(I5:I43)</f>
        <v>104.36628981659827</v>
      </c>
      <c r="J44" s="92">
        <f>分析係数表!G47</f>
        <v>0.27301530562506093</v>
      </c>
      <c r="K44" s="93">
        <f>SUM(K5:K43)</f>
        <v>21.394486726489646</v>
      </c>
      <c r="L44" s="94">
        <f>最終需要_まとめ!$L$33</f>
        <v>0.627</v>
      </c>
      <c r="M44" s="91">
        <f>K44*L44</f>
        <v>13.414343177509007</v>
      </c>
      <c r="N44" s="95">
        <f>分析係数表!H47</f>
        <v>1</v>
      </c>
      <c r="O44" s="96">
        <f>SUM(O5:O43)</f>
        <v>13.414343177509007</v>
      </c>
      <c r="P44" s="92">
        <f>分析係数表!C47</f>
        <v>0.41345953335341412</v>
      </c>
      <c r="Q44" s="96">
        <f>SUM(Q5:Q43)</f>
        <v>4.2264335293573083</v>
      </c>
      <c r="R44" s="91">
        <f>SUM(R5:R43)</f>
        <v>4.6478314232299818</v>
      </c>
      <c r="S44" s="97">
        <f>SUM(S5:S43)</f>
        <v>109.01412123982824</v>
      </c>
      <c r="T44" s="98">
        <f>分析係数表!F47</f>
        <v>0.50258343352939261</v>
      </c>
      <c r="U44" s="99">
        <f>SUM(U5:U43)</f>
        <v>40.524637583411057</v>
      </c>
      <c r="V44" s="100">
        <f>分析係数表!D47</f>
        <v>0.12861924414259254</v>
      </c>
      <c r="W44" s="164">
        <f>SUM(W5:W43)</f>
        <v>20</v>
      </c>
      <c r="X44" s="92">
        <f>分析係数表!E47</f>
        <v>9.5684528645240963E-2</v>
      </c>
      <c r="Y44" s="165">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0.20518758684576188</v>
      </c>
      <c r="G5" s="77">
        <f t="shared" ref="G5:G38" si="1">E5*F5</f>
        <v>0</v>
      </c>
      <c r="H5" s="77">
        <f t="array" ref="H5:H43">MMULT(逆行列係数!C5:AO43,'20'!G5:G43)</f>
        <v>0</v>
      </c>
      <c r="I5" s="77">
        <f t="shared" ref="I5:I38" si="2">C5+H5</f>
        <v>0</v>
      </c>
      <c r="J5" s="76">
        <f>分析係数表!G8</f>
        <v>0.11971830985915492</v>
      </c>
      <c r="K5" s="78">
        <f t="shared" ref="K5:K43" si="3">I5*J5</f>
        <v>0</v>
      </c>
      <c r="L5" s="79" t="s">
        <v>183</v>
      </c>
      <c r="M5" s="80" t="s">
        <v>183</v>
      </c>
      <c r="N5" s="81">
        <f>分析係数表!H8</f>
        <v>1.3167643294941739E-2</v>
      </c>
      <c r="O5" s="82">
        <f t="shared" ref="O5:O43" si="4">$M$44*N5</f>
        <v>0</v>
      </c>
      <c r="P5" s="76">
        <f>分析係数表!C8</f>
        <v>0.20518758684576188</v>
      </c>
      <c r="Q5" s="82">
        <f t="shared" ref="Q5:Q38" si="5">O5*P5</f>
        <v>0</v>
      </c>
      <c r="R5" s="83">
        <f t="array" ref="R5:R43">MMULT(逆行列係数!C5:AO43,'20'!Q5:Q43)</f>
        <v>0</v>
      </c>
      <c r="S5" s="84">
        <f t="shared" ref="S5:S38" si="6">I5+R5</f>
        <v>0</v>
      </c>
      <c r="T5" s="85">
        <f>分析係数表!F8</f>
        <v>0.45341278439869986</v>
      </c>
      <c r="U5" s="86">
        <f t="shared" ref="U5:U38" si="7">S5*T5</f>
        <v>0</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投入係数表!V6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0</v>
      </c>
      <c r="P6" s="76">
        <f>分析係数表!C9</f>
        <v>1</v>
      </c>
      <c r="Q6" s="82">
        <f t="shared" si="5"/>
        <v>0</v>
      </c>
      <c r="R6" s="83">
        <v>0</v>
      </c>
      <c r="S6" s="84">
        <f t="shared" si="6"/>
        <v>0</v>
      </c>
      <c r="T6" s="85">
        <f>分析係数表!F9</f>
        <v>0.671875</v>
      </c>
      <c r="U6" s="86">
        <f t="shared" si="7"/>
        <v>0</v>
      </c>
      <c r="V6" s="87">
        <f>分析係数表!D9</f>
        <v>7.2916666666666671E-2</v>
      </c>
      <c r="W6" s="88">
        <f t="shared" si="8"/>
        <v>0</v>
      </c>
      <c r="X6" s="76">
        <f>分析係数表!E9</f>
        <v>3.125E-2</v>
      </c>
      <c r="Y6" s="89">
        <f t="shared" si="9"/>
        <v>0</v>
      </c>
    </row>
    <row r="7" spans="1:25" x14ac:dyDescent="0.2">
      <c r="A7" s="6" t="s">
        <v>220</v>
      </c>
      <c r="B7" s="5" t="s">
        <v>266</v>
      </c>
      <c r="C7" s="90"/>
      <c r="D7" s="76">
        <f>投入係数表!V7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0</v>
      </c>
      <c r="P7" s="76">
        <f>分析係数表!C10</f>
        <v>1</v>
      </c>
      <c r="Q7" s="82">
        <f t="shared" si="5"/>
        <v>0</v>
      </c>
      <c r="R7" s="83">
        <v>0</v>
      </c>
      <c r="S7" s="84">
        <f t="shared" si="6"/>
        <v>0</v>
      </c>
      <c r="T7" s="85">
        <f>分析係数表!F10</f>
        <v>0.51806663538244957</v>
      </c>
      <c r="U7" s="86">
        <f t="shared" si="7"/>
        <v>0</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投入係数表!V8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0</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0</v>
      </c>
      <c r="P9" s="76">
        <f>分析係数表!C12</f>
        <v>0.31725255547245079</v>
      </c>
      <c r="Q9" s="82">
        <f t="shared" si="5"/>
        <v>0</v>
      </c>
      <c r="R9" s="83">
        <v>0</v>
      </c>
      <c r="S9" s="84">
        <f t="shared" si="6"/>
        <v>0</v>
      </c>
      <c r="T9" s="85">
        <f>分析係数表!F12</f>
        <v>0.2880095923261391</v>
      </c>
      <c r="U9" s="86">
        <f t="shared" si="7"/>
        <v>0</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投入係数表!V11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0</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投入係数表!V12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投入係数表!V13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0</v>
      </c>
      <c r="P13" s="76">
        <f>分析係数表!C16</f>
        <v>8.9814814814814792E-2</v>
      </c>
      <c r="Q13" s="82">
        <f t="shared" si="5"/>
        <v>0</v>
      </c>
      <c r="R13" s="83">
        <v>0</v>
      </c>
      <c r="S13" s="84">
        <f t="shared" si="6"/>
        <v>0</v>
      </c>
      <c r="T13" s="85">
        <f>分析係数表!F16</f>
        <v>0.28372093023255812</v>
      </c>
      <c r="U13" s="86">
        <f t="shared" si="7"/>
        <v>0</v>
      </c>
      <c r="V13" s="87">
        <f>分析係数表!D16</f>
        <v>0</v>
      </c>
      <c r="W13" s="88">
        <f t="shared" si="8"/>
        <v>0</v>
      </c>
      <c r="X13" s="76">
        <f>分析係数表!E16</f>
        <v>0</v>
      </c>
      <c r="Y13" s="89">
        <f t="shared" si="9"/>
        <v>0</v>
      </c>
    </row>
    <row r="14" spans="1:25" x14ac:dyDescent="0.2">
      <c r="A14" s="6" t="s">
        <v>2</v>
      </c>
      <c r="B14" s="5" t="s">
        <v>364</v>
      </c>
      <c r="C14" s="90"/>
      <c r="D14" s="76">
        <f>投入係数表!V14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0</v>
      </c>
      <c r="P14" s="76">
        <f>分析係数表!C17</f>
        <v>7.194244604316502E-3</v>
      </c>
      <c r="Q14" s="82">
        <f t="shared" si="5"/>
        <v>0</v>
      </c>
      <c r="R14" s="83">
        <v>0</v>
      </c>
      <c r="S14" s="84">
        <f t="shared" si="6"/>
        <v>0</v>
      </c>
      <c r="T14" s="85">
        <f>分析係数表!F17</f>
        <v>0.39393939393939392</v>
      </c>
      <c r="U14" s="86">
        <f t="shared" si="7"/>
        <v>0</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投入係数表!V15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0</v>
      </c>
      <c r="P15" s="76">
        <f>分析係数表!C18</f>
        <v>0.18904593639575973</v>
      </c>
      <c r="Q15" s="82">
        <f t="shared" si="5"/>
        <v>0</v>
      </c>
      <c r="R15" s="83">
        <v>0</v>
      </c>
      <c r="S15" s="84">
        <f t="shared" si="6"/>
        <v>0</v>
      </c>
      <c r="T15" s="85">
        <f>分析係数表!F18</f>
        <v>0.45826771653543308</v>
      </c>
      <c r="U15" s="86">
        <f t="shared" si="7"/>
        <v>0</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投入係数表!V16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0</v>
      </c>
      <c r="P16" s="76">
        <f>分析係数表!C19</f>
        <v>0.10693641618497107</v>
      </c>
      <c r="Q16" s="82">
        <f t="shared" si="5"/>
        <v>0</v>
      </c>
      <c r="R16" s="83">
        <v>0</v>
      </c>
      <c r="S16" s="84">
        <f t="shared" si="6"/>
        <v>0</v>
      </c>
      <c r="T16" s="85">
        <f>分析係数表!F19</f>
        <v>0.23125000000000001</v>
      </c>
      <c r="U16" s="86">
        <f t="shared" si="7"/>
        <v>0</v>
      </c>
      <c r="V16" s="87">
        <f>分析係数表!D19</f>
        <v>0</v>
      </c>
      <c r="W16" s="88">
        <f t="shared" si="8"/>
        <v>0</v>
      </c>
      <c r="X16" s="76">
        <f>分析係数表!E19</f>
        <v>0</v>
      </c>
      <c r="Y16" s="89">
        <f t="shared" si="9"/>
        <v>0</v>
      </c>
    </row>
    <row r="17" spans="1:25" x14ac:dyDescent="0.2">
      <c r="A17" s="6" t="s">
        <v>5</v>
      </c>
      <c r="B17" s="5" t="s">
        <v>33</v>
      </c>
      <c r="C17" s="90"/>
      <c r="D17" s="76">
        <f>投入係数表!V17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0</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投入係数表!V18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0</v>
      </c>
      <c r="P18" s="76">
        <f>分析係数表!C21</f>
        <v>2.4177949709864643E-2</v>
      </c>
      <c r="Q18" s="82">
        <f t="shared" si="5"/>
        <v>0</v>
      </c>
      <c r="R18" s="83">
        <v>0</v>
      </c>
      <c r="S18" s="84">
        <f t="shared" si="6"/>
        <v>0</v>
      </c>
      <c r="T18" s="85">
        <f>分析係数表!F21</f>
        <v>0.42458100558659218</v>
      </c>
      <c r="U18" s="86">
        <f t="shared" si="7"/>
        <v>0</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投入係数表!V19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0</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0</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投入係数表!V21</f>
        <v>0</v>
      </c>
      <c r="E21" s="77">
        <f t="shared" si="0"/>
        <v>0</v>
      </c>
      <c r="F21" s="76">
        <f>分析係数表!C24</f>
        <v>5.8479532163743242E-3</v>
      </c>
      <c r="G21" s="77">
        <f t="shared" si="1"/>
        <v>0</v>
      </c>
      <c r="H21" s="77">
        <v>0</v>
      </c>
      <c r="I21" s="77">
        <f t="shared" si="2"/>
        <v>0</v>
      </c>
      <c r="J21" s="76">
        <f>分析係数表!G24</f>
        <v>0.33333333333333331</v>
      </c>
      <c r="K21" s="78">
        <f t="shared" si="3"/>
        <v>0</v>
      </c>
      <c r="L21" s="79"/>
      <c r="M21" s="80"/>
      <c r="N21" s="81">
        <f>分析係数表!H24</f>
        <v>4.0412204485754696E-4</v>
      </c>
      <c r="O21" s="82">
        <f t="shared" si="4"/>
        <v>0</v>
      </c>
      <c r="P21" s="76">
        <f>分析係数表!C24</f>
        <v>5.8479532163743242E-3</v>
      </c>
      <c r="Q21" s="82">
        <f t="shared" si="5"/>
        <v>0</v>
      </c>
      <c r="R21" s="83">
        <v>0</v>
      </c>
      <c r="S21" s="84">
        <f t="shared" si="6"/>
        <v>0</v>
      </c>
      <c r="T21" s="85">
        <f>分析係数表!F24</f>
        <v>0.66666666666666663</v>
      </c>
      <c r="U21" s="86">
        <f t="shared" si="7"/>
        <v>0</v>
      </c>
      <c r="V21" s="87">
        <f>分析係数表!D24</f>
        <v>0</v>
      </c>
      <c r="W21" s="88">
        <f t="shared" si="8"/>
        <v>0</v>
      </c>
      <c r="X21" s="76">
        <f>分析係数表!E24</f>
        <v>0</v>
      </c>
      <c r="Y21" s="89">
        <f t="shared" si="9"/>
        <v>0</v>
      </c>
    </row>
    <row r="22" spans="1:25" x14ac:dyDescent="0.2">
      <c r="A22" s="6" t="s">
        <v>10</v>
      </c>
      <c r="B22" s="5" t="s">
        <v>271</v>
      </c>
      <c r="C22" s="90"/>
      <c r="D22" s="76">
        <f>投入係数表!V22</f>
        <v>0</v>
      </c>
      <c r="E22" s="77">
        <f t="shared" si="0"/>
        <v>0</v>
      </c>
      <c r="F22" s="76">
        <f>分析係数表!C25</f>
        <v>1.2048192771084376E-2</v>
      </c>
      <c r="G22" s="77">
        <f t="shared" si="1"/>
        <v>0</v>
      </c>
      <c r="H22" s="77">
        <v>0</v>
      </c>
      <c r="I22" s="77">
        <f t="shared" si="2"/>
        <v>0</v>
      </c>
      <c r="J22" s="76">
        <f>分析係数表!G25</f>
        <v>0.33333333333333331</v>
      </c>
      <c r="K22" s="78">
        <f t="shared" si="3"/>
        <v>0</v>
      </c>
      <c r="L22" s="79"/>
      <c r="M22" s="80"/>
      <c r="N22" s="81">
        <f>分析係数表!H25</f>
        <v>5.3882939314339599E-4</v>
      </c>
      <c r="O22" s="82">
        <f t="shared" si="4"/>
        <v>0</v>
      </c>
      <c r="P22" s="76">
        <f>分析係数表!C25</f>
        <v>1.2048192771084376E-2</v>
      </c>
      <c r="Q22" s="82">
        <f t="shared" si="5"/>
        <v>0</v>
      </c>
      <c r="R22" s="83">
        <v>0</v>
      </c>
      <c r="S22" s="84">
        <f t="shared" si="6"/>
        <v>0</v>
      </c>
      <c r="T22" s="85">
        <f>分析係数表!F25</f>
        <v>0.66666666666666663</v>
      </c>
      <c r="U22" s="86">
        <f t="shared" si="7"/>
        <v>0</v>
      </c>
      <c r="V22" s="87">
        <f>分析係数表!D25</f>
        <v>0</v>
      </c>
      <c r="W22" s="88">
        <f t="shared" si="8"/>
        <v>0</v>
      </c>
      <c r="X22" s="76">
        <f>分析係数表!E25</f>
        <v>0</v>
      </c>
      <c r="Y22" s="89">
        <f t="shared" si="9"/>
        <v>0</v>
      </c>
    </row>
    <row r="23" spans="1:25" x14ac:dyDescent="0.2">
      <c r="A23" s="6" t="s">
        <v>11</v>
      </c>
      <c r="B23" s="5" t="s">
        <v>35</v>
      </c>
      <c r="C23" s="90"/>
      <c r="D23" s="76">
        <f>投入係数表!V23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v>
      </c>
      <c r="P23" s="76">
        <f>分析係数表!C26</f>
        <v>2.4531024531024515E-2</v>
      </c>
      <c r="Q23" s="82">
        <f t="shared" si="5"/>
        <v>0</v>
      </c>
      <c r="R23" s="83">
        <v>0</v>
      </c>
      <c r="S23" s="84">
        <f t="shared" si="6"/>
        <v>0</v>
      </c>
      <c r="T23" s="85">
        <f>分析係数表!F26</f>
        <v>0.35</v>
      </c>
      <c r="U23" s="86">
        <f t="shared" si="7"/>
        <v>0</v>
      </c>
      <c r="V23" s="87">
        <f>分析係数表!D26</f>
        <v>0.17499999999999999</v>
      </c>
      <c r="W23" s="88">
        <f t="shared" si="8"/>
        <v>0</v>
      </c>
      <c r="X23" s="76">
        <f>分析係数表!E26</f>
        <v>0.2</v>
      </c>
      <c r="Y23" s="89">
        <f t="shared" si="9"/>
        <v>0</v>
      </c>
    </row>
    <row r="24" spans="1:25" x14ac:dyDescent="0.2">
      <c r="A24" s="6" t="s">
        <v>12</v>
      </c>
      <c r="B24" s="5" t="s">
        <v>365</v>
      </c>
      <c r="C24" s="75">
        <f>最終需要_まとめ!C25</f>
        <v>100</v>
      </c>
      <c r="D24" s="76">
        <f>投入係数表!V24</f>
        <v>0</v>
      </c>
      <c r="E24" s="77">
        <f t="shared" si="0"/>
        <v>0</v>
      </c>
      <c r="F24" s="76">
        <f>分析係数表!C27</f>
        <v>0</v>
      </c>
      <c r="G24" s="77">
        <f t="shared" si="1"/>
        <v>0</v>
      </c>
      <c r="H24" s="77">
        <v>0</v>
      </c>
      <c r="I24" s="77">
        <f t="shared" si="2"/>
        <v>100</v>
      </c>
      <c r="J24" s="76">
        <f>分析係数表!G27</f>
        <v>0</v>
      </c>
      <c r="K24" s="78">
        <f t="shared" si="3"/>
        <v>0</v>
      </c>
      <c r="L24" s="79"/>
      <c r="M24" s="80"/>
      <c r="N24" s="81">
        <f>分析係数表!H27</f>
        <v>1.1483801441368627E-2</v>
      </c>
      <c r="O24" s="82">
        <f t="shared" si="4"/>
        <v>0</v>
      </c>
      <c r="P24" s="76">
        <f>分析係数表!C27</f>
        <v>0</v>
      </c>
      <c r="Q24" s="82">
        <f t="shared" si="5"/>
        <v>0</v>
      </c>
      <c r="R24" s="83">
        <v>0</v>
      </c>
      <c r="S24" s="84">
        <f t="shared" si="6"/>
        <v>100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0</v>
      </c>
      <c r="P25" s="76">
        <f>分析係数表!C28</f>
        <v>3.3670033670033517E-3</v>
      </c>
      <c r="Q25" s="82">
        <f t="shared" si="5"/>
        <v>0</v>
      </c>
      <c r="R25" s="83">
        <v>0</v>
      </c>
      <c r="S25" s="84">
        <f t="shared" si="6"/>
        <v>0</v>
      </c>
      <c r="T25" s="85">
        <f>分析係数表!F28</f>
        <v>0.22222222222222221</v>
      </c>
      <c r="U25" s="86">
        <f t="shared" si="7"/>
        <v>0</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投入係数表!V26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v>
      </c>
      <c r="P26" s="76">
        <f>分析係数表!C29</f>
        <v>2.5392986698911768E-2</v>
      </c>
      <c r="Q26" s="82">
        <f t="shared" si="5"/>
        <v>0</v>
      </c>
      <c r="R26" s="83">
        <v>0</v>
      </c>
      <c r="S26" s="84">
        <f t="shared" si="6"/>
        <v>0</v>
      </c>
      <c r="T26" s="85">
        <f>分析係数表!F29</f>
        <v>0.51282051282051277</v>
      </c>
      <c r="U26" s="86">
        <f t="shared" si="7"/>
        <v>0</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投入係数表!V27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0</v>
      </c>
      <c r="S27" s="84">
        <f t="shared" si="6"/>
        <v>0</v>
      </c>
      <c r="T27" s="85">
        <f>分析係数表!F30</f>
        <v>0.44145609206905179</v>
      </c>
      <c r="U27" s="86">
        <f t="shared" si="7"/>
        <v>0</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投入係数表!V28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0</v>
      </c>
      <c r="P28" s="76">
        <f>分析係数表!C31</f>
        <v>1.5332197614991494E-2</v>
      </c>
      <c r="Q28" s="82">
        <f t="shared" si="5"/>
        <v>0</v>
      </c>
      <c r="R28" s="83">
        <v>0</v>
      </c>
      <c r="S28" s="84">
        <f t="shared" si="6"/>
        <v>0</v>
      </c>
      <c r="T28" s="85">
        <f>分析係数表!F31</f>
        <v>0.37037037037037035</v>
      </c>
      <c r="U28" s="86">
        <f t="shared" si="7"/>
        <v>0</v>
      </c>
      <c r="V28" s="87">
        <f>分析係数表!D31</f>
        <v>0</v>
      </c>
      <c r="W28" s="88">
        <f t="shared" si="8"/>
        <v>0</v>
      </c>
      <c r="X28" s="76">
        <f>分析係数表!E31</f>
        <v>0</v>
      </c>
      <c r="Y28" s="89">
        <f t="shared" si="9"/>
        <v>0</v>
      </c>
    </row>
    <row r="29" spans="1:25" x14ac:dyDescent="0.2">
      <c r="A29" s="6" t="s">
        <v>17</v>
      </c>
      <c r="B29" s="5" t="s">
        <v>272</v>
      </c>
      <c r="C29" s="90"/>
      <c r="D29" s="76">
        <f>投入係数表!V29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投入係数表!V30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0</v>
      </c>
      <c r="P30" s="76">
        <f>分析係数表!C33</f>
        <v>1</v>
      </c>
      <c r="Q30" s="82">
        <f t="shared" si="5"/>
        <v>0</v>
      </c>
      <c r="R30" s="83">
        <v>0</v>
      </c>
      <c r="S30" s="84">
        <f t="shared" si="6"/>
        <v>0</v>
      </c>
      <c r="T30" s="85">
        <f>分析係数表!F33</f>
        <v>0.64822134387351782</v>
      </c>
      <c r="U30" s="86">
        <f t="shared" si="7"/>
        <v>0</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投入係数表!V31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0</v>
      </c>
      <c r="P31" s="76">
        <f>分析係数表!C34</f>
        <v>0.17998641611953814</v>
      </c>
      <c r="Q31" s="82">
        <f t="shared" si="5"/>
        <v>0</v>
      </c>
      <c r="R31" s="83">
        <v>0</v>
      </c>
      <c r="S31" s="84">
        <f t="shared" si="6"/>
        <v>0</v>
      </c>
      <c r="T31" s="85">
        <f>分析係数表!F34</f>
        <v>0.70187523918867201</v>
      </c>
      <c r="U31" s="86">
        <f t="shared" si="7"/>
        <v>0</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投入係数表!V32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0</v>
      </c>
      <c r="P32" s="76">
        <f>分析係数表!C35</f>
        <v>0.37009544008483564</v>
      </c>
      <c r="Q32" s="82">
        <f t="shared" si="5"/>
        <v>0</v>
      </c>
      <c r="R32" s="83">
        <v>0</v>
      </c>
      <c r="S32" s="84">
        <f t="shared" si="6"/>
        <v>0</v>
      </c>
      <c r="T32" s="85">
        <f>分析係数表!F35</f>
        <v>0.64995523724261417</v>
      </c>
      <c r="U32" s="86">
        <f t="shared" si="7"/>
        <v>0</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投入係数表!V33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0</v>
      </c>
      <c r="P33" s="76">
        <f>分析係数表!C36</f>
        <v>0.67206754906435417</v>
      </c>
      <c r="Q33" s="82">
        <f t="shared" si="5"/>
        <v>0</v>
      </c>
      <c r="R33" s="83">
        <v>0</v>
      </c>
      <c r="S33" s="84">
        <f t="shared" si="6"/>
        <v>0</v>
      </c>
      <c r="T33" s="85">
        <f>分析係数表!F36</f>
        <v>0.89721845318860249</v>
      </c>
      <c r="U33" s="86">
        <f t="shared" si="7"/>
        <v>0</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投入係数表!V34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0</v>
      </c>
      <c r="P34" s="76">
        <f>分析係数表!C37</f>
        <v>0.22615884263359909</v>
      </c>
      <c r="Q34" s="82">
        <f t="shared" si="5"/>
        <v>0</v>
      </c>
      <c r="R34" s="83">
        <v>0</v>
      </c>
      <c r="S34" s="84">
        <f t="shared" si="6"/>
        <v>0</v>
      </c>
      <c r="T34" s="85">
        <f>分析係数表!F37</f>
        <v>0.63340563991323207</v>
      </c>
      <c r="U34" s="86">
        <f t="shared" si="7"/>
        <v>0</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投入係数表!V35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0</v>
      </c>
      <c r="P35" s="76">
        <f>分析係数表!C38</f>
        <v>8.5419734904271016E-2</v>
      </c>
      <c r="Q35" s="82">
        <f t="shared" si="5"/>
        <v>0</v>
      </c>
      <c r="R35" s="83">
        <v>0</v>
      </c>
      <c r="S35" s="84">
        <f t="shared" si="6"/>
        <v>0</v>
      </c>
      <c r="T35" s="85">
        <f>分析係数表!F38</f>
        <v>0.38214285714285712</v>
      </c>
      <c r="U35" s="86">
        <f t="shared" si="7"/>
        <v>0</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投入係数表!V36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0</v>
      </c>
      <c r="P36" s="76">
        <f>分析係数表!C39</f>
        <v>1</v>
      </c>
      <c r="Q36" s="82">
        <f t="shared" si="5"/>
        <v>0</v>
      </c>
      <c r="R36" s="83">
        <v>0</v>
      </c>
      <c r="S36" s="84">
        <f t="shared" si="6"/>
        <v>0</v>
      </c>
      <c r="T36" s="85">
        <f>分析係数表!F39</f>
        <v>0.70560747663551404</v>
      </c>
      <c r="U36" s="86">
        <f t="shared" si="7"/>
        <v>0</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投入係数表!V37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0</v>
      </c>
      <c r="P37" s="76">
        <f>分析係数表!C40</f>
        <v>0.70586826347305387</v>
      </c>
      <c r="Q37" s="82">
        <f t="shared" si="5"/>
        <v>0</v>
      </c>
      <c r="R37" s="83">
        <v>0</v>
      </c>
      <c r="S37" s="84">
        <f t="shared" si="6"/>
        <v>0</v>
      </c>
      <c r="T37" s="85">
        <f>分析係数表!F40</f>
        <v>0.75325914149443562</v>
      </c>
      <c r="U37" s="86">
        <f t="shared" si="7"/>
        <v>0</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投入係数表!V38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0</v>
      </c>
      <c r="P38" s="76">
        <f>分析係数表!C41</f>
        <v>0.40942803268384664</v>
      </c>
      <c r="Q38" s="82">
        <f t="shared" si="5"/>
        <v>0</v>
      </c>
      <c r="R38" s="83">
        <v>0</v>
      </c>
      <c r="S38" s="84">
        <f t="shared" si="6"/>
        <v>0</v>
      </c>
      <c r="T38" s="85">
        <f>分析係数表!F41</f>
        <v>0.56416464891041163</v>
      </c>
      <c r="U38" s="86">
        <f t="shared" si="7"/>
        <v>0</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投入係数表!V39</f>
        <v>0</v>
      </c>
      <c r="E39" s="77">
        <f>$C$24*D39</f>
        <v>0</v>
      </c>
      <c r="F39" s="76">
        <f>分析係数表!C42</f>
        <v>1</v>
      </c>
      <c r="G39" s="77">
        <f>E39*F39</f>
        <v>0</v>
      </c>
      <c r="H39" s="77">
        <v>0</v>
      </c>
      <c r="I39" s="77">
        <f>C39+H39</f>
        <v>0</v>
      </c>
      <c r="J39" s="76">
        <f>分析係数表!G42</f>
        <v>0.48732394366197185</v>
      </c>
      <c r="K39" s="78">
        <f t="shared" si="3"/>
        <v>0</v>
      </c>
      <c r="L39" s="79"/>
      <c r="M39" s="80"/>
      <c r="N39" s="81">
        <f>分析係数表!H42</f>
        <v>1.5491345052872633E-2</v>
      </c>
      <c r="O39" s="82">
        <f t="shared" si="4"/>
        <v>0</v>
      </c>
      <c r="P39" s="76">
        <f>分析係数表!C42</f>
        <v>1</v>
      </c>
      <c r="Q39" s="82">
        <f>O39*P39</f>
        <v>0</v>
      </c>
      <c r="R39" s="83">
        <v>0</v>
      </c>
      <c r="S39" s="84">
        <f>I39+R39</f>
        <v>0</v>
      </c>
      <c r="T39" s="85">
        <f>分析係数表!F42</f>
        <v>0.56338028169014087</v>
      </c>
      <c r="U39" s="86">
        <f>S39*T39</f>
        <v>0</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投入係数表!V40</f>
        <v>0</v>
      </c>
      <c r="E40" s="77">
        <f>$C$24*D40</f>
        <v>0</v>
      </c>
      <c r="F40" s="76">
        <f>分析係数表!C43</f>
        <v>0.37124836885602441</v>
      </c>
      <c r="G40" s="77">
        <f>E40*F40</f>
        <v>0</v>
      </c>
      <c r="H40" s="77">
        <v>0</v>
      </c>
      <c r="I40" s="77">
        <f>C40+H40</f>
        <v>0</v>
      </c>
      <c r="J40" s="76">
        <f>分析係数表!G43</f>
        <v>0.37031082529474812</v>
      </c>
      <c r="K40" s="78">
        <f t="shared" si="3"/>
        <v>0</v>
      </c>
      <c r="L40" s="79"/>
      <c r="M40" s="80"/>
      <c r="N40" s="81">
        <f>分析係数表!H43</f>
        <v>4.1186771738398333E-2</v>
      </c>
      <c r="O40" s="82">
        <f t="shared" si="4"/>
        <v>0</v>
      </c>
      <c r="P40" s="76">
        <f>分析係数表!C43</f>
        <v>0.37124836885602441</v>
      </c>
      <c r="Q40" s="82">
        <f>O40*P40</f>
        <v>0</v>
      </c>
      <c r="R40" s="83">
        <v>0</v>
      </c>
      <c r="S40" s="84">
        <f>I40+R40</f>
        <v>0</v>
      </c>
      <c r="T40" s="85">
        <f>分析係数表!F43</f>
        <v>0.64951768488745976</v>
      </c>
      <c r="U40" s="86">
        <f>S40*T40</f>
        <v>0</v>
      </c>
      <c r="V40" s="87">
        <f>分析係数表!D43</f>
        <v>0.31296891747052519</v>
      </c>
      <c r="W40" s="88">
        <f>ROUND(S40*V40,0)</f>
        <v>0</v>
      </c>
      <c r="X40" s="76">
        <f>分析係数表!E43</f>
        <v>0.24115755627009647</v>
      </c>
      <c r="Y40" s="89">
        <f>ROUND(S40*X40,0)</f>
        <v>0</v>
      </c>
    </row>
    <row r="41" spans="1:25" x14ac:dyDescent="0.2">
      <c r="A41" s="6" t="s">
        <v>340</v>
      </c>
      <c r="B41" s="5" t="s">
        <v>42</v>
      </c>
      <c r="C41" s="90"/>
      <c r="D41" s="76">
        <f>投入係数表!V41</f>
        <v>0</v>
      </c>
      <c r="E41" s="77">
        <f>$C$24*D41</f>
        <v>0</v>
      </c>
      <c r="F41" s="76">
        <f>分析係数表!C44</f>
        <v>0.32894128525196487</v>
      </c>
      <c r="G41" s="77">
        <f>E41*F41</f>
        <v>0</v>
      </c>
      <c r="H41" s="77">
        <v>0</v>
      </c>
      <c r="I41" s="77">
        <f>C41+H41</f>
        <v>0</v>
      </c>
      <c r="J41" s="76">
        <f>分析係数表!G44</f>
        <v>0.26022361770562108</v>
      </c>
      <c r="K41" s="78">
        <f t="shared" si="3"/>
        <v>0</v>
      </c>
      <c r="L41" s="79"/>
      <c r="M41" s="80"/>
      <c r="N41" s="81">
        <f>分析係数表!H44</f>
        <v>0.11840775914326127</v>
      </c>
      <c r="O41" s="82">
        <f t="shared" si="4"/>
        <v>0</v>
      </c>
      <c r="P41" s="76">
        <f>分析係数表!C44</f>
        <v>0.32894128525196487</v>
      </c>
      <c r="Q41" s="82">
        <f>O41*P41</f>
        <v>0</v>
      </c>
      <c r="R41" s="83">
        <v>0</v>
      </c>
      <c r="S41" s="84">
        <f>I41+R41</f>
        <v>0</v>
      </c>
      <c r="T41" s="85">
        <f>分析係数表!F44</f>
        <v>0.457650482462858</v>
      </c>
      <c r="U41" s="86">
        <f>S41*T41</f>
        <v>0</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投入係数表!V42</f>
        <v>0</v>
      </c>
      <c r="E42" s="77">
        <f>$C$24*D42</f>
        <v>0</v>
      </c>
      <c r="F42" s="76">
        <f>分析係数表!C45</f>
        <v>1</v>
      </c>
      <c r="G42" s="77">
        <f>E42*F42</f>
        <v>0</v>
      </c>
      <c r="H42" s="77">
        <v>0</v>
      </c>
      <c r="I42" s="77">
        <f>C42+H42</f>
        <v>0</v>
      </c>
      <c r="J42" s="76">
        <f>分析係数表!G45</f>
        <v>0</v>
      </c>
      <c r="K42" s="78">
        <f t="shared" si="3"/>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4.3404255319148932E-2</v>
      </c>
      <c r="G43" s="77">
        <f>E43*F43</f>
        <v>0</v>
      </c>
      <c r="H43" s="77">
        <v>0</v>
      </c>
      <c r="I43" s="77">
        <f>C43+H43</f>
        <v>0</v>
      </c>
      <c r="J43" s="76">
        <f>分析係数表!G46</f>
        <v>1.9607843137254902E-2</v>
      </c>
      <c r="K43" s="78">
        <f t="shared" si="3"/>
        <v>0</v>
      </c>
      <c r="L43" s="79"/>
      <c r="M43" s="80"/>
      <c r="N43" s="81">
        <f>分析係数表!H46</f>
        <v>2.3708493298309423E-2</v>
      </c>
      <c r="O43" s="82">
        <f t="shared" si="4"/>
        <v>0</v>
      </c>
      <c r="P43" s="76">
        <f>分析係数表!C46</f>
        <v>4.3404255319148932E-2</v>
      </c>
      <c r="Q43" s="82">
        <f>O43*P43</f>
        <v>0</v>
      </c>
      <c r="R43" s="83">
        <v>0</v>
      </c>
      <c r="S43" s="84">
        <f>I43+R43</f>
        <v>0</v>
      </c>
      <c r="T43" s="85">
        <f>分析係数表!F46</f>
        <v>0.33333333333333331</v>
      </c>
      <c r="U43" s="86">
        <f>S43*T43</f>
        <v>0</v>
      </c>
      <c r="V43" s="87">
        <f>分析係数表!D46</f>
        <v>1.9607843137254902E-2</v>
      </c>
      <c r="W43" s="88">
        <f>ROUND(S43*V43,0)</f>
        <v>0</v>
      </c>
      <c r="X43" s="76">
        <f>分析係数表!E46</f>
        <v>5.8823529411764705E-2</v>
      </c>
      <c r="Y43" s="89">
        <f>ROUND(S43*X43,0)</f>
        <v>0</v>
      </c>
    </row>
    <row r="44" spans="1:25" x14ac:dyDescent="0.2">
      <c r="A44" s="3">
        <v>37</v>
      </c>
      <c r="B44" s="14" t="s">
        <v>150</v>
      </c>
      <c r="C44" s="197">
        <f>SUM(C5:C43)</f>
        <v>100</v>
      </c>
      <c r="D44" s="92">
        <f>投入係数表!V44</f>
        <v>0</v>
      </c>
      <c r="E44" s="91">
        <f>SUM(E5:E43)</f>
        <v>0</v>
      </c>
      <c r="F44" s="92">
        <f>分析係数表!C47</f>
        <v>0.41345953335341412</v>
      </c>
      <c r="G44" s="91">
        <f>SUM(G5:G43)</f>
        <v>0</v>
      </c>
      <c r="H44" s="91">
        <f>SUM(H5:H43)</f>
        <v>0</v>
      </c>
      <c r="I44" s="91">
        <f>SUM(I5:I43)</f>
        <v>100</v>
      </c>
      <c r="J44" s="92">
        <f>分析係数表!G47</f>
        <v>0.27301530562506093</v>
      </c>
      <c r="K44" s="93">
        <f>SUM(K5:K43)</f>
        <v>0</v>
      </c>
      <c r="L44" s="94">
        <f>最終需要_まとめ!$L$33</f>
        <v>0.627</v>
      </c>
      <c r="M44" s="91">
        <f>K44*L44</f>
        <v>0</v>
      </c>
      <c r="N44" s="95">
        <f>分析係数表!H47</f>
        <v>1</v>
      </c>
      <c r="O44" s="96">
        <f>SUM(O5:O43)</f>
        <v>0</v>
      </c>
      <c r="P44" s="92">
        <f>分析係数表!C47</f>
        <v>0.41345953335341412</v>
      </c>
      <c r="Q44" s="96">
        <f>SUM(Q5:Q43)</f>
        <v>0</v>
      </c>
      <c r="R44" s="91">
        <f>SUM(R7:R43)</f>
        <v>0</v>
      </c>
      <c r="S44" s="97">
        <f>SUM(S5:S43)</f>
        <v>100</v>
      </c>
      <c r="T44" s="98">
        <f>分析係数表!F47</f>
        <v>0.50258343352939261</v>
      </c>
      <c r="U44" s="99">
        <f>SUM(U5:U43)</f>
        <v>0</v>
      </c>
      <c r="V44" s="100">
        <f>分析係数表!D47</f>
        <v>0.12861924414259254</v>
      </c>
      <c r="W44" s="101">
        <f>SUM(W5:W43)</f>
        <v>0</v>
      </c>
      <c r="X44" s="92">
        <f>分析係数表!E47</f>
        <v>9.5684528645240963E-2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0.20518758684576188</v>
      </c>
      <c r="G5" s="77">
        <f t="shared" ref="G5:G38" si="1">E5*F5</f>
        <v>0</v>
      </c>
      <c r="H5" s="77">
        <f t="array" ref="H5:H43">MMULT(逆行列係数!C5:AO43,'21'!G5:G43)</f>
        <v>1.4263752381951935E-4</v>
      </c>
      <c r="I5" s="77">
        <f t="shared" ref="I5:I38" si="2">C5+H5</f>
        <v>1.4263752381951935E-4</v>
      </c>
      <c r="J5" s="76">
        <f>分析係数表!G8</f>
        <v>0.11971830985915492</v>
      </c>
      <c r="K5" s="78">
        <f t="shared" ref="K5:K38" si="3">I5*J5</f>
        <v>1.7076323274167808E-5</v>
      </c>
      <c r="L5" s="79" t="s">
        <v>183</v>
      </c>
      <c r="M5" s="80" t="s">
        <v>183</v>
      </c>
      <c r="N5" s="81">
        <f>分析係数表!H8</f>
        <v>1.3167643294941739E-2</v>
      </c>
      <c r="O5" s="82">
        <f t="shared" ref="O5:O43" si="4">$M$44*N5</f>
        <v>0.11668332608867725</v>
      </c>
      <c r="P5" s="76">
        <f>分析係数表!C8</f>
        <v>0.20518758684576188</v>
      </c>
      <c r="Q5" s="82">
        <f t="shared" ref="Q5:Q38" si="5">O5*P5</f>
        <v>2.3941970105272815E-2</v>
      </c>
      <c r="R5" s="83">
        <f t="array" ref="R5:R43">MMULT(逆行列係数!C5:AO43,'21'!Q5:Q43)</f>
        <v>4.0473085508959609E-2</v>
      </c>
      <c r="S5" s="84">
        <f t="shared" ref="S5:S38" si="6">I5+R5</f>
        <v>4.0615723032779126E-2</v>
      </c>
      <c r="T5" s="85">
        <f>分析係数表!F8</f>
        <v>0.45341278439869986</v>
      </c>
      <c r="U5" s="86">
        <f t="shared" ref="U5:U38" si="7">S5*T5</f>
        <v>1.8415688070658791E-2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投入係数表!W6</f>
        <v>0</v>
      </c>
      <c r="E6" s="77">
        <f t="shared" si="0"/>
        <v>0</v>
      </c>
      <c r="F6" s="76">
        <f>分析係数表!C9</f>
        <v>1</v>
      </c>
      <c r="G6" s="77">
        <f t="shared" si="1"/>
        <v>0</v>
      </c>
      <c r="H6" s="77">
        <v>4.7309522772820293E-7</v>
      </c>
      <c r="I6" s="77">
        <f t="shared" si="2"/>
        <v>4.7309522772820293E-7</v>
      </c>
      <c r="J6" s="76">
        <f>分析係数表!G9</f>
        <v>0.24479166666666666</v>
      </c>
      <c r="K6" s="78">
        <f t="shared" si="3"/>
        <v>1.15809769287633E-7</v>
      </c>
      <c r="L6" s="79"/>
      <c r="M6" s="80"/>
      <c r="N6" s="81">
        <f>分析係数表!H9</f>
        <v>6.7353674142924501E-4</v>
      </c>
      <c r="O6" s="82">
        <f t="shared" si="4"/>
        <v>5.9684565774259469E-3</v>
      </c>
      <c r="P6" s="76">
        <f>分析係数表!C9</f>
        <v>1</v>
      </c>
      <c r="Q6" s="82">
        <f t="shared" si="5"/>
        <v>5.9684565774259469E-3</v>
      </c>
      <c r="R6" s="83">
        <v>7.4905952419547133E-3</v>
      </c>
      <c r="S6" s="84">
        <f t="shared" si="6"/>
        <v>7.4910683371824417E-3</v>
      </c>
      <c r="T6" s="85">
        <f>分析係数表!F9</f>
        <v>0.671875</v>
      </c>
      <c r="U6" s="86">
        <f t="shared" si="7"/>
        <v>5.0330615390444533E-3</v>
      </c>
      <c r="V6" s="87">
        <f>分析係数表!D9</f>
        <v>7.2916666666666671E-2</v>
      </c>
      <c r="W6" s="167">
        <f t="shared" si="8"/>
        <v>0</v>
      </c>
      <c r="X6" s="76">
        <f>分析係数表!E9</f>
        <v>3.125E-2</v>
      </c>
      <c r="Y6" s="166">
        <f t="shared" si="9"/>
        <v>0</v>
      </c>
    </row>
    <row r="7" spans="1:25" x14ac:dyDescent="0.2">
      <c r="A7" s="6" t="s">
        <v>220</v>
      </c>
      <c r="B7" s="5" t="s">
        <v>266</v>
      </c>
      <c r="C7" s="90"/>
      <c r="D7" s="76">
        <f>投入係数表!W7</f>
        <v>0</v>
      </c>
      <c r="E7" s="77">
        <f t="shared" si="0"/>
        <v>0</v>
      </c>
      <c r="F7" s="76">
        <f>分析係数表!C10</f>
        <v>1</v>
      </c>
      <c r="G7" s="77">
        <f t="shared" si="1"/>
        <v>0</v>
      </c>
      <c r="H7" s="77">
        <v>2.8739880716281867E-6</v>
      </c>
      <c r="I7" s="77">
        <f t="shared" si="2"/>
        <v>2.8739880716281867E-6</v>
      </c>
      <c r="J7" s="76">
        <f>分析係数表!G10</f>
        <v>0.17878930079774755</v>
      </c>
      <c r="K7" s="78">
        <f t="shared" si="3"/>
        <v>5.1383831782747033E-7</v>
      </c>
      <c r="L7" s="79"/>
      <c r="M7" s="80"/>
      <c r="N7" s="81">
        <f>分析係数表!H10</f>
        <v>1.34707348285849E-3</v>
      </c>
      <c r="O7" s="82">
        <f t="shared" si="4"/>
        <v>1.1936913154851894E-2</v>
      </c>
      <c r="P7" s="76">
        <f>分析係数表!C10</f>
        <v>1</v>
      </c>
      <c r="Q7" s="82">
        <f t="shared" si="5"/>
        <v>1.1936913154851894E-2</v>
      </c>
      <c r="R7" s="83">
        <v>2.7680788415968608E-2</v>
      </c>
      <c r="S7" s="84">
        <f t="shared" si="6"/>
        <v>2.7683662404040237E-2</v>
      </c>
      <c r="T7" s="85">
        <f>分析係数表!F10</f>
        <v>0.51806663538244957</v>
      </c>
      <c r="U7" s="86">
        <f t="shared" si="7"/>
        <v>1.434198183672474E-2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投入係数表!W8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-2.9842282887129735E-4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0.31725255547245079</v>
      </c>
      <c r="G9" s="77">
        <f t="shared" si="1"/>
        <v>0</v>
      </c>
      <c r="H9" s="77">
        <v>2.4566744362125698E-5</v>
      </c>
      <c r="I9" s="77">
        <f t="shared" si="2"/>
        <v>2.4566744362125698E-5</v>
      </c>
      <c r="J9" s="76">
        <f>分析係数表!G12</f>
        <v>0.14436450839328538</v>
      </c>
      <c r="K9" s="78">
        <f t="shared" si="3"/>
        <v>3.5465659726617914E-6</v>
      </c>
      <c r="L9" s="79"/>
      <c r="M9" s="80"/>
      <c r="N9" s="81">
        <f>分析係数表!H12</f>
        <v>9.9009900990099015E-2</v>
      </c>
      <c r="O9" s="82">
        <f t="shared" si="4"/>
        <v>0.87736311688161417</v>
      </c>
      <c r="P9" s="76">
        <f>分析係数表!C12</f>
        <v>0.31725255547245079</v>
      </c>
      <c r="Q9" s="82">
        <f t="shared" si="5"/>
        <v>0.27834569090796663</v>
      </c>
      <c r="R9" s="83">
        <v>0.31871503263175005</v>
      </c>
      <c r="S9" s="84">
        <f t="shared" si="6"/>
        <v>0.31873959937611218</v>
      </c>
      <c r="T9" s="85">
        <f>分析係数表!F12</f>
        <v>0.2880095923261391</v>
      </c>
      <c r="U9" s="86">
        <f t="shared" si="7"/>
        <v>9.1800062074510969E-2</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投入係数表!W10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0.13100762187449952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投入係数表!W11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1.1041644668238001E-2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投入係数表!W12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8.1469432281864165E-2</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投入係数表!W13</f>
        <v>0</v>
      </c>
      <c r="E13" s="77">
        <f t="shared" si="0"/>
        <v>0</v>
      </c>
      <c r="F13" s="76">
        <f>分析係数表!C16</f>
        <v>8.9814814814814792E-2</v>
      </c>
      <c r="G13" s="77">
        <f t="shared" si="1"/>
        <v>0</v>
      </c>
      <c r="H13" s="77">
        <v>2.0963751162482824E-3</v>
      </c>
      <c r="I13" s="77">
        <f t="shared" si="2"/>
        <v>2.0963751162482824E-3</v>
      </c>
      <c r="J13" s="76">
        <f>分析係数表!G16</f>
        <v>3.255813953488372E-2</v>
      </c>
      <c r="K13" s="78">
        <f t="shared" si="3"/>
        <v>6.8254073552269663E-5</v>
      </c>
      <c r="L13" s="79"/>
      <c r="M13" s="80"/>
      <c r="N13" s="81">
        <f>分析係数表!H16</f>
        <v>1.7579308951303295E-2</v>
      </c>
      <c r="O13" s="82">
        <f t="shared" si="4"/>
        <v>0.15577671667081722</v>
      </c>
      <c r="P13" s="76">
        <f>分析係数表!C16</f>
        <v>8.9814814814814792E-2</v>
      </c>
      <c r="Q13" s="82">
        <f t="shared" si="5"/>
        <v>1.3991056960249321E-2</v>
      </c>
      <c r="R13" s="83">
        <v>1.5436692856116829E-2</v>
      </c>
      <c r="S13" s="84">
        <f t="shared" si="6"/>
        <v>1.7533067972365111E-2</v>
      </c>
      <c r="T13" s="85">
        <f>分析係数表!F16</f>
        <v>0.28372093023255812</v>
      </c>
      <c r="U13" s="86">
        <f t="shared" si="7"/>
        <v>4.9744983549501014E-3</v>
      </c>
      <c r="V13" s="87">
        <f>分析係数表!D16</f>
        <v>0</v>
      </c>
      <c r="W13" s="167">
        <f t="shared" si="8"/>
        <v>0</v>
      </c>
      <c r="X13" s="76">
        <f>分析係数表!E16</f>
        <v>0</v>
      </c>
      <c r="Y13" s="166">
        <f t="shared" si="9"/>
        <v>0</v>
      </c>
    </row>
    <row r="14" spans="1:25" x14ac:dyDescent="0.2">
      <c r="A14" s="6" t="s">
        <v>2</v>
      </c>
      <c r="B14" s="5" t="s">
        <v>364</v>
      </c>
      <c r="C14" s="90"/>
      <c r="D14" s="76">
        <f>投入係数表!W14</f>
        <v>4.4444444444444446E-2</v>
      </c>
      <c r="E14" s="77">
        <f t="shared" si="0"/>
        <v>4.4444444444444446</v>
      </c>
      <c r="F14" s="76">
        <f>分析係数表!C17</f>
        <v>7.194244604316502E-3</v>
      </c>
      <c r="G14" s="77">
        <f t="shared" si="1"/>
        <v>3.1974420463628903E-2</v>
      </c>
      <c r="H14" s="77">
        <v>3.2200873118059546E-2</v>
      </c>
      <c r="I14" s="77">
        <f t="shared" si="2"/>
        <v>3.2200873118059546E-2</v>
      </c>
      <c r="J14" s="76">
        <f>分析係数表!G17</f>
        <v>0.24242424242424243</v>
      </c>
      <c r="K14" s="78">
        <f t="shared" si="3"/>
        <v>7.8062722710447383E-3</v>
      </c>
      <c r="L14" s="79"/>
      <c r="M14" s="80"/>
      <c r="N14" s="81">
        <f>分析係数表!H17</f>
        <v>2.8625311510742913E-3</v>
      </c>
      <c r="O14" s="82">
        <f t="shared" si="4"/>
        <v>2.5365940454060272E-2</v>
      </c>
      <c r="P14" s="76">
        <f>分析係数表!C17</f>
        <v>7.194244604316502E-3</v>
      </c>
      <c r="Q14" s="82">
        <f t="shared" si="5"/>
        <v>1.8248878024503678E-4</v>
      </c>
      <c r="R14" s="83">
        <v>2.928217416501319E-4</v>
      </c>
      <c r="S14" s="84">
        <f t="shared" si="6"/>
        <v>3.2493694859709675E-2</v>
      </c>
      <c r="T14" s="85">
        <f>分析係数表!F17</f>
        <v>0.39393939393939392</v>
      </c>
      <c r="U14" s="86">
        <f t="shared" si="7"/>
        <v>1.2800546459885629E-2</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投入係数表!W15</f>
        <v>0</v>
      </c>
      <c r="E15" s="77">
        <f t="shared" si="0"/>
        <v>0</v>
      </c>
      <c r="F15" s="76">
        <f>分析係数表!C18</f>
        <v>0.18904593639575973</v>
      </c>
      <c r="G15" s="77">
        <f t="shared" si="1"/>
        <v>0</v>
      </c>
      <c r="H15" s="77">
        <v>1.3748592594315617E-3</v>
      </c>
      <c r="I15" s="77">
        <f t="shared" si="2"/>
        <v>1.3748592594315617E-3</v>
      </c>
      <c r="J15" s="76">
        <f>分析係数表!G18</f>
        <v>0.21417322834645669</v>
      </c>
      <c r="K15" s="78">
        <f t="shared" si="3"/>
        <v>2.9445804611447622E-4</v>
      </c>
      <c r="L15" s="79"/>
      <c r="M15" s="80"/>
      <c r="N15" s="81">
        <f>分析係数表!H18</f>
        <v>4.7147571900047147E-4</v>
      </c>
      <c r="O15" s="82">
        <f t="shared" si="4"/>
        <v>4.1779196041981624E-3</v>
      </c>
      <c r="P15" s="76">
        <f>分析係数表!C18</f>
        <v>0.18904593639575973</v>
      </c>
      <c r="Q15" s="82">
        <f t="shared" si="5"/>
        <v>7.898187237618435E-4</v>
      </c>
      <c r="R15" s="83">
        <v>1.3153675768137463E-3</v>
      </c>
      <c r="S15" s="84">
        <f t="shared" si="6"/>
        <v>2.6902268362453078E-3</v>
      </c>
      <c r="T15" s="85">
        <f>分析係数表!F18</f>
        <v>0.45826771653543308</v>
      </c>
      <c r="U15" s="86">
        <f t="shared" si="7"/>
        <v>1.2328441092084796E-3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投入係数表!W16</f>
        <v>6.6666666666666666E-2</v>
      </c>
      <c r="E16" s="77">
        <f t="shared" si="0"/>
        <v>6.666666666666667</v>
      </c>
      <c r="F16" s="76">
        <f>分析係数表!C19</f>
        <v>0.10693641618497107</v>
      </c>
      <c r="G16" s="77">
        <f t="shared" si="1"/>
        <v>0.71290944123314048</v>
      </c>
      <c r="H16" s="77">
        <v>0.75770120911872563</v>
      </c>
      <c r="I16" s="77">
        <f t="shared" si="2"/>
        <v>0.75770120911872563</v>
      </c>
      <c r="J16" s="76">
        <f>分析係数表!G19</f>
        <v>5.6250000000000001E-2</v>
      </c>
      <c r="K16" s="78">
        <f t="shared" si="3"/>
        <v>4.2620693012928319E-2</v>
      </c>
      <c r="L16" s="79"/>
      <c r="M16" s="80"/>
      <c r="N16" s="81">
        <f>分析係数表!H19</f>
        <v>-1.34707348285849E-4</v>
      </c>
      <c r="O16" s="82">
        <f t="shared" si="4"/>
        <v>-1.1936913154851894E-3</v>
      </c>
      <c r="P16" s="76">
        <f>分析係数表!C19</f>
        <v>0.10693641618497107</v>
      </c>
      <c r="Q16" s="82">
        <f t="shared" si="5"/>
        <v>-1.2764907130910982E-4</v>
      </c>
      <c r="R16" s="83">
        <v>-6.9639181780024222E-5</v>
      </c>
      <c r="S16" s="84">
        <f t="shared" si="6"/>
        <v>0.75763156993694558</v>
      </c>
      <c r="T16" s="85">
        <f>分析係数表!F19</f>
        <v>0.23125000000000001</v>
      </c>
      <c r="U16" s="86">
        <f t="shared" si="7"/>
        <v>0.17520230054791869</v>
      </c>
      <c r="V16" s="87">
        <f>分析係数表!D19</f>
        <v>0</v>
      </c>
      <c r="W16" s="167">
        <f t="shared" si="8"/>
        <v>0</v>
      </c>
      <c r="X16" s="76">
        <f>分析係数表!E19</f>
        <v>0</v>
      </c>
      <c r="Y16" s="166">
        <f t="shared" si="9"/>
        <v>0</v>
      </c>
    </row>
    <row r="17" spans="1:25" x14ac:dyDescent="0.2">
      <c r="A17" s="6" t="s">
        <v>5</v>
      </c>
      <c r="B17" s="5" t="s">
        <v>33</v>
      </c>
      <c r="C17" s="90"/>
      <c r="D17" s="76">
        <f>投入係数表!W17</f>
        <v>2.2222222222222223E-2</v>
      </c>
      <c r="E17" s="77">
        <f t="shared" si="0"/>
        <v>2.2222222222222223</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5.3716109196833518E-3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投入係数表!W18</f>
        <v>0</v>
      </c>
      <c r="E18" s="77">
        <f t="shared" si="0"/>
        <v>0</v>
      </c>
      <c r="F18" s="76">
        <f>分析係数表!C21</f>
        <v>2.4177949709864643E-2</v>
      </c>
      <c r="G18" s="77">
        <f t="shared" si="1"/>
        <v>0</v>
      </c>
      <c r="H18" s="77">
        <v>1.8006035727203781E-4</v>
      </c>
      <c r="I18" s="77">
        <f t="shared" si="2"/>
        <v>1.8006035727203781E-4</v>
      </c>
      <c r="J18" s="76">
        <f>分析係数表!G21</f>
        <v>0.28491620111731841</v>
      </c>
      <c r="K18" s="78">
        <f t="shared" si="3"/>
        <v>5.1302112965776129E-5</v>
      </c>
      <c r="L18" s="79"/>
      <c r="M18" s="80"/>
      <c r="N18" s="81">
        <f>分析係数表!H21</f>
        <v>9.7662827507240518E-4</v>
      </c>
      <c r="O18" s="82">
        <f t="shared" si="4"/>
        <v>8.6542620372676224E-3</v>
      </c>
      <c r="P18" s="76">
        <f>分析係数表!C21</f>
        <v>2.4177949709864643E-2</v>
      </c>
      <c r="Q18" s="82">
        <f t="shared" si="5"/>
        <v>2.092423123130473E-4</v>
      </c>
      <c r="R18" s="83">
        <v>3.5018399527057934E-4</v>
      </c>
      <c r="S18" s="84">
        <f t="shared" si="6"/>
        <v>5.3024435254261709E-4</v>
      </c>
      <c r="T18" s="85">
        <f>分析係数表!F21</f>
        <v>0.42458100558659218</v>
      </c>
      <c r="U18" s="86">
        <f t="shared" si="7"/>
        <v>2.2513168040915585E-4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投入係数表!W19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2.9842282887129735E-4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投入係数表!W20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2.9842282887129735E-4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投入係数表!W21</f>
        <v>0</v>
      </c>
      <c r="E21" s="77">
        <f t="shared" si="0"/>
        <v>0</v>
      </c>
      <c r="F21" s="76">
        <f>分析係数表!C24</f>
        <v>5.8479532163743242E-3</v>
      </c>
      <c r="G21" s="77">
        <f t="shared" si="1"/>
        <v>0</v>
      </c>
      <c r="H21" s="77">
        <v>2.8265110069028271E-5</v>
      </c>
      <c r="I21" s="77">
        <f t="shared" si="2"/>
        <v>2.8265110069028271E-5</v>
      </c>
      <c r="J21" s="76">
        <f>分析係数表!G24</f>
        <v>0.33333333333333331</v>
      </c>
      <c r="K21" s="78">
        <f t="shared" si="3"/>
        <v>9.4217033563427559E-6</v>
      </c>
      <c r="L21" s="79"/>
      <c r="M21" s="80"/>
      <c r="N21" s="81">
        <f>分析係数表!H24</f>
        <v>4.0412204485754696E-4</v>
      </c>
      <c r="O21" s="82">
        <f t="shared" si="4"/>
        <v>3.5810739464555677E-3</v>
      </c>
      <c r="P21" s="76">
        <f>分析係数表!C24</f>
        <v>5.8479532163743242E-3</v>
      </c>
      <c r="Q21" s="82">
        <f t="shared" si="5"/>
        <v>2.0941952903249131E-5</v>
      </c>
      <c r="R21" s="83">
        <v>4.2916952198062213E-5</v>
      </c>
      <c r="S21" s="84">
        <f t="shared" si="6"/>
        <v>7.1182062267090488E-5</v>
      </c>
      <c r="T21" s="85">
        <f>分析係数表!F24</f>
        <v>0.66666666666666663</v>
      </c>
      <c r="U21" s="86">
        <f t="shared" si="7"/>
        <v>4.7454708178060325E-5</v>
      </c>
      <c r="V21" s="87">
        <f>分析係数表!D24</f>
        <v>0</v>
      </c>
      <c r="W21" s="167">
        <f t="shared" si="8"/>
        <v>0</v>
      </c>
      <c r="X21" s="76">
        <f>分析係数表!E24</f>
        <v>0</v>
      </c>
      <c r="Y21" s="166">
        <f t="shared" si="9"/>
        <v>0</v>
      </c>
    </row>
    <row r="22" spans="1:25" x14ac:dyDescent="0.2">
      <c r="A22" s="6" t="s">
        <v>10</v>
      </c>
      <c r="B22" s="5" t="s">
        <v>271</v>
      </c>
      <c r="C22" s="90"/>
      <c r="D22" s="76">
        <f>投入係数表!W22</f>
        <v>2.2222222222222223E-2</v>
      </c>
      <c r="E22" s="77">
        <f t="shared" si="0"/>
        <v>2.2222222222222223</v>
      </c>
      <c r="F22" s="76">
        <f>分析係数表!C25</f>
        <v>1.2048192771084376E-2</v>
      </c>
      <c r="G22" s="77">
        <f t="shared" si="1"/>
        <v>2.6773761713520836E-2</v>
      </c>
      <c r="H22" s="77">
        <v>2.7257216384938072E-2</v>
      </c>
      <c r="I22" s="77">
        <f t="shared" si="2"/>
        <v>2.7257216384938072E-2</v>
      </c>
      <c r="J22" s="76">
        <f>分析係数表!G25</f>
        <v>0.33333333333333331</v>
      </c>
      <c r="K22" s="78">
        <f t="shared" si="3"/>
        <v>9.0857387949793561E-3</v>
      </c>
      <c r="L22" s="79"/>
      <c r="M22" s="80"/>
      <c r="N22" s="81">
        <f>分析係数表!H25</f>
        <v>5.3882939314339599E-4</v>
      </c>
      <c r="O22" s="82">
        <f t="shared" si="4"/>
        <v>4.7747652619407575E-3</v>
      </c>
      <c r="P22" s="76">
        <f>分析係数表!C25</f>
        <v>1.2048192771084376E-2</v>
      </c>
      <c r="Q22" s="82">
        <f t="shared" si="5"/>
        <v>5.7527292312539435E-5</v>
      </c>
      <c r="R22" s="83">
        <v>9.6156034983516483E-5</v>
      </c>
      <c r="S22" s="84">
        <f t="shared" si="6"/>
        <v>2.7353372419921588E-2</v>
      </c>
      <c r="T22" s="85">
        <f>分析係数表!F25</f>
        <v>0.66666666666666663</v>
      </c>
      <c r="U22" s="86">
        <f t="shared" si="7"/>
        <v>1.8235581613281059E-2</v>
      </c>
      <c r="V22" s="87">
        <f>分析係数表!D25</f>
        <v>0</v>
      </c>
      <c r="W22" s="167">
        <f t="shared" si="8"/>
        <v>0</v>
      </c>
      <c r="X22" s="76">
        <f>分析係数表!E25</f>
        <v>0</v>
      </c>
      <c r="Y22" s="166">
        <f t="shared" si="9"/>
        <v>0</v>
      </c>
    </row>
    <row r="23" spans="1:25" x14ac:dyDescent="0.2">
      <c r="A23" s="6" t="s">
        <v>11</v>
      </c>
      <c r="B23" s="5" t="s">
        <v>35</v>
      </c>
      <c r="C23" s="90"/>
      <c r="D23" s="76">
        <f>投入係数表!W23</f>
        <v>4.4444444444444446E-2</v>
      </c>
      <c r="E23" s="77">
        <f t="shared" si="0"/>
        <v>4.4444444444444446</v>
      </c>
      <c r="F23" s="76">
        <f>分析係数表!C26</f>
        <v>2.4531024531024515E-2</v>
      </c>
      <c r="G23" s="77">
        <f t="shared" si="1"/>
        <v>0.1090267756934423</v>
      </c>
      <c r="H23" s="77">
        <v>0.10971606508316731</v>
      </c>
      <c r="I23" s="77">
        <f t="shared" si="2"/>
        <v>0.10971606508316731</v>
      </c>
      <c r="J23" s="76">
        <f>分析係数表!G26</f>
        <v>0.2</v>
      </c>
      <c r="K23" s="78">
        <f t="shared" si="3"/>
        <v>2.1943213016633462E-2</v>
      </c>
      <c r="L23" s="79"/>
      <c r="M23" s="80"/>
      <c r="N23" s="81">
        <f>分析係数表!H26</f>
        <v>1.1988953997440561E-2</v>
      </c>
      <c r="O23" s="82">
        <f t="shared" si="4"/>
        <v>0.10623852707818185</v>
      </c>
      <c r="P23" s="76">
        <f>分析係数表!C26</f>
        <v>2.4531024531024515E-2</v>
      </c>
      <c r="Q23" s="82">
        <f t="shared" si="5"/>
        <v>2.6061399138947909E-3</v>
      </c>
      <c r="R23" s="83">
        <v>2.6581031922822151E-3</v>
      </c>
      <c r="S23" s="84">
        <f t="shared" si="6"/>
        <v>0.11237416827544952</v>
      </c>
      <c r="T23" s="85">
        <f>分析係数表!F26</f>
        <v>0.35</v>
      </c>
      <c r="U23" s="86">
        <f t="shared" si="7"/>
        <v>3.933095889640733E-2</v>
      </c>
      <c r="V23" s="87">
        <f>分析係数表!D26</f>
        <v>0.17499999999999999</v>
      </c>
      <c r="W23" s="167">
        <f t="shared" si="8"/>
        <v>0</v>
      </c>
      <c r="X23" s="76">
        <f>分析係数表!E26</f>
        <v>0.2</v>
      </c>
      <c r="Y23" s="166">
        <f t="shared" si="9"/>
        <v>0</v>
      </c>
    </row>
    <row r="24" spans="1:25" x14ac:dyDescent="0.2">
      <c r="A24" s="6" t="s">
        <v>12</v>
      </c>
      <c r="B24" s="5" t="s">
        <v>365</v>
      </c>
      <c r="C24" s="90"/>
      <c r="D24" s="76">
        <f>投入係数表!W24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0.1017621846451124</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0.51111111111111107</v>
      </c>
      <c r="E25" s="77">
        <f t="shared" si="0"/>
        <v>51.111111111111107</v>
      </c>
      <c r="F25" s="76">
        <f>分析係数表!C28</f>
        <v>3.3670033670033517E-3</v>
      </c>
      <c r="G25" s="77">
        <f t="shared" si="1"/>
        <v>0.17209128320239353</v>
      </c>
      <c r="H25" s="77">
        <v>0.17247680666270349</v>
      </c>
      <c r="I25" s="77">
        <f t="shared" si="2"/>
        <v>100.1724768066627</v>
      </c>
      <c r="J25" s="76">
        <f>分析係数表!G28</f>
        <v>0.13333333333333333</v>
      </c>
      <c r="K25" s="78">
        <f t="shared" si="3"/>
        <v>13.35633024088836</v>
      </c>
      <c r="L25" s="79"/>
      <c r="M25" s="80"/>
      <c r="N25" s="81">
        <f>分析係数表!H28</f>
        <v>2.1418468377449991E-2</v>
      </c>
      <c r="O25" s="82">
        <f t="shared" si="4"/>
        <v>0.18979691916214511</v>
      </c>
      <c r="P25" s="76">
        <f>分析係数表!C28</f>
        <v>3.3670033670033517E-3</v>
      </c>
      <c r="Q25" s="82">
        <f t="shared" si="5"/>
        <v>6.3904686586580559E-4</v>
      </c>
      <c r="R25" s="83">
        <v>6.6557479045664485E-4</v>
      </c>
      <c r="S25" s="84">
        <f t="shared" si="6"/>
        <v>100.17314238145316</v>
      </c>
      <c r="T25" s="85">
        <f>分析係数表!F28</f>
        <v>0.22222222222222221</v>
      </c>
      <c r="U25" s="86">
        <f t="shared" si="7"/>
        <v>22.260698306989589</v>
      </c>
      <c r="V25" s="87">
        <f>分析係数表!D28</f>
        <v>0.62222222222222223</v>
      </c>
      <c r="W25" s="167">
        <f t="shared" si="8"/>
        <v>62</v>
      </c>
      <c r="X25" s="76">
        <f>分析係数表!E28</f>
        <v>0.62222222222222223</v>
      </c>
      <c r="Y25" s="166">
        <f t="shared" si="9"/>
        <v>62</v>
      </c>
    </row>
    <row r="26" spans="1:25" x14ac:dyDescent="0.2">
      <c r="A26" s="6" t="s">
        <v>14</v>
      </c>
      <c r="B26" s="5" t="s">
        <v>50</v>
      </c>
      <c r="C26" s="90"/>
      <c r="D26" s="76">
        <f>投入係数表!W26</f>
        <v>0</v>
      </c>
      <c r="E26" s="77">
        <f t="shared" si="0"/>
        <v>0</v>
      </c>
      <c r="F26" s="76">
        <f>分析係数表!C29</f>
        <v>2.5392986698911768E-2</v>
      </c>
      <c r="G26" s="77">
        <f t="shared" si="1"/>
        <v>0</v>
      </c>
      <c r="H26" s="77">
        <v>3.8902722341136982E-4</v>
      </c>
      <c r="I26" s="77">
        <f t="shared" si="2"/>
        <v>3.8902722341136982E-4</v>
      </c>
      <c r="J26" s="76">
        <f>分析係数表!G29</f>
        <v>0.29914529914529914</v>
      </c>
      <c r="K26" s="78">
        <f t="shared" si="3"/>
        <v>1.1637566512305934E-4</v>
      </c>
      <c r="L26" s="79"/>
      <c r="M26" s="80"/>
      <c r="N26" s="81">
        <f>分析係数表!H29</f>
        <v>1.0103051121438675E-2</v>
      </c>
      <c r="O26" s="82">
        <f t="shared" si="4"/>
        <v>8.95268486613892E-2</v>
      </c>
      <c r="P26" s="76">
        <f>分析係数表!C29</f>
        <v>2.5392986698911768E-2</v>
      </c>
      <c r="Q26" s="82">
        <f t="shared" si="5"/>
        <v>2.2733540772541428E-3</v>
      </c>
      <c r="R26" s="83">
        <v>2.8816338402942337E-3</v>
      </c>
      <c r="S26" s="84">
        <f t="shared" si="6"/>
        <v>3.2706610637056035E-3</v>
      </c>
      <c r="T26" s="85">
        <f>分析係数表!F29</f>
        <v>0.51282051282051277</v>
      </c>
      <c r="U26" s="86">
        <f t="shared" si="7"/>
        <v>1.6772620839515914E-3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投入係数表!W27</f>
        <v>0</v>
      </c>
      <c r="E27" s="77">
        <f t="shared" si="0"/>
        <v>0</v>
      </c>
      <c r="F27" s="76">
        <f>分析係数表!C30</f>
        <v>1</v>
      </c>
      <c r="G27" s="77">
        <f t="shared" si="1"/>
        <v>0</v>
      </c>
      <c r="H27" s="77">
        <v>8.4621080059118399E-3</v>
      </c>
      <c r="I27" s="77">
        <f t="shared" si="2"/>
        <v>8.4621080059118399E-3</v>
      </c>
      <c r="J27" s="76">
        <f>分析係数表!G30</f>
        <v>0.34463347510632975</v>
      </c>
      <c r="K27" s="78">
        <f t="shared" si="3"/>
        <v>2.9163256888024916E-3</v>
      </c>
      <c r="L27" s="79"/>
      <c r="M27" s="80"/>
      <c r="N27" s="81">
        <f>分析係数表!H30</f>
        <v>0</v>
      </c>
      <c r="O27" s="82">
        <f t="shared" si="4"/>
        <v>0</v>
      </c>
      <c r="P27" s="76">
        <f>分析係数表!C30</f>
        <v>1</v>
      </c>
      <c r="Q27" s="82">
        <f t="shared" si="5"/>
        <v>0</v>
      </c>
      <c r="R27" s="83">
        <v>1.2788639614015289E-2</v>
      </c>
      <c r="S27" s="84">
        <f t="shared" si="6"/>
        <v>2.1250747619927131E-2</v>
      </c>
      <c r="T27" s="85">
        <f>分析係数表!F30</f>
        <v>0.44145609206905179</v>
      </c>
      <c r="U27" s="86">
        <f t="shared" si="7"/>
        <v>9.3812719978387353E-3</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投入係数表!W28</f>
        <v>0</v>
      </c>
      <c r="E28" s="77">
        <f t="shared" si="0"/>
        <v>0</v>
      </c>
      <c r="F28" s="76">
        <f>分析係数表!C31</f>
        <v>1.5332197614991494E-2</v>
      </c>
      <c r="G28" s="77">
        <f t="shared" si="1"/>
        <v>0</v>
      </c>
      <c r="H28" s="77">
        <v>1.0021861542886742E-3</v>
      </c>
      <c r="I28" s="77">
        <f t="shared" si="2"/>
        <v>1.0021861542886742E-3</v>
      </c>
      <c r="J28" s="76">
        <f>分析係数表!G31</f>
        <v>7.407407407407407E-2</v>
      </c>
      <c r="K28" s="78">
        <f t="shared" si="3"/>
        <v>7.4236011428790679E-5</v>
      </c>
      <c r="L28" s="79"/>
      <c r="M28" s="80"/>
      <c r="N28" s="81">
        <f>分析係数表!H31</f>
        <v>2.4786152084596214E-2</v>
      </c>
      <c r="O28" s="82">
        <f t="shared" si="4"/>
        <v>0.21963920204927481</v>
      </c>
      <c r="P28" s="76">
        <f>分析係数表!C31</f>
        <v>1.5332197614991494E-2</v>
      </c>
      <c r="Q28" s="82">
        <f t="shared" si="5"/>
        <v>3.3675516498185261E-3</v>
      </c>
      <c r="R28" s="83">
        <v>4.0226789311260652E-3</v>
      </c>
      <c r="S28" s="84">
        <f t="shared" si="6"/>
        <v>5.0248650854147394E-3</v>
      </c>
      <c r="T28" s="85">
        <f>分析係数表!F31</f>
        <v>0.37037037037037035</v>
      </c>
      <c r="U28" s="86">
        <f t="shared" si="7"/>
        <v>1.8610611427461996E-3</v>
      </c>
      <c r="V28" s="87">
        <f>分析係数表!D31</f>
        <v>0</v>
      </c>
      <c r="W28" s="167">
        <f t="shared" si="8"/>
        <v>0</v>
      </c>
      <c r="X28" s="76">
        <f>分析係数表!E31</f>
        <v>0</v>
      </c>
      <c r="Y28" s="166">
        <f t="shared" si="9"/>
        <v>0</v>
      </c>
    </row>
    <row r="29" spans="1:25" x14ac:dyDescent="0.2">
      <c r="A29" s="6" t="s">
        <v>17</v>
      </c>
      <c r="B29" s="5" t="s">
        <v>272</v>
      </c>
      <c r="C29" s="90"/>
      <c r="D29" s="76">
        <f>投入係数表!W29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6.2370371234101142E-2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投入係数表!W30</f>
        <v>0</v>
      </c>
      <c r="E30" s="77">
        <f t="shared" si="0"/>
        <v>0</v>
      </c>
      <c r="F30" s="76">
        <f>分析係数表!C33</f>
        <v>1</v>
      </c>
      <c r="G30" s="77">
        <f t="shared" si="1"/>
        <v>0</v>
      </c>
      <c r="H30" s="77">
        <v>1.0507877514936037E-3</v>
      </c>
      <c r="I30" s="77">
        <f t="shared" si="2"/>
        <v>1.0507877514936037E-3</v>
      </c>
      <c r="J30" s="76">
        <f>分析係数表!G33</f>
        <v>0.50724637681159424</v>
      </c>
      <c r="K30" s="78">
        <f t="shared" si="3"/>
        <v>5.3300827974313238E-4</v>
      </c>
      <c r="L30" s="79"/>
      <c r="M30" s="80"/>
      <c r="N30" s="81">
        <f>分析係数表!H33</f>
        <v>1.0439819492153296E-3</v>
      </c>
      <c r="O30" s="82">
        <f t="shared" si="4"/>
        <v>9.2511076950102158E-3</v>
      </c>
      <c r="P30" s="76">
        <f>分析係数表!C33</f>
        <v>1</v>
      </c>
      <c r="Q30" s="82">
        <f t="shared" si="5"/>
        <v>9.2511076950102158E-3</v>
      </c>
      <c r="R30" s="83">
        <v>2.6267342133259951E-2</v>
      </c>
      <c r="S30" s="84">
        <f t="shared" si="6"/>
        <v>2.7318129884753555E-2</v>
      </c>
      <c r="T30" s="85">
        <f>分析係数表!F33</f>
        <v>0.64822134387351782</v>
      </c>
      <c r="U30" s="86">
        <f t="shared" si="7"/>
        <v>1.7708194866006256E-2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投入係数表!W31</f>
        <v>4.4444444444444446E-2</v>
      </c>
      <c r="E31" s="77">
        <f t="shared" si="0"/>
        <v>4.4444444444444446</v>
      </c>
      <c r="F31" s="76">
        <f>分析係数表!C34</f>
        <v>0.17998641611953814</v>
      </c>
      <c r="G31" s="77">
        <f t="shared" si="1"/>
        <v>0.79993962719794731</v>
      </c>
      <c r="H31" s="77">
        <v>0.81154323476380885</v>
      </c>
      <c r="I31" s="77">
        <f t="shared" si="2"/>
        <v>0.81154323476380885</v>
      </c>
      <c r="J31" s="76">
        <f>分析係数表!G34</f>
        <v>0.42479908151549944</v>
      </c>
      <c r="K31" s="78">
        <f t="shared" si="3"/>
        <v>0.34474282073778334</v>
      </c>
      <c r="L31" s="79"/>
      <c r="M31" s="80"/>
      <c r="N31" s="81">
        <f>分析係数表!H34</f>
        <v>0.17353674142924497</v>
      </c>
      <c r="O31" s="82">
        <f t="shared" si="4"/>
        <v>1.5377728371737951</v>
      </c>
      <c r="P31" s="76">
        <f>分析係数表!C34</f>
        <v>0.17998641611953814</v>
      </c>
      <c r="Q31" s="82">
        <f t="shared" si="5"/>
        <v>0.27677822176888545</v>
      </c>
      <c r="R31" s="83">
        <v>0.29370294539570652</v>
      </c>
      <c r="S31" s="84">
        <f t="shared" si="6"/>
        <v>1.1052461801595155</v>
      </c>
      <c r="T31" s="85">
        <f>分析係数表!F34</f>
        <v>0.70187523918867201</v>
      </c>
      <c r="U31" s="86">
        <f t="shared" si="7"/>
        <v>0.77574492706182596</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投入係数表!W32</f>
        <v>0</v>
      </c>
      <c r="E32" s="77">
        <f t="shared" si="0"/>
        <v>0</v>
      </c>
      <c r="F32" s="76">
        <f>分析係数表!C35</f>
        <v>0.37009544008483564</v>
      </c>
      <c r="G32" s="77">
        <f t="shared" si="1"/>
        <v>0</v>
      </c>
      <c r="H32" s="77">
        <v>1.1340364157639718E-2</v>
      </c>
      <c r="I32" s="77">
        <f t="shared" si="2"/>
        <v>1.1340364157639718E-2</v>
      </c>
      <c r="J32" s="76">
        <f>分析係数表!G35</f>
        <v>0.31512981199641898</v>
      </c>
      <c r="K32" s="78">
        <f t="shared" si="3"/>
        <v>3.5736868249679325E-3</v>
      </c>
      <c r="L32" s="79"/>
      <c r="M32" s="80"/>
      <c r="N32" s="81">
        <f>分析係数表!H35</f>
        <v>6.5501448103994067E-2</v>
      </c>
      <c r="O32" s="82">
        <f t="shared" si="4"/>
        <v>0.58043240215467329</v>
      </c>
      <c r="P32" s="76">
        <f>分析係数表!C35</f>
        <v>0.37009544008483564</v>
      </c>
      <c r="Q32" s="82">
        <f t="shared" si="5"/>
        <v>0.21481538531493211</v>
      </c>
      <c r="R32" s="83">
        <v>0.2509226852705933</v>
      </c>
      <c r="S32" s="84">
        <f t="shared" si="6"/>
        <v>0.26226304942823303</v>
      </c>
      <c r="T32" s="85">
        <f>分析係数表!F35</f>
        <v>0.64995523724261417</v>
      </c>
      <c r="U32" s="86">
        <f t="shared" si="7"/>
        <v>0.17045924251109865</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投入係数表!W33</f>
        <v>0</v>
      </c>
      <c r="E33" s="77">
        <f t="shared" si="0"/>
        <v>0</v>
      </c>
      <c r="F33" s="76">
        <f>分析係数表!C36</f>
        <v>0.67206754906435417</v>
      </c>
      <c r="G33" s="77">
        <f t="shared" si="1"/>
        <v>0</v>
      </c>
      <c r="H33" s="77">
        <v>1.9324636457588931E-2</v>
      </c>
      <c r="I33" s="77">
        <f t="shared" si="2"/>
        <v>1.9324636457588931E-2</v>
      </c>
      <c r="J33" s="76">
        <f>分析係数表!G36</f>
        <v>6.1058344640434192E-3</v>
      </c>
      <c r="K33" s="78">
        <f t="shared" si="3"/>
        <v>1.1799303128785643E-4</v>
      </c>
      <c r="L33" s="79"/>
      <c r="M33" s="80"/>
      <c r="N33" s="81">
        <f>分析係数表!H36</f>
        <v>0.13181114029770324</v>
      </c>
      <c r="O33" s="82">
        <f t="shared" si="4"/>
        <v>1.1680269522022577</v>
      </c>
      <c r="P33" s="76">
        <f>分析係数表!C36</f>
        <v>0.67206754906435417</v>
      </c>
      <c r="Q33" s="82">
        <f t="shared" si="5"/>
        <v>0.78499301100767893</v>
      </c>
      <c r="R33" s="83">
        <v>0.80885945078044696</v>
      </c>
      <c r="S33" s="84">
        <f t="shared" si="6"/>
        <v>0.82818408723803594</v>
      </c>
      <c r="T33" s="85">
        <f>分析係数表!F36</f>
        <v>0.89721845318860249</v>
      </c>
      <c r="U33" s="86">
        <f t="shared" si="7"/>
        <v>0.7430620457071252</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投入係数表!W34</f>
        <v>0</v>
      </c>
      <c r="E34" s="77">
        <f t="shared" si="0"/>
        <v>0</v>
      </c>
      <c r="F34" s="76">
        <f>分析係数表!C37</f>
        <v>0.22615884263359909</v>
      </c>
      <c r="G34" s="77">
        <f t="shared" si="1"/>
        <v>0</v>
      </c>
      <c r="H34" s="77">
        <v>9.4202385290849174E-3</v>
      </c>
      <c r="I34" s="77">
        <f t="shared" si="2"/>
        <v>9.4202385290849174E-3</v>
      </c>
      <c r="J34" s="76">
        <f>分析係数表!G37</f>
        <v>0.42877801879971078</v>
      </c>
      <c r="K34" s="78">
        <f t="shared" si="3"/>
        <v>4.0391912131217322E-3</v>
      </c>
      <c r="L34" s="79"/>
      <c r="M34" s="80"/>
      <c r="N34" s="81">
        <f>分析係数表!H37</f>
        <v>5.1626591230551626E-2</v>
      </c>
      <c r="O34" s="82">
        <f t="shared" si="4"/>
        <v>0.4574821966596988</v>
      </c>
      <c r="P34" s="76">
        <f>分析係数表!C37</f>
        <v>0.22615884263359909</v>
      </c>
      <c r="Q34" s="82">
        <f t="shared" si="5"/>
        <v>0.10346364412203406</v>
      </c>
      <c r="R34" s="83">
        <v>0.12045212817812184</v>
      </c>
      <c r="S34" s="84">
        <f t="shared" si="6"/>
        <v>0.12987236670720675</v>
      </c>
      <c r="T34" s="85">
        <f>分析係数表!F37</f>
        <v>0.63340563991323207</v>
      </c>
      <c r="U34" s="86">
        <f t="shared" si="7"/>
        <v>8.2261889541224237E-2</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投入係数表!W35</f>
        <v>0</v>
      </c>
      <c r="E35" s="77">
        <f t="shared" si="0"/>
        <v>0</v>
      </c>
      <c r="F35" s="76">
        <f>分析係数表!C38</f>
        <v>8.5419734904271016E-2</v>
      </c>
      <c r="G35" s="77">
        <f t="shared" si="1"/>
        <v>0</v>
      </c>
      <c r="H35" s="77">
        <v>4.8993799423957835E-3</v>
      </c>
      <c r="I35" s="77">
        <f t="shared" si="2"/>
        <v>4.8993799423957835E-3</v>
      </c>
      <c r="J35" s="76">
        <f>分析係数表!G38</f>
        <v>0.21071428571428572</v>
      </c>
      <c r="K35" s="78">
        <f t="shared" si="3"/>
        <v>1.0323693450048259E-3</v>
      </c>
      <c r="L35" s="79"/>
      <c r="M35" s="80"/>
      <c r="N35" s="81">
        <f>分析係数表!H38</f>
        <v>4.4689162793830402E-2</v>
      </c>
      <c r="O35" s="82">
        <f t="shared" si="4"/>
        <v>0.39600709391221151</v>
      </c>
      <c r="P35" s="76">
        <f>分析係数表!C38</f>
        <v>8.5419734904271016E-2</v>
      </c>
      <c r="Q35" s="82">
        <f t="shared" si="5"/>
        <v>3.3826820982191863E-2</v>
      </c>
      <c r="R35" s="83">
        <v>3.9821872930962142E-2</v>
      </c>
      <c r="S35" s="84">
        <f t="shared" si="6"/>
        <v>4.4721252873357924E-2</v>
      </c>
      <c r="T35" s="85">
        <f>分析係数表!F38</f>
        <v>0.38214285714285712</v>
      </c>
      <c r="U35" s="86">
        <f t="shared" si="7"/>
        <v>1.7089907348033204E-2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投入係数表!W36</f>
        <v>0</v>
      </c>
      <c r="E36" s="77">
        <f t="shared" si="0"/>
        <v>0</v>
      </c>
      <c r="F36" s="76">
        <f>分析係数表!C39</f>
        <v>1</v>
      </c>
      <c r="G36" s="77">
        <f t="shared" si="1"/>
        <v>0</v>
      </c>
      <c r="H36" s="77">
        <v>1.4898466196598478E-4</v>
      </c>
      <c r="I36" s="77">
        <f t="shared" si="2"/>
        <v>1.4898466196598478E-4</v>
      </c>
      <c r="J36" s="76">
        <f>分析係数表!G39</f>
        <v>0.35514018691588783</v>
      </c>
      <c r="K36" s="78">
        <f t="shared" si="3"/>
        <v>5.2910440698200195E-5</v>
      </c>
      <c r="L36" s="79"/>
      <c r="M36" s="80"/>
      <c r="N36" s="81">
        <f>分析係数表!H39</f>
        <v>4.1085741227183939E-3</v>
      </c>
      <c r="O36" s="82">
        <f t="shared" si="4"/>
        <v>3.6407585122298268E-2</v>
      </c>
      <c r="P36" s="76">
        <f>分析係数表!C39</f>
        <v>1</v>
      </c>
      <c r="Q36" s="82">
        <f t="shared" si="5"/>
        <v>3.6407585122298268E-2</v>
      </c>
      <c r="R36" s="83">
        <v>3.8346636166719336E-2</v>
      </c>
      <c r="S36" s="84">
        <f t="shared" si="6"/>
        <v>3.8495620828685323E-2</v>
      </c>
      <c r="T36" s="85">
        <f>分析係数表!F39</f>
        <v>0.70560747663551404</v>
      </c>
      <c r="U36" s="86">
        <f t="shared" si="7"/>
        <v>2.7162797874446188E-2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投入係数表!W37</f>
        <v>0</v>
      </c>
      <c r="E37" s="77">
        <f t="shared" si="0"/>
        <v>0</v>
      </c>
      <c r="F37" s="76">
        <f>分析係数表!C40</f>
        <v>0.70586826347305387</v>
      </c>
      <c r="G37" s="77">
        <f t="shared" si="1"/>
        <v>0</v>
      </c>
      <c r="H37" s="77">
        <v>1.3157755883117975E-5</v>
      </c>
      <c r="I37" s="77">
        <f t="shared" si="2"/>
        <v>1.3157755883117975E-5</v>
      </c>
      <c r="J37" s="76">
        <f>分析係数表!G40</f>
        <v>0.55389507154213036</v>
      </c>
      <c r="K37" s="78">
        <f t="shared" si="3"/>
        <v>7.288016136213518E-6</v>
      </c>
      <c r="L37" s="79"/>
      <c r="M37" s="80"/>
      <c r="N37" s="81">
        <f>分析係数表!H40</f>
        <v>2.7951774769313667E-2</v>
      </c>
      <c r="O37" s="82">
        <f t="shared" si="4"/>
        <v>0.24769094796317678</v>
      </c>
      <c r="P37" s="76">
        <f>分析係数表!C40</f>
        <v>0.70586826347305387</v>
      </c>
      <c r="Q37" s="82">
        <f t="shared" si="5"/>
        <v>0.17483717931676215</v>
      </c>
      <c r="R37" s="83">
        <v>0.17499462709379376</v>
      </c>
      <c r="S37" s="84">
        <f t="shared" si="6"/>
        <v>0.17500778484967688</v>
      </c>
      <c r="T37" s="85">
        <f>分析係数表!F40</f>
        <v>0.75325914149443562</v>
      </c>
      <c r="U37" s="86">
        <f t="shared" si="7"/>
        <v>0.13182621377071052</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投入係数表!W38</f>
        <v>0</v>
      </c>
      <c r="E38" s="77">
        <f t="shared" si="0"/>
        <v>0</v>
      </c>
      <c r="F38" s="76">
        <f>分析係数表!C41</f>
        <v>0.40942803268384664</v>
      </c>
      <c r="G38" s="77">
        <f t="shared" si="1"/>
        <v>0</v>
      </c>
      <c r="H38" s="77">
        <v>3.1904706262468444E-8</v>
      </c>
      <c r="I38" s="77">
        <f t="shared" si="2"/>
        <v>3.1904706262468444E-8</v>
      </c>
      <c r="J38" s="76">
        <f>分析係数表!G41</f>
        <v>0.46004842615012109</v>
      </c>
      <c r="K38" s="78">
        <f t="shared" si="3"/>
        <v>1.467770990283052E-8</v>
      </c>
      <c r="L38" s="79"/>
      <c r="M38" s="80"/>
      <c r="N38" s="81">
        <f>分析係数表!H41</f>
        <v>5.1357176533979927E-2</v>
      </c>
      <c r="O38" s="82">
        <f t="shared" si="4"/>
        <v>0.45509481402872842</v>
      </c>
      <c r="P38" s="76">
        <f>分析係数表!C41</f>
        <v>0.40942803268384664</v>
      </c>
      <c r="Q38" s="82">
        <f t="shared" si="5"/>
        <v>0.18632857439240333</v>
      </c>
      <c r="R38" s="83">
        <v>0.18792106502222272</v>
      </c>
      <c r="S38" s="84">
        <f t="shared" si="6"/>
        <v>0.18792109692692899</v>
      </c>
      <c r="T38" s="85">
        <f>分析係数表!F41</f>
        <v>0.56416464891041163</v>
      </c>
      <c r="U38" s="86">
        <f t="shared" si="7"/>
        <v>0.10601843967064033</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投入係数表!W39</f>
        <v>0</v>
      </c>
      <c r="E39" s="77">
        <f>$C$25*D39</f>
        <v>0</v>
      </c>
      <c r="F39" s="76">
        <f>分析係数表!C42</f>
        <v>1</v>
      </c>
      <c r="G39" s="77">
        <f>E39*F39</f>
        <v>0</v>
      </c>
      <c r="H39" s="77">
        <v>1.3296968247063319E-3</v>
      </c>
      <c r="I39" s="77">
        <f>C39+H39</f>
        <v>1.3296968247063319E-3</v>
      </c>
      <c r="J39" s="76">
        <f>分析係数表!G42</f>
        <v>0.48732394366197185</v>
      </c>
      <c r="K39" s="78">
        <f>I39*J39</f>
        <v>6.4799310049069132E-4</v>
      </c>
      <c r="L39" s="79"/>
      <c r="M39" s="80"/>
      <c r="N39" s="81">
        <f>分析係数表!H42</f>
        <v>1.5491345052872633E-2</v>
      </c>
      <c r="O39" s="82">
        <f t="shared" si="4"/>
        <v>0.13727450128079677</v>
      </c>
      <c r="P39" s="76">
        <f>分析係数表!C42</f>
        <v>1</v>
      </c>
      <c r="Q39" s="82">
        <f>O39*P39</f>
        <v>0.13727450128079677</v>
      </c>
      <c r="R39" s="83">
        <v>0.1395637892044081</v>
      </c>
      <c r="S39" s="84">
        <f>I39+R39</f>
        <v>0.14089348602911442</v>
      </c>
      <c r="T39" s="85">
        <f>分析係数表!F42</f>
        <v>0.56338028169014087</v>
      </c>
      <c r="U39" s="86">
        <f>S39*T39</f>
        <v>7.9376611847388409E-2</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投入係数表!W40</f>
        <v>2.2222222222222223E-2</v>
      </c>
      <c r="E40" s="77">
        <f>$C$25*D40</f>
        <v>2.2222222222222223</v>
      </c>
      <c r="F40" s="76">
        <f>分析係数表!C43</f>
        <v>0.37124836885602441</v>
      </c>
      <c r="G40" s="77">
        <f>E40*F40</f>
        <v>0.82499637523560987</v>
      </c>
      <c r="H40" s="77">
        <v>0.9094139063138531</v>
      </c>
      <c r="I40" s="77">
        <f>C40+H40</f>
        <v>0.9094139063138531</v>
      </c>
      <c r="J40" s="76">
        <f>分析係数表!G43</f>
        <v>0.37031082529474812</v>
      </c>
      <c r="K40" s="78">
        <f>I40*J40</f>
        <v>0.33676581418160367</v>
      </c>
      <c r="L40" s="79"/>
      <c r="M40" s="80"/>
      <c r="N40" s="81">
        <f>分析係数表!H43</f>
        <v>4.1186771738398333E-2</v>
      </c>
      <c r="O40" s="82">
        <f t="shared" si="4"/>
        <v>0.36497111970959667</v>
      </c>
      <c r="P40" s="76">
        <f>分析係数表!C43</f>
        <v>0.37124836885602441</v>
      </c>
      <c r="Q40" s="82">
        <f>O40*P40</f>
        <v>0.13549493287174458</v>
      </c>
      <c r="R40" s="83">
        <v>0.19444212328916635</v>
      </c>
      <c r="S40" s="84">
        <f>I40+R40</f>
        <v>1.1038560296030195</v>
      </c>
      <c r="T40" s="85">
        <f>分析係数表!F43</f>
        <v>0.64951768488745976</v>
      </c>
      <c r="U40" s="86">
        <f>S40*T40</f>
        <v>0.7169740127968165</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投入係数表!W41</f>
        <v>0</v>
      </c>
      <c r="E41" s="77">
        <f>$C$25*D41</f>
        <v>0</v>
      </c>
      <c r="F41" s="76">
        <f>分析係数表!C44</f>
        <v>0.32894128525196487</v>
      </c>
      <c r="G41" s="77">
        <f>E41*F41</f>
        <v>0</v>
      </c>
      <c r="H41" s="77">
        <v>3.7166766826866345E-4</v>
      </c>
      <c r="I41" s="77">
        <f>C41+H41</f>
        <v>3.7166766826866345E-4</v>
      </c>
      <c r="J41" s="76">
        <f>分析係数表!G44</f>
        <v>0.26022361770562108</v>
      </c>
      <c r="K41" s="78">
        <f>I41*J41</f>
        <v>9.6716705221084275E-5</v>
      </c>
      <c r="L41" s="79"/>
      <c r="M41" s="80"/>
      <c r="N41" s="81">
        <f>分析係数表!H44</f>
        <v>0.11840775914326127</v>
      </c>
      <c r="O41" s="82">
        <f t="shared" si="4"/>
        <v>1.0492546663114815</v>
      </c>
      <c r="P41" s="76">
        <f>分析係数表!C44</f>
        <v>0.32894128525196487</v>
      </c>
      <c r="Q41" s="82">
        <f>O41*P41</f>
        <v>0.34514317849312021</v>
      </c>
      <c r="R41" s="83">
        <v>0.34923906134017518</v>
      </c>
      <c r="S41" s="84">
        <f>I41+R41</f>
        <v>0.34961072900844387</v>
      </c>
      <c r="T41" s="85">
        <f>分析係数表!F44</f>
        <v>0.457650482462858</v>
      </c>
      <c r="U41" s="86">
        <f>S41*T41</f>
        <v>0.15999951880490584</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投入係数表!W42</f>
        <v>0</v>
      </c>
      <c r="E42" s="77">
        <f>$C$25*D42</f>
        <v>0</v>
      </c>
      <c r="F42" s="76">
        <f>分析係数表!C45</f>
        <v>1</v>
      </c>
      <c r="G42" s="77">
        <f>E42*F42</f>
        <v>0</v>
      </c>
      <c r="H42" s="77">
        <v>8.1255595649153329E-4</v>
      </c>
      <c r="I42" s="77">
        <f>C42+H42</f>
        <v>8.1255595649153329E-4</v>
      </c>
      <c r="J42" s="76">
        <f>分析係数表!G45</f>
        <v>0</v>
      </c>
      <c r="K42" s="78">
        <f>I42*J42</f>
        <v>0</v>
      </c>
      <c r="L42" s="79"/>
      <c r="M42" s="80"/>
      <c r="N42" s="81">
        <f>分析係数表!H45</f>
        <v>0</v>
      </c>
      <c r="O42" s="82">
        <f t="shared" si="4"/>
        <v>0</v>
      </c>
      <c r="P42" s="76">
        <f>分析係数表!C45</f>
        <v>1</v>
      </c>
      <c r="Q42" s="82">
        <f>O42*P42</f>
        <v>0</v>
      </c>
      <c r="R42" s="83">
        <v>1.042770319661015E-3</v>
      </c>
      <c r="S42" s="84">
        <f>I42+R42</f>
        <v>1.8553262761525483E-3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0</v>
      </c>
      <c r="E43" s="77">
        <f>$C$25*D43</f>
        <v>0</v>
      </c>
      <c r="F43" s="76">
        <f>分析係数表!C46</f>
        <v>4.3404255319148932E-2</v>
      </c>
      <c r="G43" s="77">
        <f>E43*F43</f>
        <v>0</v>
      </c>
      <c r="H43" s="77">
        <v>7.5982177602652227E-4</v>
      </c>
      <c r="I43" s="77">
        <f>C43+H43</f>
        <v>7.5982177602652227E-4</v>
      </c>
      <c r="J43" s="76">
        <f>分析係数表!G46</f>
        <v>1.9607843137254902E-2</v>
      </c>
      <c r="K43" s="78">
        <f>I43*J43</f>
        <v>1.4898466196598477E-5</v>
      </c>
      <c r="L43" s="79"/>
      <c r="M43" s="80"/>
      <c r="N43" s="81">
        <f>分析係数表!H46</f>
        <v>2.3708493298309423E-2</v>
      </c>
      <c r="O43" s="82">
        <f t="shared" si="4"/>
        <v>0.21008967152539332</v>
      </c>
      <c r="P43" s="76">
        <f>分析係数表!C46</f>
        <v>4.3404255319148932E-2</v>
      </c>
      <c r="Q43" s="82">
        <f>O43*P43</f>
        <v>9.118785742804305E-3</v>
      </c>
      <c r="R43" s="83">
        <v>9.8891603265474932E-3</v>
      </c>
      <c r="S43" s="84">
        <f>I43+R43</f>
        <v>1.0648982102574015E-2</v>
      </c>
      <c r="T43" s="85">
        <f>分析係数表!F46</f>
        <v>0.33333333333333331</v>
      </c>
      <c r="U43" s="86">
        <f>S43*T43</f>
        <v>3.5496607008580049E-3</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投入係数表!W44</f>
        <v>0.77777777777777779</v>
      </c>
      <c r="E44" s="91">
        <f>SUM(E5:E43)</f>
        <v>77.777777777777786</v>
      </c>
      <c r="F44" s="92">
        <f>分析係数表!C47</f>
        <v>0.41345953335341412</v>
      </c>
      <c r="G44" s="91">
        <f>SUM(G5:G43)</f>
        <v>2.6777116847396831</v>
      </c>
      <c r="H44" s="91">
        <f>SUM(H5:H43)</f>
        <v>2.8834840674096207</v>
      </c>
      <c r="I44" s="91">
        <f>SUM(I5:I43)</f>
        <v>102.88348406740963</v>
      </c>
      <c r="J44" s="92">
        <f>分析係数表!G47</f>
        <v>0.27301530562506093</v>
      </c>
      <c r="K44" s="93">
        <f>SUM(K5:K43)</f>
        <v>14.132962488842589</v>
      </c>
      <c r="L44" s="94">
        <f>最終需要_まとめ!$L$33</f>
        <v>0.627</v>
      </c>
      <c r="M44" s="91">
        <f>K44*L44</f>
        <v>8.8613674805043026</v>
      </c>
      <c r="N44" s="95">
        <f>分析係数表!H47</f>
        <v>1</v>
      </c>
      <c r="O44" s="96">
        <f>SUM(O5:O43)</f>
        <v>8.8613674805043043</v>
      </c>
      <c r="P44" s="92">
        <f>分析係数表!C47</f>
        <v>0.41345953335341412</v>
      </c>
      <c r="Q44" s="96">
        <f>SUM(Q5:Q43)</f>
        <v>2.7919354783134889</v>
      </c>
      <c r="R44" s="91">
        <f>SUM(R5:R43)</f>
        <v>3.070306289593844</v>
      </c>
      <c r="S44" s="97">
        <f>SUM(S5:S43)</f>
        <v>105.95379035700348</v>
      </c>
      <c r="T44" s="98">
        <f>分析係数表!F47</f>
        <v>0.50258343352939261</v>
      </c>
      <c r="U44" s="99">
        <f>SUM(U5:U43)</f>
        <v>25.686491474606385</v>
      </c>
      <c r="V44" s="100">
        <f>分析係数表!D47</f>
        <v>0.12861924414259254</v>
      </c>
      <c r="W44" s="164">
        <f>SUM(W5:W43)</f>
        <v>62</v>
      </c>
      <c r="X44" s="92">
        <f>分析係数表!E47</f>
        <v>9.5684528645240963E-2</v>
      </c>
      <c r="Y44" s="165">
        <f>SUM(Y5:Y43)</f>
        <v>62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0</v>
      </c>
      <c r="E5" s="77">
        <f t="shared" ref="E5:E38" si="0">$C$26*D5</f>
        <v>0</v>
      </c>
      <c r="F5" s="76">
        <f>分析係数表!C8</f>
        <v>0.20518758684576188</v>
      </c>
      <c r="G5" s="77">
        <f t="shared" ref="G5:G38" si="1">E5*F5</f>
        <v>0</v>
      </c>
      <c r="H5" s="77">
        <f t="array" ref="H5:H43">MMULT(逆行列係数!C5:AO43,'22'!G5:G43)</f>
        <v>1.6820445368746493E-4</v>
      </c>
      <c r="I5" s="77">
        <f t="shared" ref="I5:I38" si="2">C5+H5</f>
        <v>1.6820445368746493E-4</v>
      </c>
      <c r="J5" s="76">
        <f>分析係数表!G8</f>
        <v>0.11971830985915492</v>
      </c>
      <c r="K5" s="78">
        <f t="shared" ref="K5:K38" si="3">I5*J5</f>
        <v>2.0137152906245801E-5</v>
      </c>
      <c r="L5" s="79" t="s">
        <v>183</v>
      </c>
      <c r="M5" s="80" t="s">
        <v>183</v>
      </c>
      <c r="N5" s="81">
        <f>分析係数表!H8</f>
        <v>1.3167643294941739E-2</v>
      </c>
      <c r="O5" s="82">
        <f t="shared" ref="O5:O43" si="4">$M$44*N5</f>
        <v>0.26277317032249276</v>
      </c>
      <c r="P5" s="76">
        <f>分析係数表!C8</f>
        <v>0.20518758684576188</v>
      </c>
      <c r="Q5" s="82">
        <f t="shared" ref="Q5:Q38" si="5">O5*P5</f>
        <v>5.3917792706282663E-2</v>
      </c>
      <c r="R5" s="83">
        <f t="array" ref="R5:R43">MMULT(逆行列係数!C5:AO43,'22'!Q5:Q43)</f>
        <v>9.1146193277350199E-2</v>
      </c>
      <c r="S5" s="84">
        <f t="shared" ref="S5:S38" si="6">I5+R5</f>
        <v>9.1314397731037666E-2</v>
      </c>
      <c r="T5" s="85">
        <f>分析係数表!F8</f>
        <v>0.45341278439869986</v>
      </c>
      <c r="U5" s="86">
        <f t="shared" ref="U5:U38" si="7">S5*T5</f>
        <v>4.1403115330920108E-2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投入係数表!X6</f>
        <v>0</v>
      </c>
      <c r="E6" s="77">
        <f t="shared" si="0"/>
        <v>0</v>
      </c>
      <c r="F6" s="76">
        <f>分析係数表!C9</f>
        <v>1</v>
      </c>
      <c r="G6" s="77">
        <f t="shared" si="1"/>
        <v>0</v>
      </c>
      <c r="H6" s="77">
        <v>8.4367747358923994E-7</v>
      </c>
      <c r="I6" s="77">
        <f t="shared" si="2"/>
        <v>8.4367747358923994E-7</v>
      </c>
      <c r="J6" s="76">
        <f>分析係数表!G9</f>
        <v>0.24479166666666666</v>
      </c>
      <c r="K6" s="78">
        <f t="shared" si="3"/>
        <v>2.0652521488903269E-7</v>
      </c>
      <c r="L6" s="79"/>
      <c r="M6" s="80"/>
      <c r="N6" s="81">
        <f>分析係数表!H9</f>
        <v>6.7353674142924501E-4</v>
      </c>
      <c r="O6" s="82">
        <f t="shared" si="4"/>
        <v>1.344108288094592E-2</v>
      </c>
      <c r="P6" s="76">
        <f>分析係数表!C9</f>
        <v>1</v>
      </c>
      <c r="Q6" s="82">
        <f t="shared" si="5"/>
        <v>1.344108288094592E-2</v>
      </c>
      <c r="R6" s="83">
        <v>1.6868969417576648E-2</v>
      </c>
      <c r="S6" s="84">
        <f t="shared" si="6"/>
        <v>1.6869813095050236E-2</v>
      </c>
      <c r="T6" s="85">
        <f>分析係数表!F9</f>
        <v>0.671875</v>
      </c>
      <c r="U6" s="86">
        <f t="shared" si="7"/>
        <v>1.1334405673236876E-2</v>
      </c>
      <c r="V6" s="87">
        <f>分析係数表!D9</f>
        <v>7.2916666666666671E-2</v>
      </c>
      <c r="W6" s="88">
        <f t="shared" si="8"/>
        <v>0</v>
      </c>
      <c r="X6" s="76">
        <f>分析係数表!E9</f>
        <v>3.125E-2</v>
      </c>
      <c r="Y6" s="89">
        <f t="shared" si="9"/>
        <v>0</v>
      </c>
    </row>
    <row r="7" spans="1:25" x14ac:dyDescent="0.2">
      <c r="A7" s="6" t="s">
        <v>220</v>
      </c>
      <c r="B7" s="5" t="s">
        <v>266</v>
      </c>
      <c r="C7" s="90"/>
      <c r="D7" s="76">
        <f>投入係数表!X7</f>
        <v>0</v>
      </c>
      <c r="E7" s="77">
        <f t="shared" si="0"/>
        <v>0</v>
      </c>
      <c r="F7" s="76">
        <f>分析係数表!C10</f>
        <v>1</v>
      </c>
      <c r="G7" s="77">
        <f t="shared" si="1"/>
        <v>0</v>
      </c>
      <c r="H7" s="77">
        <v>5.0190752010457788E-6</v>
      </c>
      <c r="I7" s="77">
        <f t="shared" si="2"/>
        <v>5.0190752010457788E-6</v>
      </c>
      <c r="J7" s="76">
        <f>分析係数表!G10</f>
        <v>0.17878930079774755</v>
      </c>
      <c r="K7" s="78">
        <f t="shared" si="3"/>
        <v>8.9735694584628901E-7</v>
      </c>
      <c r="L7" s="79"/>
      <c r="M7" s="80"/>
      <c r="N7" s="81">
        <f>分析係数表!H10</f>
        <v>1.34707348285849E-3</v>
      </c>
      <c r="O7" s="82">
        <f t="shared" si="4"/>
        <v>2.6882165761891841E-2</v>
      </c>
      <c r="P7" s="76">
        <f>分析係数表!C10</f>
        <v>1</v>
      </c>
      <c r="Q7" s="82">
        <f t="shared" si="5"/>
        <v>2.6882165761891841E-2</v>
      </c>
      <c r="R7" s="83">
        <v>6.233768587949122E-2</v>
      </c>
      <c r="S7" s="84">
        <f t="shared" si="6"/>
        <v>6.2342704954692268E-2</v>
      </c>
      <c r="T7" s="85">
        <f>分析係数表!F10</f>
        <v>0.51806663538244957</v>
      </c>
      <c r="U7" s="86">
        <f t="shared" si="7"/>
        <v>3.2297675396518191E-2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投入係数表!X8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-6.7205414404729606E-4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投入係数表!X9</f>
        <v>0</v>
      </c>
      <c r="E9" s="77">
        <f t="shared" si="0"/>
        <v>0</v>
      </c>
      <c r="F9" s="76">
        <f>分析係数表!C12</f>
        <v>0.31725255547245079</v>
      </c>
      <c r="G9" s="77">
        <f t="shared" si="1"/>
        <v>0</v>
      </c>
      <c r="H9" s="77">
        <v>4.1133695399147514E-5</v>
      </c>
      <c r="I9" s="77">
        <f t="shared" si="2"/>
        <v>4.1133695399147514E-5</v>
      </c>
      <c r="J9" s="76">
        <f>分析係数表!G12</f>
        <v>0.14436450839328538</v>
      </c>
      <c r="K9" s="78">
        <f t="shared" si="3"/>
        <v>5.9382457146970757E-6</v>
      </c>
      <c r="L9" s="79"/>
      <c r="M9" s="80"/>
      <c r="N9" s="81">
        <f>分析係数表!H12</f>
        <v>9.9009900990099015E-2</v>
      </c>
      <c r="O9" s="82">
        <f t="shared" si="4"/>
        <v>1.9758391834990503</v>
      </c>
      <c r="P9" s="76">
        <f>分析係数表!C12</f>
        <v>0.31725255547245079</v>
      </c>
      <c r="Q9" s="82">
        <f t="shared" si="5"/>
        <v>0.62684003016767431</v>
      </c>
      <c r="R9" s="83">
        <v>0.71775259037810868</v>
      </c>
      <c r="S9" s="84">
        <f t="shared" si="6"/>
        <v>0.71779372407350783</v>
      </c>
      <c r="T9" s="85">
        <f>分析係数表!F12</f>
        <v>0.2880095923261391</v>
      </c>
      <c r="U9" s="86">
        <f t="shared" si="7"/>
        <v>0.20673147784467216</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投入係数表!X10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0.29503176923676294</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投入係数表!X11</f>
        <v>0.11965811965811966</v>
      </c>
      <c r="E11" s="77">
        <f t="shared" si="0"/>
        <v>11.965811965811966</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2.4866003329749954E-2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投入係数表!X12</f>
        <v>3.4188034188034191E-2</v>
      </c>
      <c r="E12" s="77">
        <f t="shared" si="0"/>
        <v>3.4188034188034191</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0.18347078132491182</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投入係数表!X13</f>
        <v>0</v>
      </c>
      <c r="E13" s="77">
        <f t="shared" si="0"/>
        <v>0</v>
      </c>
      <c r="F13" s="76">
        <f>分析係数表!C16</f>
        <v>8.9814814814814792E-2</v>
      </c>
      <c r="G13" s="77">
        <f t="shared" si="1"/>
        <v>0</v>
      </c>
      <c r="H13" s="77">
        <v>5.8072575767844116E-3</v>
      </c>
      <c r="I13" s="77">
        <f t="shared" si="2"/>
        <v>5.8072575767844116E-3</v>
      </c>
      <c r="J13" s="76">
        <f>分析係数表!G16</f>
        <v>3.255813953488372E-2</v>
      </c>
      <c r="K13" s="78">
        <f t="shared" si="3"/>
        <v>1.8907350249995758E-4</v>
      </c>
      <c r="L13" s="79"/>
      <c r="M13" s="80"/>
      <c r="N13" s="81">
        <f>分析係数表!H16</f>
        <v>1.7579308951303295E-2</v>
      </c>
      <c r="O13" s="82">
        <f t="shared" si="4"/>
        <v>0.35081226319268854</v>
      </c>
      <c r="P13" s="76">
        <f>分析係数表!C16</f>
        <v>8.9814814814814792E-2</v>
      </c>
      <c r="Q13" s="82">
        <f t="shared" si="5"/>
        <v>3.1508138453417392E-2</v>
      </c>
      <c r="R13" s="83">
        <v>3.4763739233947134E-2</v>
      </c>
      <c r="S13" s="84">
        <f t="shared" si="6"/>
        <v>4.0570996810731549E-2</v>
      </c>
      <c r="T13" s="85">
        <f>分析係数表!F16</f>
        <v>0.28372093023255812</v>
      </c>
      <c r="U13" s="86">
        <f t="shared" si="7"/>
        <v>1.1510840955602904E-2</v>
      </c>
      <c r="V13" s="87">
        <f>分析係数表!D16</f>
        <v>0</v>
      </c>
      <c r="W13" s="88">
        <f t="shared" si="8"/>
        <v>0</v>
      </c>
      <c r="X13" s="76">
        <f>分析係数表!E16</f>
        <v>0</v>
      </c>
      <c r="Y13" s="89">
        <f t="shared" si="9"/>
        <v>0</v>
      </c>
    </row>
    <row r="14" spans="1:25" x14ac:dyDescent="0.2">
      <c r="A14" s="6" t="s">
        <v>2</v>
      </c>
      <c r="B14" s="5" t="s">
        <v>364</v>
      </c>
      <c r="C14" s="90"/>
      <c r="D14" s="76">
        <f>投入係数表!X14</f>
        <v>5.128205128205128E-2</v>
      </c>
      <c r="E14" s="77">
        <f t="shared" si="0"/>
        <v>5.1282051282051277</v>
      </c>
      <c r="F14" s="76">
        <f>分析係数表!C17</f>
        <v>7.194244604316502E-3</v>
      </c>
      <c r="G14" s="77">
        <f t="shared" si="1"/>
        <v>3.6893562073417957E-2</v>
      </c>
      <c r="H14" s="77">
        <v>3.7178540864507635E-2</v>
      </c>
      <c r="I14" s="77">
        <f t="shared" si="2"/>
        <v>3.7178540864507635E-2</v>
      </c>
      <c r="J14" s="76">
        <f>分析係数表!G17</f>
        <v>0.24242424242424243</v>
      </c>
      <c r="K14" s="78">
        <f t="shared" si="3"/>
        <v>9.0129796035170028E-3</v>
      </c>
      <c r="L14" s="79"/>
      <c r="M14" s="80"/>
      <c r="N14" s="81">
        <f>分析係数表!H17</f>
        <v>2.8625311510742913E-3</v>
      </c>
      <c r="O14" s="82">
        <f t="shared" si="4"/>
        <v>5.7124602244020162E-2</v>
      </c>
      <c r="P14" s="76">
        <f>分析係数表!C17</f>
        <v>7.194244604316502E-3</v>
      </c>
      <c r="Q14" s="82">
        <f t="shared" si="5"/>
        <v>4.1096836146776837E-4</v>
      </c>
      <c r="R14" s="83">
        <v>6.5944038426091591E-4</v>
      </c>
      <c r="S14" s="84">
        <f t="shared" si="6"/>
        <v>3.7837981248768554E-2</v>
      </c>
      <c r="T14" s="85">
        <f>分析係数表!F17</f>
        <v>0.39393939393939392</v>
      </c>
      <c r="U14" s="86">
        <f t="shared" si="7"/>
        <v>1.4905871401030037E-2</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投入係数表!X15</f>
        <v>0</v>
      </c>
      <c r="E15" s="77">
        <f t="shared" si="0"/>
        <v>0</v>
      </c>
      <c r="F15" s="76">
        <f>分析係数表!C18</f>
        <v>0.18904593639575973</v>
      </c>
      <c r="G15" s="77">
        <f t="shared" si="1"/>
        <v>0</v>
      </c>
      <c r="H15" s="77">
        <v>4.5737847586298848E-4</v>
      </c>
      <c r="I15" s="77">
        <f t="shared" si="2"/>
        <v>4.5737847586298848E-4</v>
      </c>
      <c r="J15" s="76">
        <f>分析係数表!G18</f>
        <v>0.21417322834645669</v>
      </c>
      <c r="K15" s="78">
        <f t="shared" si="3"/>
        <v>9.7958224751758165E-5</v>
      </c>
      <c r="L15" s="79"/>
      <c r="M15" s="80"/>
      <c r="N15" s="81">
        <f>分析係数表!H18</f>
        <v>4.7147571900047147E-4</v>
      </c>
      <c r="O15" s="82">
        <f t="shared" si="4"/>
        <v>9.4087580166621436E-3</v>
      </c>
      <c r="P15" s="76">
        <f>分析係数表!C18</f>
        <v>0.18904593639575973</v>
      </c>
      <c r="Q15" s="82">
        <f t="shared" si="5"/>
        <v>1.778687469581006E-3</v>
      </c>
      <c r="R15" s="83">
        <v>2.9622339359445431E-3</v>
      </c>
      <c r="S15" s="84">
        <f t="shared" si="6"/>
        <v>3.4196124118075315E-3</v>
      </c>
      <c r="T15" s="85">
        <f>分析係数表!F18</f>
        <v>0.45826771653543308</v>
      </c>
      <c r="U15" s="86">
        <f t="shared" si="7"/>
        <v>1.5670979713952626E-3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投入係数表!X16</f>
        <v>0</v>
      </c>
      <c r="E16" s="77">
        <f t="shared" si="0"/>
        <v>0</v>
      </c>
      <c r="F16" s="76">
        <f>分析係数表!C19</f>
        <v>0.10693641618497107</v>
      </c>
      <c r="G16" s="77">
        <f t="shared" si="1"/>
        <v>0</v>
      </c>
      <c r="H16" s="77">
        <v>5.8928101329176166E-4</v>
      </c>
      <c r="I16" s="77">
        <f t="shared" si="2"/>
        <v>5.8928101329176166E-4</v>
      </c>
      <c r="J16" s="76">
        <f>分析係数表!G19</f>
        <v>5.6250000000000001E-2</v>
      </c>
      <c r="K16" s="78">
        <f t="shared" si="3"/>
        <v>3.3147056997661595E-5</v>
      </c>
      <c r="L16" s="79"/>
      <c r="M16" s="80"/>
      <c r="N16" s="81">
        <f>分析係数表!H19</f>
        <v>-1.34707348285849E-4</v>
      </c>
      <c r="O16" s="82">
        <f t="shared" si="4"/>
        <v>-2.6882165761891843E-3</v>
      </c>
      <c r="P16" s="76">
        <f>分析係数表!C19</f>
        <v>0.10693641618497107</v>
      </c>
      <c r="Q16" s="82">
        <f t="shared" si="5"/>
        <v>-2.8746824658670459E-4</v>
      </c>
      <c r="R16" s="83">
        <v>-1.5682882197833644E-4</v>
      </c>
      <c r="S16" s="84">
        <f t="shared" si="6"/>
        <v>4.3245219131342522E-4</v>
      </c>
      <c r="T16" s="85">
        <f>分析係数表!F19</f>
        <v>0.23125000000000001</v>
      </c>
      <c r="U16" s="86">
        <f t="shared" si="7"/>
        <v>1.0000456924122959E-4</v>
      </c>
      <c r="V16" s="87">
        <f>分析係数表!D19</f>
        <v>0</v>
      </c>
      <c r="W16" s="88">
        <f t="shared" si="8"/>
        <v>0</v>
      </c>
      <c r="X16" s="76">
        <f>分析係数表!E19</f>
        <v>0</v>
      </c>
      <c r="Y16" s="89">
        <f t="shared" si="9"/>
        <v>0</v>
      </c>
    </row>
    <row r="17" spans="1:25" x14ac:dyDescent="0.2">
      <c r="A17" s="6" t="s">
        <v>5</v>
      </c>
      <c r="B17" s="5" t="s">
        <v>33</v>
      </c>
      <c r="C17" s="90"/>
      <c r="D17" s="76">
        <f>投入係数表!X17</f>
        <v>8.5470085470085479E-3</v>
      </c>
      <c r="E17" s="77">
        <f t="shared" si="0"/>
        <v>0.85470085470085477</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1.2096974592851327E-2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投入係数表!X18</f>
        <v>8.5470085470085479E-3</v>
      </c>
      <c r="E18" s="77">
        <f t="shared" si="0"/>
        <v>0.85470085470085477</v>
      </c>
      <c r="F18" s="76">
        <f>分析係数表!C21</f>
        <v>2.4177949709864643E-2</v>
      </c>
      <c r="G18" s="77">
        <f t="shared" si="1"/>
        <v>2.0664914281935596E-2</v>
      </c>
      <c r="H18" s="77">
        <v>2.0952607351882886E-2</v>
      </c>
      <c r="I18" s="77">
        <f t="shared" si="2"/>
        <v>2.0952607351882886E-2</v>
      </c>
      <c r="J18" s="76">
        <f>分析係数表!G21</f>
        <v>0.28491620111731841</v>
      </c>
      <c r="K18" s="78">
        <f t="shared" si="3"/>
        <v>5.9697372902012685E-3</v>
      </c>
      <c r="L18" s="79"/>
      <c r="M18" s="80"/>
      <c r="N18" s="81">
        <f>分析係数表!H21</f>
        <v>9.7662827507240518E-4</v>
      </c>
      <c r="O18" s="82">
        <f t="shared" si="4"/>
        <v>1.9489570177371584E-2</v>
      </c>
      <c r="P18" s="76">
        <f>分析係数表!C21</f>
        <v>2.4177949709864643E-2</v>
      </c>
      <c r="Q18" s="82">
        <f t="shared" si="5"/>
        <v>4.7121784761536788E-4</v>
      </c>
      <c r="R18" s="83">
        <v>7.8862131992632901E-4</v>
      </c>
      <c r="S18" s="84">
        <f t="shared" si="6"/>
        <v>2.1741228671809214E-2</v>
      </c>
      <c r="T18" s="85">
        <f>分析係数表!F21</f>
        <v>0.42458100558659218</v>
      </c>
      <c r="U18" s="86">
        <f t="shared" si="7"/>
        <v>9.2309127321648053E-3</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投入係数表!X19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6.7205414404729606E-4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6.7205414404729606E-4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投入係数表!X21</f>
        <v>0</v>
      </c>
      <c r="E21" s="77">
        <f t="shared" si="0"/>
        <v>0</v>
      </c>
      <c r="F21" s="76">
        <f>分析係数表!C24</f>
        <v>5.8479532163743242E-3</v>
      </c>
      <c r="G21" s="77">
        <f t="shared" si="1"/>
        <v>0</v>
      </c>
      <c r="H21" s="77">
        <v>4.6869741239161089E-5</v>
      </c>
      <c r="I21" s="77">
        <f t="shared" si="2"/>
        <v>4.6869741239161089E-5</v>
      </c>
      <c r="J21" s="76">
        <f>分析係数表!G24</f>
        <v>0.33333333333333331</v>
      </c>
      <c r="K21" s="78">
        <f t="shared" si="3"/>
        <v>1.5623247079720361E-5</v>
      </c>
      <c r="L21" s="79"/>
      <c r="M21" s="80"/>
      <c r="N21" s="81">
        <f>分析係数表!H24</f>
        <v>4.0412204485754696E-4</v>
      </c>
      <c r="O21" s="82">
        <f t="shared" si="4"/>
        <v>8.0646497285675519E-3</v>
      </c>
      <c r="P21" s="76">
        <f>分析係数表!C24</f>
        <v>5.8479532163743242E-3</v>
      </c>
      <c r="Q21" s="82">
        <f t="shared" si="5"/>
        <v>4.7161694319108932E-5</v>
      </c>
      <c r="R21" s="83">
        <v>9.6649829651693689E-5</v>
      </c>
      <c r="S21" s="84">
        <f t="shared" si="6"/>
        <v>1.4351957089085476E-4</v>
      </c>
      <c r="T21" s="85">
        <f>分析係数表!F24</f>
        <v>0.66666666666666663</v>
      </c>
      <c r="U21" s="86">
        <f t="shared" si="7"/>
        <v>9.5679713927236505E-5</v>
      </c>
      <c r="V21" s="87">
        <f>分析係数表!D24</f>
        <v>0</v>
      </c>
      <c r="W21" s="88">
        <f t="shared" si="8"/>
        <v>0</v>
      </c>
      <c r="X21" s="76">
        <f>分析係数表!E24</f>
        <v>0</v>
      </c>
      <c r="Y21" s="89">
        <f t="shared" si="9"/>
        <v>0</v>
      </c>
    </row>
    <row r="22" spans="1:25" x14ac:dyDescent="0.2">
      <c r="A22" s="6" t="s">
        <v>10</v>
      </c>
      <c r="B22" s="5" t="s">
        <v>271</v>
      </c>
      <c r="C22" s="90"/>
      <c r="D22" s="76">
        <f>投入係数表!X22</f>
        <v>0</v>
      </c>
      <c r="E22" s="77">
        <f t="shared" si="0"/>
        <v>0</v>
      </c>
      <c r="F22" s="76">
        <f>分析係数表!C25</f>
        <v>1.2048192771084376E-2</v>
      </c>
      <c r="G22" s="77">
        <f t="shared" si="1"/>
        <v>0</v>
      </c>
      <c r="H22" s="77">
        <v>2.0979237410121421E-4</v>
      </c>
      <c r="I22" s="77">
        <f t="shared" si="2"/>
        <v>2.0979237410121421E-4</v>
      </c>
      <c r="J22" s="76">
        <f>分析係数表!G25</f>
        <v>0.33333333333333331</v>
      </c>
      <c r="K22" s="78">
        <f t="shared" si="3"/>
        <v>6.9930791367071404E-5</v>
      </c>
      <c r="L22" s="79"/>
      <c r="M22" s="80"/>
      <c r="N22" s="81">
        <f>分析係数表!H25</f>
        <v>5.3882939314339599E-4</v>
      </c>
      <c r="O22" s="82">
        <f t="shared" si="4"/>
        <v>1.0752866304756737E-2</v>
      </c>
      <c r="P22" s="76">
        <f>分析係数表!C25</f>
        <v>1.2048192771084376E-2</v>
      </c>
      <c r="Q22" s="82">
        <f t="shared" si="5"/>
        <v>1.2955260608140689E-4</v>
      </c>
      <c r="R22" s="83">
        <v>2.1654530261724372E-4</v>
      </c>
      <c r="S22" s="84">
        <f t="shared" si="6"/>
        <v>4.263376767184579E-4</v>
      </c>
      <c r="T22" s="85">
        <f>分析係数表!F25</f>
        <v>0.66666666666666663</v>
      </c>
      <c r="U22" s="86">
        <f t="shared" si="7"/>
        <v>2.8422511781230525E-4</v>
      </c>
      <c r="V22" s="87">
        <f>分析係数表!D25</f>
        <v>0</v>
      </c>
      <c r="W22" s="88">
        <f t="shared" si="8"/>
        <v>0</v>
      </c>
      <c r="X22" s="76">
        <f>分析係数表!E25</f>
        <v>0</v>
      </c>
      <c r="Y22" s="89">
        <f t="shared" si="9"/>
        <v>0</v>
      </c>
    </row>
    <row r="23" spans="1:25" x14ac:dyDescent="0.2">
      <c r="A23" s="6" t="s">
        <v>11</v>
      </c>
      <c r="B23" s="5" t="s">
        <v>35</v>
      </c>
      <c r="C23" s="90"/>
      <c r="D23" s="76">
        <f>投入係数表!X23</f>
        <v>0</v>
      </c>
      <c r="E23" s="77">
        <f t="shared" si="0"/>
        <v>0</v>
      </c>
      <c r="F23" s="76">
        <f>分析係数表!C26</f>
        <v>2.4531024531024515E-2</v>
      </c>
      <c r="G23" s="77">
        <f t="shared" si="1"/>
        <v>0</v>
      </c>
      <c r="H23" s="77">
        <v>2.6598524050915133E-4</v>
      </c>
      <c r="I23" s="77">
        <f t="shared" si="2"/>
        <v>2.6598524050915133E-4</v>
      </c>
      <c r="J23" s="76">
        <f>分析係数表!G26</f>
        <v>0.2</v>
      </c>
      <c r="K23" s="78">
        <f t="shared" si="3"/>
        <v>5.3197048101830271E-5</v>
      </c>
      <c r="L23" s="79"/>
      <c r="M23" s="80"/>
      <c r="N23" s="81">
        <f>分析係数表!H26</f>
        <v>1.1988953997440561E-2</v>
      </c>
      <c r="O23" s="82">
        <f t="shared" si="4"/>
        <v>0.23925127528083739</v>
      </c>
      <c r="P23" s="76">
        <f>分析係数表!C26</f>
        <v>2.4531024531024515E-2</v>
      </c>
      <c r="Q23" s="82">
        <f t="shared" si="5"/>
        <v>5.869078902993121E-3</v>
      </c>
      <c r="R23" s="83">
        <v>5.9861012390879679E-3</v>
      </c>
      <c r="S23" s="84">
        <f t="shared" si="6"/>
        <v>6.2520864795971194E-3</v>
      </c>
      <c r="T23" s="85">
        <f>分析係数表!F26</f>
        <v>0.35</v>
      </c>
      <c r="U23" s="86">
        <f t="shared" si="7"/>
        <v>2.1882302678589917E-3</v>
      </c>
      <c r="V23" s="87">
        <f>分析係数表!D26</f>
        <v>0.17499999999999999</v>
      </c>
      <c r="W23" s="88">
        <f t="shared" si="8"/>
        <v>0</v>
      </c>
      <c r="X23" s="76">
        <f>分析係数表!E26</f>
        <v>0.2</v>
      </c>
      <c r="Y23" s="89">
        <f t="shared" si="9"/>
        <v>0</v>
      </c>
    </row>
    <row r="24" spans="1:25" x14ac:dyDescent="0.2">
      <c r="A24" s="6" t="s">
        <v>12</v>
      </c>
      <c r="B24" s="5" t="s">
        <v>365</v>
      </c>
      <c r="C24" s="90"/>
      <c r="D24" s="76">
        <f>投入係数表!X24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0.22917046312012795</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3.3670033670033517E-3</v>
      </c>
      <c r="G25" s="77">
        <f t="shared" si="1"/>
        <v>0</v>
      </c>
      <c r="H25" s="77">
        <v>1.5169124645211522E-4</v>
      </c>
      <c r="I25" s="77">
        <f t="shared" si="2"/>
        <v>1.5169124645211522E-4</v>
      </c>
      <c r="J25" s="76">
        <f>分析係数表!G28</f>
        <v>0.13333333333333333</v>
      </c>
      <c r="K25" s="78">
        <f t="shared" si="3"/>
        <v>2.0225499526948695E-5</v>
      </c>
      <c r="L25" s="79"/>
      <c r="M25" s="80"/>
      <c r="N25" s="81">
        <f>分析係数表!H28</f>
        <v>2.1418468377449991E-2</v>
      </c>
      <c r="O25" s="82">
        <f t="shared" si="4"/>
        <v>0.42742643561408028</v>
      </c>
      <c r="P25" s="76">
        <f>分析係数表!C28</f>
        <v>3.3670033670033517E-3</v>
      </c>
      <c r="Q25" s="82">
        <f t="shared" si="5"/>
        <v>1.4391462478588496E-3</v>
      </c>
      <c r="R25" s="83">
        <v>1.4988876614821915E-3</v>
      </c>
      <c r="S25" s="84">
        <f t="shared" si="6"/>
        <v>1.6505789079343067E-3</v>
      </c>
      <c r="T25" s="85">
        <f>分析係数表!F28</f>
        <v>0.22222222222222221</v>
      </c>
      <c r="U25" s="86">
        <f t="shared" si="7"/>
        <v>3.6679531287429039E-4</v>
      </c>
      <c r="V25" s="87">
        <f>分析係数表!D28</f>
        <v>0.62222222222222223</v>
      </c>
      <c r="W25" s="88">
        <f t="shared" si="8"/>
        <v>0</v>
      </c>
      <c r="X25" s="76">
        <f>分析係数表!E28</f>
        <v>0.62222222222222223</v>
      </c>
      <c r="Y25" s="89">
        <f t="shared" si="9"/>
        <v>0</v>
      </c>
    </row>
    <row r="26" spans="1:25" x14ac:dyDescent="0.2">
      <c r="A26" s="6" t="s">
        <v>14</v>
      </c>
      <c r="B26" s="5" t="s">
        <v>50</v>
      </c>
      <c r="C26" s="75">
        <f>最終需要_まとめ!C27</f>
        <v>100</v>
      </c>
      <c r="D26" s="76">
        <f>投入係数表!X26</f>
        <v>5.128205128205128E-2</v>
      </c>
      <c r="E26" s="77">
        <f t="shared" si="0"/>
        <v>5.1282051282051277</v>
      </c>
      <c r="F26" s="76">
        <f>分析係数表!C29</f>
        <v>2.5392986698911768E-2</v>
      </c>
      <c r="G26" s="77">
        <f t="shared" si="1"/>
        <v>0.13022044460980392</v>
      </c>
      <c r="H26" s="77">
        <v>0.13120324502224362</v>
      </c>
      <c r="I26" s="77">
        <f t="shared" si="2"/>
        <v>100.13120324502225</v>
      </c>
      <c r="J26" s="76">
        <f>分析係数表!G29</f>
        <v>0.29914529914529914</v>
      </c>
      <c r="K26" s="78">
        <f t="shared" si="3"/>
        <v>29.953778748510928</v>
      </c>
      <c r="L26" s="79"/>
      <c r="M26" s="80"/>
      <c r="N26" s="81">
        <f>分析係数表!H29</f>
        <v>1.0103051121438675E-2</v>
      </c>
      <c r="O26" s="82">
        <f t="shared" si="4"/>
        <v>0.20161624321418881</v>
      </c>
      <c r="P26" s="76">
        <f>分析係数表!C29</f>
        <v>2.5392986698911768E-2</v>
      </c>
      <c r="Q26" s="82">
        <f t="shared" si="5"/>
        <v>5.1196385822224562E-3</v>
      </c>
      <c r="R26" s="83">
        <v>6.4894967027870334E-3</v>
      </c>
      <c r="S26" s="84">
        <f t="shared" si="6"/>
        <v>100.13769274172503</v>
      </c>
      <c r="T26" s="85">
        <f>分析係数表!F29</f>
        <v>0.51282051282051277</v>
      </c>
      <c r="U26" s="86">
        <f t="shared" si="7"/>
        <v>51.352662944474375</v>
      </c>
      <c r="V26" s="87">
        <f>分析係数表!D29</f>
        <v>0.15384615384615385</v>
      </c>
      <c r="W26" s="88">
        <f t="shared" si="8"/>
        <v>15</v>
      </c>
      <c r="X26" s="76">
        <f>分析係数表!E29</f>
        <v>0.10256410256410256</v>
      </c>
      <c r="Y26" s="89">
        <f t="shared" si="9"/>
        <v>10</v>
      </c>
    </row>
    <row r="27" spans="1:25" x14ac:dyDescent="0.2">
      <c r="A27" s="6" t="s">
        <v>15</v>
      </c>
      <c r="B27" s="5" t="s">
        <v>36</v>
      </c>
      <c r="C27" s="90"/>
      <c r="D27" s="76">
        <f>投入係数表!X27</f>
        <v>0</v>
      </c>
      <c r="E27" s="77">
        <f t="shared" si="0"/>
        <v>0</v>
      </c>
      <c r="F27" s="76">
        <f>分析係数表!C30</f>
        <v>1</v>
      </c>
      <c r="G27" s="77">
        <f t="shared" si="1"/>
        <v>0</v>
      </c>
      <c r="H27" s="77">
        <v>1.032536179857382E-2</v>
      </c>
      <c r="I27" s="77">
        <f t="shared" si="2"/>
        <v>1.032536179857382E-2</v>
      </c>
      <c r="J27" s="76">
        <f>分析係数表!G30</f>
        <v>0.34463347510632975</v>
      </c>
      <c r="K27" s="78">
        <f t="shared" si="3"/>
        <v>3.5584653183726388E-3</v>
      </c>
      <c r="L27" s="79"/>
      <c r="M27" s="80"/>
      <c r="N27" s="81">
        <f>分析係数表!H30</f>
        <v>0</v>
      </c>
      <c r="O27" s="82">
        <f t="shared" si="4"/>
        <v>0</v>
      </c>
      <c r="P27" s="76">
        <f>分析係数表!C30</f>
        <v>1</v>
      </c>
      <c r="Q27" s="82">
        <f t="shared" si="5"/>
        <v>0</v>
      </c>
      <c r="R27" s="83">
        <v>2.8800270682485418E-2</v>
      </c>
      <c r="S27" s="84">
        <f t="shared" si="6"/>
        <v>3.9125632481059242E-2</v>
      </c>
      <c r="T27" s="85">
        <f>分析係数表!F30</f>
        <v>0.44145609206905179</v>
      </c>
      <c r="U27" s="86">
        <f t="shared" si="7"/>
        <v>1.7272248814818373E-2</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投入係数表!X28</f>
        <v>1.7094017094017096E-2</v>
      </c>
      <c r="E28" s="77">
        <f t="shared" si="0"/>
        <v>1.7094017094017095</v>
      </c>
      <c r="F28" s="76">
        <f>分析係数表!C31</f>
        <v>1.5332197614991494E-2</v>
      </c>
      <c r="G28" s="77">
        <f t="shared" si="1"/>
        <v>2.6208884811951275E-2</v>
      </c>
      <c r="H28" s="77">
        <v>2.7146616780892533E-2</v>
      </c>
      <c r="I28" s="77">
        <f t="shared" si="2"/>
        <v>2.7146616780892533E-2</v>
      </c>
      <c r="J28" s="76">
        <f>分析係数表!G31</f>
        <v>7.407407407407407E-2</v>
      </c>
      <c r="K28" s="78">
        <f t="shared" si="3"/>
        <v>2.0108605022883357E-3</v>
      </c>
      <c r="L28" s="79"/>
      <c r="M28" s="80"/>
      <c r="N28" s="81">
        <f>分析係数表!H31</f>
        <v>2.4786152084596214E-2</v>
      </c>
      <c r="O28" s="82">
        <f t="shared" si="4"/>
        <v>0.49463185001880983</v>
      </c>
      <c r="P28" s="76">
        <f>分析係数表!C31</f>
        <v>1.5332197614991494E-2</v>
      </c>
      <c r="Q28" s="82">
        <f t="shared" si="5"/>
        <v>7.5837932711572261E-3</v>
      </c>
      <c r="R28" s="83">
        <v>9.0591529343117295E-3</v>
      </c>
      <c r="S28" s="84">
        <f t="shared" si="6"/>
        <v>3.6205769715204263E-2</v>
      </c>
      <c r="T28" s="85">
        <f>分析係数表!F31</f>
        <v>0.37037037037037035</v>
      </c>
      <c r="U28" s="86">
        <f t="shared" si="7"/>
        <v>1.3409544338964541E-2</v>
      </c>
      <c r="V28" s="87">
        <f>分析係数表!D31</f>
        <v>0</v>
      </c>
      <c r="W28" s="88">
        <f t="shared" si="8"/>
        <v>0</v>
      </c>
      <c r="X28" s="76">
        <f>分析係数表!E31</f>
        <v>0</v>
      </c>
      <c r="Y28" s="89">
        <f t="shared" si="9"/>
        <v>0</v>
      </c>
    </row>
    <row r="29" spans="1:25" x14ac:dyDescent="0.2">
      <c r="A29" s="6" t="s">
        <v>17</v>
      </c>
      <c r="B29" s="5" t="s">
        <v>272</v>
      </c>
      <c r="C29" s="90"/>
      <c r="D29" s="76">
        <f>投入係数表!X29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0.14045931610588488</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投入係数表!X30</f>
        <v>0</v>
      </c>
      <c r="E30" s="77">
        <f t="shared" si="0"/>
        <v>0</v>
      </c>
      <c r="F30" s="76">
        <f>分析係数表!C33</f>
        <v>1</v>
      </c>
      <c r="G30" s="77">
        <f t="shared" si="1"/>
        <v>0</v>
      </c>
      <c r="H30" s="77">
        <v>7.2029356618381534E-3</v>
      </c>
      <c r="I30" s="77">
        <f t="shared" si="2"/>
        <v>7.2029356618381534E-3</v>
      </c>
      <c r="J30" s="76">
        <f>分析係数表!G33</f>
        <v>0.50724637681159424</v>
      </c>
      <c r="K30" s="78">
        <f t="shared" si="3"/>
        <v>3.653663016874426E-3</v>
      </c>
      <c r="L30" s="79"/>
      <c r="M30" s="80"/>
      <c r="N30" s="81">
        <f>分析係数表!H33</f>
        <v>1.0439819492153296E-3</v>
      </c>
      <c r="O30" s="82">
        <f t="shared" si="4"/>
        <v>2.0833678465466174E-2</v>
      </c>
      <c r="P30" s="76">
        <f>分析係数表!C33</f>
        <v>1</v>
      </c>
      <c r="Q30" s="82">
        <f t="shared" si="5"/>
        <v>2.0833678465466174E-2</v>
      </c>
      <c r="R30" s="83">
        <v>5.9154576747809218E-2</v>
      </c>
      <c r="S30" s="84">
        <f t="shared" si="6"/>
        <v>6.6357512409647365E-2</v>
      </c>
      <c r="T30" s="85">
        <f>分析係数表!F33</f>
        <v>0.64822134387351782</v>
      </c>
      <c r="U30" s="86">
        <f t="shared" si="7"/>
        <v>4.3014355870285251E-2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投入係数表!X31</f>
        <v>8.5470085470085472E-2</v>
      </c>
      <c r="E31" s="77">
        <f t="shared" si="0"/>
        <v>8.5470085470085468</v>
      </c>
      <c r="F31" s="76">
        <f>分析係数表!C34</f>
        <v>0.17998641611953814</v>
      </c>
      <c r="G31" s="77">
        <f t="shared" si="1"/>
        <v>1.5383454369191294</v>
      </c>
      <c r="H31" s="77">
        <v>1.5531703652348492</v>
      </c>
      <c r="I31" s="77">
        <f t="shared" si="2"/>
        <v>1.5531703652348492</v>
      </c>
      <c r="J31" s="76">
        <f>分析係数表!G34</f>
        <v>0.42479908151549944</v>
      </c>
      <c r="K31" s="78">
        <f t="shared" si="3"/>
        <v>0.65978534458885674</v>
      </c>
      <c r="L31" s="79"/>
      <c r="M31" s="80"/>
      <c r="N31" s="81">
        <f>分析係数表!H34</f>
        <v>0.17353674142924497</v>
      </c>
      <c r="O31" s="82">
        <f t="shared" si="4"/>
        <v>3.4630950042757163</v>
      </c>
      <c r="P31" s="76">
        <f>分析係数表!C34</f>
        <v>0.17998641611953814</v>
      </c>
      <c r="Q31" s="82">
        <f t="shared" si="5"/>
        <v>0.6233100585010628</v>
      </c>
      <c r="R31" s="83">
        <v>0.66142487261659344</v>
      </c>
      <c r="S31" s="84">
        <f t="shared" si="6"/>
        <v>2.2145952378514426</v>
      </c>
      <c r="T31" s="85">
        <f>分析係数表!F34</f>
        <v>0.70187523918867201</v>
      </c>
      <c r="U31" s="86">
        <f t="shared" si="7"/>
        <v>1.5543695622730753</v>
      </c>
      <c r="V31" s="87">
        <f>分析係数表!D34</f>
        <v>0.4351320321469575</v>
      </c>
      <c r="W31" s="88">
        <f t="shared" si="8"/>
        <v>1</v>
      </c>
      <c r="X31" s="76">
        <f>分析係数表!E34</f>
        <v>0.25449674703406044</v>
      </c>
      <c r="Y31" s="89">
        <f t="shared" si="9"/>
        <v>1</v>
      </c>
    </row>
    <row r="32" spans="1:25" x14ac:dyDescent="0.2">
      <c r="A32" s="6" t="s">
        <v>20</v>
      </c>
      <c r="B32" s="5" t="s">
        <v>37</v>
      </c>
      <c r="C32" s="90"/>
      <c r="D32" s="76">
        <f>投入係数表!X32</f>
        <v>1.7094017094017096E-2</v>
      </c>
      <c r="E32" s="77">
        <f t="shared" si="0"/>
        <v>1.7094017094017095</v>
      </c>
      <c r="F32" s="76">
        <f>分析係数表!C35</f>
        <v>0.37009544008483564</v>
      </c>
      <c r="G32" s="77">
        <f t="shared" si="1"/>
        <v>0.63264177792279597</v>
      </c>
      <c r="H32" s="77">
        <v>0.66814944580822222</v>
      </c>
      <c r="I32" s="77">
        <f t="shared" si="2"/>
        <v>0.66814944580822222</v>
      </c>
      <c r="J32" s="76">
        <f>分析係数表!G35</f>
        <v>0.31512981199641898</v>
      </c>
      <c r="K32" s="78">
        <f t="shared" si="3"/>
        <v>0.21055380924305661</v>
      </c>
      <c r="L32" s="79"/>
      <c r="M32" s="80"/>
      <c r="N32" s="81">
        <f>分析係数表!H35</f>
        <v>6.5501448103994067E-2</v>
      </c>
      <c r="O32" s="82">
        <f t="shared" si="4"/>
        <v>1.3071453101719905</v>
      </c>
      <c r="P32" s="76">
        <f>分析係数表!C35</f>
        <v>0.37009544008483564</v>
      </c>
      <c r="Q32" s="82">
        <f t="shared" si="5"/>
        <v>0.48376851882293181</v>
      </c>
      <c r="R32" s="83">
        <v>0.56508287623097808</v>
      </c>
      <c r="S32" s="84">
        <f t="shared" si="6"/>
        <v>1.2332323220392003</v>
      </c>
      <c r="T32" s="85">
        <f>分析係数表!F35</f>
        <v>0.64995523724261417</v>
      </c>
      <c r="U32" s="86">
        <f t="shared" si="7"/>
        <v>0.8015458064462484</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投入係数表!X33</f>
        <v>0</v>
      </c>
      <c r="E33" s="77">
        <f t="shared" si="0"/>
        <v>0</v>
      </c>
      <c r="F33" s="76">
        <f>分析係数表!C36</f>
        <v>0.67206754906435417</v>
      </c>
      <c r="G33" s="77">
        <f t="shared" si="1"/>
        <v>0</v>
      </c>
      <c r="H33" s="77">
        <v>5.7313880469765384E-2</v>
      </c>
      <c r="I33" s="77">
        <f t="shared" si="2"/>
        <v>5.7313880469765384E-2</v>
      </c>
      <c r="J33" s="76">
        <f>分析係数表!G36</f>
        <v>6.1058344640434192E-3</v>
      </c>
      <c r="K33" s="78">
        <f t="shared" si="3"/>
        <v>3.4994906664035849E-4</v>
      </c>
      <c r="L33" s="79"/>
      <c r="M33" s="80"/>
      <c r="N33" s="81">
        <f>分析係数表!H36</f>
        <v>0.13181114029770324</v>
      </c>
      <c r="O33" s="82">
        <f t="shared" si="4"/>
        <v>2.6304199198011164</v>
      </c>
      <c r="P33" s="76">
        <f>分析係数表!C36</f>
        <v>0.67206754906435417</v>
      </c>
      <c r="Q33" s="82">
        <f t="shared" si="5"/>
        <v>1.7678198685107913</v>
      </c>
      <c r="R33" s="83">
        <v>1.8215675654065318</v>
      </c>
      <c r="S33" s="84">
        <f t="shared" si="6"/>
        <v>1.8788814458762972</v>
      </c>
      <c r="T33" s="85">
        <f>分析係数表!F36</f>
        <v>0.89721845318860249</v>
      </c>
      <c r="U33" s="86">
        <f t="shared" si="7"/>
        <v>1.6857671045938964</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投入係数表!X34</f>
        <v>4.2735042735042736E-2</v>
      </c>
      <c r="E34" s="77">
        <f t="shared" si="0"/>
        <v>4.2735042735042734</v>
      </c>
      <c r="F34" s="76">
        <f>分析係数表!C37</f>
        <v>0.22615884263359909</v>
      </c>
      <c r="G34" s="77">
        <f t="shared" si="1"/>
        <v>0.96649078048546622</v>
      </c>
      <c r="H34" s="77">
        <v>1.0151574163042552</v>
      </c>
      <c r="I34" s="77">
        <f t="shared" si="2"/>
        <v>1.0151574163042552</v>
      </c>
      <c r="J34" s="76">
        <f>分析係数表!G37</f>
        <v>0.42877801879971078</v>
      </c>
      <c r="K34" s="78">
        <f t="shared" si="3"/>
        <v>0.43527718573277174</v>
      </c>
      <c r="L34" s="79"/>
      <c r="M34" s="80"/>
      <c r="N34" s="81">
        <f>分析係数表!H37</f>
        <v>5.1626591230551626E-2</v>
      </c>
      <c r="O34" s="82">
        <f t="shared" si="4"/>
        <v>1.0302590028245047</v>
      </c>
      <c r="P34" s="76">
        <f>分析係数表!C37</f>
        <v>0.22615884263359909</v>
      </c>
      <c r="Q34" s="82">
        <f t="shared" si="5"/>
        <v>0.23300218369163586</v>
      </c>
      <c r="R34" s="83">
        <v>0.27126058756159982</v>
      </c>
      <c r="S34" s="84">
        <f t="shared" si="6"/>
        <v>1.286418003865855</v>
      </c>
      <c r="T34" s="85">
        <f>分析係数表!F37</f>
        <v>0.63340563991323207</v>
      </c>
      <c r="U34" s="86">
        <f t="shared" si="7"/>
        <v>0.8148244189345546</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投入係数表!X35</f>
        <v>0</v>
      </c>
      <c r="E35" s="77">
        <f t="shared" si="0"/>
        <v>0</v>
      </c>
      <c r="F35" s="76">
        <f>分析係数表!C38</f>
        <v>8.5419734904271016E-2</v>
      </c>
      <c r="G35" s="77">
        <f t="shared" si="1"/>
        <v>0</v>
      </c>
      <c r="H35" s="77">
        <v>1.2814163264737215E-2</v>
      </c>
      <c r="I35" s="77">
        <f t="shared" si="2"/>
        <v>1.2814163264737215E-2</v>
      </c>
      <c r="J35" s="76">
        <f>分析係数表!G38</f>
        <v>0.21071428571428572</v>
      </c>
      <c r="K35" s="78">
        <f t="shared" si="3"/>
        <v>2.7001272593553415E-3</v>
      </c>
      <c r="L35" s="79"/>
      <c r="M35" s="80"/>
      <c r="N35" s="81">
        <f>分析係数表!H38</f>
        <v>4.4689162793830402E-2</v>
      </c>
      <c r="O35" s="82">
        <f t="shared" si="4"/>
        <v>0.89181584915076173</v>
      </c>
      <c r="P35" s="76">
        <f>分析係数表!C38</f>
        <v>8.5419734904271016E-2</v>
      </c>
      <c r="Q35" s="82">
        <f t="shared" si="5"/>
        <v>7.6178673417885423E-2</v>
      </c>
      <c r="R35" s="83">
        <v>8.9679649603884554E-2</v>
      </c>
      <c r="S35" s="84">
        <f t="shared" si="6"/>
        <v>0.10249381286862178</v>
      </c>
      <c r="T35" s="85">
        <f>分析係数表!F38</f>
        <v>0.38214285714285712</v>
      </c>
      <c r="U35" s="86">
        <f t="shared" si="7"/>
        <v>3.9167278489080463E-2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投入係数表!X36</f>
        <v>0</v>
      </c>
      <c r="E36" s="77">
        <f t="shared" si="0"/>
        <v>0</v>
      </c>
      <c r="F36" s="76">
        <f>分析係数表!C39</f>
        <v>1</v>
      </c>
      <c r="G36" s="77">
        <f t="shared" si="1"/>
        <v>0</v>
      </c>
      <c r="H36" s="77">
        <v>3.6221835249701886E-4</v>
      </c>
      <c r="I36" s="77">
        <f t="shared" si="2"/>
        <v>3.6221835249701886E-4</v>
      </c>
      <c r="J36" s="76">
        <f>分析係数表!G39</f>
        <v>0.35514018691588783</v>
      </c>
      <c r="K36" s="78">
        <f t="shared" si="3"/>
        <v>1.2863829341015624E-4</v>
      </c>
      <c r="L36" s="79"/>
      <c r="M36" s="80"/>
      <c r="N36" s="81">
        <f>分析係数表!H39</f>
        <v>4.1085741227183939E-3</v>
      </c>
      <c r="O36" s="82">
        <f t="shared" si="4"/>
        <v>8.1990605573770109E-2</v>
      </c>
      <c r="P36" s="76">
        <f>分析係数表!C39</f>
        <v>1</v>
      </c>
      <c r="Q36" s="82">
        <f t="shared" si="5"/>
        <v>8.1990605573770109E-2</v>
      </c>
      <c r="R36" s="83">
        <v>8.6357387079230727E-2</v>
      </c>
      <c r="S36" s="84">
        <f t="shared" si="6"/>
        <v>8.6719605431727742E-2</v>
      </c>
      <c r="T36" s="85">
        <f>分析係数表!F39</f>
        <v>0.70560747663551404</v>
      </c>
      <c r="U36" s="86">
        <f t="shared" si="7"/>
        <v>6.1190001963508829E-2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投入係数表!X37</f>
        <v>0</v>
      </c>
      <c r="E37" s="77">
        <f t="shared" si="0"/>
        <v>0</v>
      </c>
      <c r="F37" s="76">
        <f>分析係数表!C40</f>
        <v>0.70586826347305387</v>
      </c>
      <c r="G37" s="77">
        <f t="shared" si="1"/>
        <v>0</v>
      </c>
      <c r="H37" s="77">
        <v>3.3333473074280908E-5</v>
      </c>
      <c r="I37" s="77">
        <f t="shared" si="2"/>
        <v>3.3333473074280908E-5</v>
      </c>
      <c r="J37" s="76">
        <f>分析係数表!G40</f>
        <v>0.55389507154213036</v>
      </c>
      <c r="K37" s="78">
        <f t="shared" si="3"/>
        <v>1.8463246453226499E-5</v>
      </c>
      <c r="L37" s="79"/>
      <c r="M37" s="80"/>
      <c r="N37" s="81">
        <f>分析係数表!H40</f>
        <v>2.7951774769313667E-2</v>
      </c>
      <c r="O37" s="82">
        <f t="shared" si="4"/>
        <v>0.5578049395592557</v>
      </c>
      <c r="P37" s="76">
        <f>分析係数表!C40</f>
        <v>0.70586826347305387</v>
      </c>
      <c r="Q37" s="82">
        <f t="shared" si="5"/>
        <v>0.39373680404338357</v>
      </c>
      <c r="R37" s="83">
        <v>0.39409137956773382</v>
      </c>
      <c r="S37" s="84">
        <f t="shared" si="6"/>
        <v>0.39412471304080809</v>
      </c>
      <c r="T37" s="85">
        <f>分析係数表!F40</f>
        <v>0.75325914149443562</v>
      </c>
      <c r="U37" s="86">
        <f t="shared" si="7"/>
        <v>0.29687804298685988</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投入係数表!X38</f>
        <v>0</v>
      </c>
      <c r="E38" s="77">
        <f t="shared" si="0"/>
        <v>0</v>
      </c>
      <c r="F38" s="76">
        <f>分析係数表!C41</f>
        <v>0.40942803268384664</v>
      </c>
      <c r="G38" s="77">
        <f t="shared" si="1"/>
        <v>0</v>
      </c>
      <c r="H38" s="77">
        <v>3.7623435567542867E-8</v>
      </c>
      <c r="I38" s="77">
        <f t="shared" si="2"/>
        <v>3.7623435567542867E-8</v>
      </c>
      <c r="J38" s="76">
        <f>分析係数表!G41</f>
        <v>0.46004842615012109</v>
      </c>
      <c r="K38" s="78">
        <f t="shared" si="3"/>
        <v>1.7308602319208583E-8</v>
      </c>
      <c r="L38" s="79"/>
      <c r="M38" s="80"/>
      <c r="N38" s="81">
        <f>分析係数表!H41</f>
        <v>5.1357176533979927E-2</v>
      </c>
      <c r="O38" s="82">
        <f t="shared" si="4"/>
        <v>1.0248825696721264</v>
      </c>
      <c r="P38" s="76">
        <f>分析係数表!C41</f>
        <v>0.40942803268384664</v>
      </c>
      <c r="Q38" s="82">
        <f t="shared" si="5"/>
        <v>0.4196156542328241</v>
      </c>
      <c r="R38" s="83">
        <v>0.42320197479407112</v>
      </c>
      <c r="S38" s="84">
        <f t="shared" si="6"/>
        <v>0.42320201241750671</v>
      </c>
      <c r="T38" s="85">
        <f>分析係数表!F41</f>
        <v>0.56416464891041163</v>
      </c>
      <c r="U38" s="86">
        <f t="shared" si="7"/>
        <v>0.23875561475370233</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投入係数表!X39</f>
        <v>0</v>
      </c>
      <c r="E39" s="77">
        <f>$C$26*D39</f>
        <v>0</v>
      </c>
      <c r="F39" s="76">
        <f>分析係数表!C42</f>
        <v>1</v>
      </c>
      <c r="G39" s="77">
        <f>E39*F39</f>
        <v>0</v>
      </c>
      <c r="H39" s="77">
        <v>4.6965918983834327E-3</v>
      </c>
      <c r="I39" s="77">
        <f>C39+H39</f>
        <v>4.6965918983834327E-3</v>
      </c>
      <c r="J39" s="76">
        <f>分析係数表!G42</f>
        <v>0.48732394366197185</v>
      </c>
      <c r="K39" s="78">
        <f>I39*J39</f>
        <v>2.2887616856910814E-3</v>
      </c>
      <c r="L39" s="79"/>
      <c r="M39" s="80"/>
      <c r="N39" s="81">
        <f>分析係数表!H42</f>
        <v>1.5491345052872633E-2</v>
      </c>
      <c r="O39" s="82">
        <f t="shared" si="4"/>
        <v>0.30914490626175617</v>
      </c>
      <c r="P39" s="76">
        <f>分析係数表!C42</f>
        <v>1</v>
      </c>
      <c r="Q39" s="82">
        <f>O39*P39</f>
        <v>0.30914490626175617</v>
      </c>
      <c r="R39" s="83">
        <v>0.31430042818278175</v>
      </c>
      <c r="S39" s="84">
        <f>I39+R39</f>
        <v>0.31899702008116521</v>
      </c>
      <c r="T39" s="85">
        <f>分析係数表!F42</f>
        <v>0.56338028169014087</v>
      </c>
      <c r="U39" s="86">
        <f>S39*T39</f>
        <v>0.17971663103164237</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投入係数表!X40</f>
        <v>3.4188034188034191E-2</v>
      </c>
      <c r="E40" s="77">
        <f>$C$26*D40</f>
        <v>3.4188034188034191</v>
      </c>
      <c r="F40" s="76">
        <f>分析係数表!C43</f>
        <v>0.37124836885602441</v>
      </c>
      <c r="G40" s="77">
        <f>E40*F40</f>
        <v>1.269225192670169</v>
      </c>
      <c r="H40" s="77">
        <v>1.4525916973313611</v>
      </c>
      <c r="I40" s="77">
        <f>C40+H40</f>
        <v>1.4525916973313611</v>
      </c>
      <c r="J40" s="76">
        <f>分析係数表!G43</f>
        <v>0.37031082529474812</v>
      </c>
      <c r="K40" s="78">
        <f>I40*J40</f>
        <v>0.53791043025507534</v>
      </c>
      <c r="L40" s="79"/>
      <c r="M40" s="80"/>
      <c r="N40" s="81">
        <f>分析係数表!H43</f>
        <v>4.1186771738398333E-2</v>
      </c>
      <c r="O40" s="82">
        <f t="shared" si="4"/>
        <v>0.82192221816984301</v>
      </c>
      <c r="P40" s="76">
        <f>分析係数表!C43</f>
        <v>0.37124836885602441</v>
      </c>
      <c r="Q40" s="82">
        <f>O40*P40</f>
        <v>0.30513728282207964</v>
      </c>
      <c r="R40" s="83">
        <v>0.4378875276669828</v>
      </c>
      <c r="S40" s="84">
        <f>I40+R40</f>
        <v>1.890479224998344</v>
      </c>
      <c r="T40" s="85">
        <f>分析係数表!F43</f>
        <v>0.64951768488745976</v>
      </c>
      <c r="U40" s="86">
        <f>S40*T40</f>
        <v>1.2278996895487635</v>
      </c>
      <c r="V40" s="87">
        <f>分析係数表!D43</f>
        <v>0.31296891747052519</v>
      </c>
      <c r="W40" s="88">
        <f>ROUND(S40*V40,0)</f>
        <v>1</v>
      </c>
      <c r="X40" s="76">
        <f>分析係数表!E43</f>
        <v>0.24115755627009647</v>
      </c>
      <c r="Y40" s="89">
        <f>ROUND(S40*X40,0)</f>
        <v>0</v>
      </c>
    </row>
    <row r="41" spans="1:25" x14ac:dyDescent="0.2">
      <c r="A41" s="6" t="s">
        <v>340</v>
      </c>
      <c r="B41" s="5" t="s">
        <v>42</v>
      </c>
      <c r="C41" s="90"/>
      <c r="D41" s="76">
        <f>投入係数表!X41</f>
        <v>0</v>
      </c>
      <c r="E41" s="77">
        <f>$C$26*D41</f>
        <v>0</v>
      </c>
      <c r="F41" s="76">
        <f>分析係数表!C44</f>
        <v>0.32894128525196487</v>
      </c>
      <c r="G41" s="77">
        <f>E41*F41</f>
        <v>0</v>
      </c>
      <c r="H41" s="77">
        <v>6.6399759131354299E-4</v>
      </c>
      <c r="I41" s="77">
        <f>C41+H41</f>
        <v>6.6399759131354299E-4</v>
      </c>
      <c r="J41" s="76">
        <f>分析係数表!G44</f>
        <v>0.26022361770562108</v>
      </c>
      <c r="K41" s="78">
        <f>I41*J41</f>
        <v>1.7278785535942864E-4</v>
      </c>
      <c r="L41" s="79"/>
      <c r="M41" s="80"/>
      <c r="N41" s="81">
        <f>分析係数表!H44</f>
        <v>0.11840775914326127</v>
      </c>
      <c r="O41" s="82">
        <f t="shared" si="4"/>
        <v>2.3629423704702925</v>
      </c>
      <c r="P41" s="76">
        <f>分析係数表!C44</f>
        <v>0.32894128525196487</v>
      </c>
      <c r="Q41" s="82">
        <f>O41*P41</f>
        <v>0.77726930031882258</v>
      </c>
      <c r="R41" s="83">
        <v>0.78649330992729238</v>
      </c>
      <c r="S41" s="84">
        <f>I41+R41</f>
        <v>0.78715730751860591</v>
      </c>
      <c r="T41" s="85">
        <f>分析係数表!F44</f>
        <v>0.457650482462858</v>
      </c>
      <c r="U41" s="86">
        <f>S41*T41</f>
        <v>0.36024292156005427</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投入係数表!X42</f>
        <v>0</v>
      </c>
      <c r="E42" s="77">
        <f>$C$26*D42</f>
        <v>0</v>
      </c>
      <c r="F42" s="76">
        <f>分析係数表!C45</f>
        <v>1</v>
      </c>
      <c r="G42" s="77">
        <f>E42*F42</f>
        <v>0</v>
      </c>
      <c r="H42" s="77">
        <v>1.9887349166334174E-3</v>
      </c>
      <c r="I42" s="77">
        <f>C42+H42</f>
        <v>1.9887349166334174E-3</v>
      </c>
      <c r="J42" s="76">
        <f>分析係数表!G45</f>
        <v>0</v>
      </c>
      <c r="K42" s="78">
        <f>I42*J42</f>
        <v>0</v>
      </c>
      <c r="L42" s="79"/>
      <c r="M42" s="80"/>
      <c r="N42" s="81">
        <f>分析係数表!H45</f>
        <v>0</v>
      </c>
      <c r="O42" s="82">
        <f t="shared" si="4"/>
        <v>0</v>
      </c>
      <c r="P42" s="76">
        <f>分析係数表!C45</f>
        <v>1</v>
      </c>
      <c r="Q42" s="82">
        <f>O42*P42</f>
        <v>0</v>
      </c>
      <c r="R42" s="83">
        <v>2.3483394928876114E-3</v>
      </c>
      <c r="S42" s="84">
        <f>I42+R42</f>
        <v>4.3370744095210289E-3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0</v>
      </c>
      <c r="E43" s="77">
        <f>$C$26*D43</f>
        <v>0</v>
      </c>
      <c r="F43" s="76">
        <f>分析係数表!C46</f>
        <v>4.3404255319148932E-2</v>
      </c>
      <c r="G43" s="77">
        <f>E43*F43</f>
        <v>0</v>
      </c>
      <c r="H43" s="77">
        <v>1.8473135977347961E-3</v>
      </c>
      <c r="I43" s="77">
        <f>C43+H43</f>
        <v>1.8473135977347961E-3</v>
      </c>
      <c r="J43" s="76">
        <f>分析係数表!G46</f>
        <v>1.9607843137254902E-2</v>
      </c>
      <c r="K43" s="78">
        <f>I43*J43</f>
        <v>3.6221835249701886E-5</v>
      </c>
      <c r="L43" s="79"/>
      <c r="M43" s="80"/>
      <c r="N43" s="81">
        <f>分析係数表!H46</f>
        <v>2.3708493298309423E-2</v>
      </c>
      <c r="O43" s="82">
        <f t="shared" si="4"/>
        <v>0.47312611740929639</v>
      </c>
      <c r="P43" s="76">
        <f>分析係数表!C46</f>
        <v>4.3404255319148932E-2</v>
      </c>
      <c r="Q43" s="82">
        <f>O43*P43</f>
        <v>2.0535686798190737E-2</v>
      </c>
      <c r="R43" s="83">
        <v>2.2270585677849189E-2</v>
      </c>
      <c r="S43" s="84">
        <f>I43+R43</f>
        <v>2.4117899275583984E-2</v>
      </c>
      <c r="T43" s="85">
        <f>分析係数表!F46</f>
        <v>0.33333333333333331</v>
      </c>
      <c r="U43" s="86">
        <f>S43*T43</f>
        <v>8.0392997585279936E-3</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投入係数表!X44</f>
        <v>0.47008547008547008</v>
      </c>
      <c r="E44" s="91">
        <f>SUM(E5:E43)</f>
        <v>47.008547008547012</v>
      </c>
      <c r="F44" s="92">
        <f>分析係数表!C47</f>
        <v>0.41345953335341412</v>
      </c>
      <c r="G44" s="91">
        <f>SUM(G5:G43)</f>
        <v>4.6206909937746694</v>
      </c>
      <c r="H44" s="91">
        <f>SUM(H5:H43)</f>
        <v>5.0105419599162024</v>
      </c>
      <c r="I44" s="91">
        <f>SUM(I5:I43)</f>
        <v>105.0105419599162</v>
      </c>
      <c r="J44" s="92">
        <f>分析係数表!G47</f>
        <v>0.27301530562506093</v>
      </c>
      <c r="K44" s="93">
        <f>SUM(K5:K43)</f>
        <v>31.827712525263809</v>
      </c>
      <c r="L44" s="94">
        <f>最終需要_まとめ!$L$33</f>
        <v>0.627</v>
      </c>
      <c r="M44" s="91">
        <f>K44*L44</f>
        <v>19.955975753340407</v>
      </c>
      <c r="N44" s="95">
        <f>分析係数表!H47</f>
        <v>1</v>
      </c>
      <c r="O44" s="96">
        <f>SUM(O5:O43)</f>
        <v>19.955975753340407</v>
      </c>
      <c r="P44" s="92">
        <f>分析係数表!C47</f>
        <v>0.41345953335341412</v>
      </c>
      <c r="Q44" s="96">
        <f>SUM(Q5:Q43)</f>
        <v>6.287494208167522</v>
      </c>
      <c r="R44" s="91">
        <f>SUM(R5:R43)</f>
        <v>6.9143908099132769</v>
      </c>
      <c r="S44" s="97">
        <f>SUM(S5:S43)</f>
        <v>111.9249327698295</v>
      </c>
      <c r="T44" s="98">
        <f>分析係数表!F47</f>
        <v>0.50258343352939261</v>
      </c>
      <c r="U44" s="99">
        <f>SUM(U5:U43)</f>
        <v>59.026771798125615</v>
      </c>
      <c r="V44" s="100">
        <f>分析係数表!D47</f>
        <v>0.12861924414259254</v>
      </c>
      <c r="W44" s="101">
        <f>SUM(W5:W43)</f>
        <v>17</v>
      </c>
      <c r="X44" s="92">
        <f>分析係数表!E47</f>
        <v>9.5684528645240963E-2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1.0007505629221916E-3</v>
      </c>
      <c r="E5" s="77">
        <f t="shared" ref="E5:E38" si="0">$C$27*D5</f>
        <v>0.10007505629221916</v>
      </c>
      <c r="F5" s="76">
        <f>分析係数表!C8</f>
        <v>0.20518758684576188</v>
      </c>
      <c r="G5" s="77">
        <f t="shared" ref="G5:G38" si="1">E5*F5</f>
        <v>2.0534159304054229E-2</v>
      </c>
      <c r="H5" s="77">
        <f t="array" ref="H5:H43">MMULT(逆行列係数!C5:AO43,'23'!G5:G43)</f>
        <v>2.1360104359572956E-2</v>
      </c>
      <c r="I5" s="77">
        <f t="shared" ref="I5:I38" si="2">C5+H5</f>
        <v>2.1360104359572956E-2</v>
      </c>
      <c r="J5" s="76">
        <f>分析係数表!G8</f>
        <v>0.11971830985915492</v>
      </c>
      <c r="K5" s="78">
        <f t="shared" ref="K5:K38" si="3">I5*J5</f>
        <v>2.5571955923432413E-3</v>
      </c>
      <c r="L5" s="79" t="s">
        <v>183</v>
      </c>
      <c r="M5" s="80" t="s">
        <v>183</v>
      </c>
      <c r="N5" s="81">
        <f>分析係数表!H8</f>
        <v>1.3167643294941739E-2</v>
      </c>
      <c r="O5" s="82">
        <f t="shared" ref="O5:O43" si="4">$M$44*N5</f>
        <v>0.30841434367309906</v>
      </c>
      <c r="P5" s="76">
        <f>分析係数表!C8</f>
        <v>0.20518758684576188</v>
      </c>
      <c r="Q5" s="82">
        <f t="shared" ref="Q5:Q38" si="5">O5*P5</f>
        <v>6.3282794926902669E-2</v>
      </c>
      <c r="R5" s="83">
        <f t="array" ref="R5:R43">MMULT(逆行列係数!C5:AO43,'23'!Q5:Q43)</f>
        <v>0.10697741075862488</v>
      </c>
      <c r="S5" s="84">
        <f t="shared" ref="S5:S38" si="6">I5+R5</f>
        <v>0.12833751511819783</v>
      </c>
      <c r="T5" s="85">
        <f>分析係数表!F8</f>
        <v>0.45341278439869986</v>
      </c>
      <c r="U5" s="86">
        <f t="shared" ref="U5:U38" si="7">S5*T5</f>
        <v>5.8189870072552316E-2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投入係数表!Y6</f>
        <v>0</v>
      </c>
      <c r="E6" s="77">
        <f t="shared" si="0"/>
        <v>0</v>
      </c>
      <c r="F6" s="76">
        <f>分析係数表!C9</f>
        <v>1</v>
      </c>
      <c r="G6" s="77">
        <f t="shared" si="1"/>
        <v>0</v>
      </c>
      <c r="H6" s="77">
        <v>1.2403895606088193E-5</v>
      </c>
      <c r="I6" s="77">
        <f t="shared" si="2"/>
        <v>1.2403895606088193E-5</v>
      </c>
      <c r="J6" s="76">
        <f>分析係数表!G9</f>
        <v>0.24479166666666666</v>
      </c>
      <c r="K6" s="78">
        <f t="shared" si="3"/>
        <v>3.0363702785736719E-6</v>
      </c>
      <c r="L6" s="79"/>
      <c r="M6" s="80"/>
      <c r="N6" s="81">
        <f>分析係数表!H9</f>
        <v>6.7353674142924501E-4</v>
      </c>
      <c r="O6" s="82">
        <f t="shared" si="4"/>
        <v>1.5775669753099696E-2</v>
      </c>
      <c r="P6" s="76">
        <f>分析係数表!C9</f>
        <v>1</v>
      </c>
      <c r="Q6" s="82">
        <f t="shared" si="5"/>
        <v>1.5775669753099696E-2</v>
      </c>
      <c r="R6" s="83">
        <v>1.9798947225009557E-2</v>
      </c>
      <c r="S6" s="84">
        <f t="shared" si="6"/>
        <v>1.9811351120615644E-2</v>
      </c>
      <c r="T6" s="85">
        <f>分析係数表!F9</f>
        <v>0.671875</v>
      </c>
      <c r="U6" s="86">
        <f t="shared" si="7"/>
        <v>1.3310751534163636E-2</v>
      </c>
      <c r="V6" s="87">
        <f>分析係数表!D9</f>
        <v>7.2916666666666671E-2</v>
      </c>
      <c r="W6" s="167">
        <f t="shared" si="8"/>
        <v>0</v>
      </c>
      <c r="X6" s="76">
        <f>分析係数表!E9</f>
        <v>3.125E-2</v>
      </c>
      <c r="Y6" s="166">
        <f t="shared" si="9"/>
        <v>0</v>
      </c>
    </row>
    <row r="7" spans="1:25" x14ac:dyDescent="0.2">
      <c r="A7" s="6" t="s">
        <v>220</v>
      </c>
      <c r="B7" s="5" t="s">
        <v>266</v>
      </c>
      <c r="C7" s="90"/>
      <c r="D7" s="76">
        <f>投入係数表!Y7</f>
        <v>0</v>
      </c>
      <c r="E7" s="77">
        <f t="shared" si="0"/>
        <v>0</v>
      </c>
      <c r="F7" s="76">
        <f>分析係数表!C10</f>
        <v>1</v>
      </c>
      <c r="G7" s="77">
        <f t="shared" si="1"/>
        <v>0</v>
      </c>
      <c r="H7" s="77">
        <v>1.0760886107928087E-4</v>
      </c>
      <c r="I7" s="77">
        <f t="shared" si="2"/>
        <v>1.0760886107928087E-4</v>
      </c>
      <c r="J7" s="76">
        <f>分析係数表!G10</f>
        <v>0.17878930079774755</v>
      </c>
      <c r="K7" s="78">
        <f t="shared" si="3"/>
        <v>1.9239313032006576E-5</v>
      </c>
      <c r="L7" s="79"/>
      <c r="M7" s="80"/>
      <c r="N7" s="81">
        <f>分析係数表!H10</f>
        <v>1.34707348285849E-3</v>
      </c>
      <c r="O7" s="82">
        <f t="shared" si="4"/>
        <v>3.1551339506199393E-2</v>
      </c>
      <c r="P7" s="76">
        <f>分析係数表!C10</f>
        <v>1</v>
      </c>
      <c r="Q7" s="82">
        <f t="shared" si="5"/>
        <v>3.1551339506199393E-2</v>
      </c>
      <c r="R7" s="83">
        <v>7.316514259438231E-2</v>
      </c>
      <c r="S7" s="84">
        <f t="shared" si="6"/>
        <v>7.3272751455461596E-2</v>
      </c>
      <c r="T7" s="85">
        <f>分析係数表!F10</f>
        <v>0.51806663538244957</v>
      </c>
      <c r="U7" s="86">
        <f t="shared" si="7"/>
        <v>3.7960167811745472E-2</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投入係数表!Y8</f>
        <v>6.6299724793595196E-3</v>
      </c>
      <c r="E8" s="77">
        <f t="shared" si="0"/>
        <v>0.66299724793595194</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-7.8878348765498479E-4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0.31725255547245079</v>
      </c>
      <c r="G9" s="77">
        <f t="shared" si="1"/>
        <v>0</v>
      </c>
      <c r="H9" s="77">
        <v>1.4574911339071759E-3</v>
      </c>
      <c r="I9" s="77">
        <f t="shared" si="2"/>
        <v>1.4574911339071759E-3</v>
      </c>
      <c r="J9" s="76">
        <f>分析係数表!G12</f>
        <v>0.14436450839328538</v>
      </c>
      <c r="K9" s="78">
        <f t="shared" si="3"/>
        <v>2.1040999103408151E-4</v>
      </c>
      <c r="L9" s="79"/>
      <c r="M9" s="80"/>
      <c r="N9" s="81">
        <f>分析係数表!H12</f>
        <v>9.9009900990099015E-2</v>
      </c>
      <c r="O9" s="82">
        <f t="shared" si="4"/>
        <v>2.3190234537056553</v>
      </c>
      <c r="P9" s="76">
        <f>分析係数表!C12</f>
        <v>0.31725255547245079</v>
      </c>
      <c r="Q9" s="82">
        <f t="shared" si="5"/>
        <v>0.73571611688866789</v>
      </c>
      <c r="R9" s="83">
        <v>0.84241931476283161</v>
      </c>
      <c r="S9" s="84">
        <f t="shared" si="6"/>
        <v>0.84387680589673875</v>
      </c>
      <c r="T9" s="85">
        <f>分析係数表!F12</f>
        <v>0.2880095923261391</v>
      </c>
      <c r="U9" s="86">
        <f t="shared" si="7"/>
        <v>0.24304461483980414</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投入係数表!Y10</f>
        <v>3.2524393294971229E-3</v>
      </c>
      <c r="E10" s="77">
        <f t="shared" si="0"/>
        <v>0.32524393294971227</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0.34627595108053832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投入係数表!Y11</f>
        <v>5.0037528146109581E-2</v>
      </c>
      <c r="E11" s="77">
        <f t="shared" si="0"/>
        <v>5.0037528146109578</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2.9184989043234438E-2</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投入係数表!Y12</f>
        <v>5.7543157368026019E-3</v>
      </c>
      <c r="E12" s="77">
        <f t="shared" si="0"/>
        <v>0.57543157368026021</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0.21533789212981083</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投入係数表!Y13</f>
        <v>1.2884663497623218E-2</v>
      </c>
      <c r="E13" s="77">
        <f t="shared" si="0"/>
        <v>1.2884663497623219</v>
      </c>
      <c r="F13" s="76">
        <f>分析係数表!C16</f>
        <v>8.9814814814814792E-2</v>
      </c>
      <c r="G13" s="77">
        <f t="shared" si="1"/>
        <v>0.11572336659902333</v>
      </c>
      <c r="H13" s="77">
        <v>0.12405485344674601</v>
      </c>
      <c r="I13" s="77">
        <f t="shared" si="2"/>
        <v>0.12405485344674601</v>
      </c>
      <c r="J13" s="76">
        <f>分析係数表!G16</f>
        <v>3.255813953488372E-2</v>
      </c>
      <c r="K13" s="78">
        <f t="shared" si="3"/>
        <v>4.038995228498707E-3</v>
      </c>
      <c r="L13" s="79"/>
      <c r="M13" s="80"/>
      <c r="N13" s="81">
        <f>分析係数表!H16</f>
        <v>1.7579308951303295E-2</v>
      </c>
      <c r="O13" s="82">
        <f t="shared" si="4"/>
        <v>0.41174498055590208</v>
      </c>
      <c r="P13" s="76">
        <f>分析係数表!C16</f>
        <v>8.9814814814814792E-2</v>
      </c>
      <c r="Q13" s="82">
        <f t="shared" si="5"/>
        <v>3.6980799179557863E-2</v>
      </c>
      <c r="R13" s="83">
        <v>4.0801866515908974E-2</v>
      </c>
      <c r="S13" s="84">
        <f t="shared" si="6"/>
        <v>0.164856719962655</v>
      </c>
      <c r="T13" s="85">
        <f>分析係数表!F16</f>
        <v>0.28372093023255812</v>
      </c>
      <c r="U13" s="86">
        <f t="shared" si="7"/>
        <v>4.6773301942892809E-2</v>
      </c>
      <c r="V13" s="87">
        <f>分析係数表!D16</f>
        <v>0</v>
      </c>
      <c r="W13" s="167">
        <f t="shared" si="8"/>
        <v>0</v>
      </c>
      <c r="X13" s="76">
        <f>分析係数表!E16</f>
        <v>0</v>
      </c>
      <c r="Y13" s="166">
        <f t="shared" si="9"/>
        <v>0</v>
      </c>
    </row>
    <row r="14" spans="1:25" x14ac:dyDescent="0.2">
      <c r="A14" s="6" t="s">
        <v>2</v>
      </c>
      <c r="B14" s="5" t="s">
        <v>364</v>
      </c>
      <c r="C14" s="90"/>
      <c r="D14" s="76">
        <f>投入係数表!Y14</f>
        <v>1.4385789342006504E-2</v>
      </c>
      <c r="E14" s="77">
        <f t="shared" si="0"/>
        <v>1.4385789342006505</v>
      </c>
      <c r="F14" s="76">
        <f>分析係数表!C17</f>
        <v>7.194244604316502E-3</v>
      </c>
      <c r="G14" s="77">
        <f t="shared" si="1"/>
        <v>1.0349488735256413E-2</v>
      </c>
      <c r="H14" s="77">
        <v>1.0822537019810407E-2</v>
      </c>
      <c r="I14" s="77">
        <f t="shared" si="2"/>
        <v>1.0822537019810407E-2</v>
      </c>
      <c r="J14" s="76">
        <f>分析係数表!G17</f>
        <v>0.24242424242424243</v>
      </c>
      <c r="K14" s="78">
        <f t="shared" si="3"/>
        <v>2.6236453381358561E-3</v>
      </c>
      <c r="L14" s="79"/>
      <c r="M14" s="80"/>
      <c r="N14" s="81">
        <f>分析係数表!H17</f>
        <v>2.8625311510742913E-3</v>
      </c>
      <c r="O14" s="82">
        <f t="shared" si="4"/>
        <v>6.7046596450673707E-2</v>
      </c>
      <c r="P14" s="76">
        <f>分析係数表!C17</f>
        <v>7.194244604316502E-3</v>
      </c>
      <c r="Q14" s="82">
        <f t="shared" si="5"/>
        <v>4.8234961475304526E-4</v>
      </c>
      <c r="R14" s="83">
        <v>7.7397883906398846E-4</v>
      </c>
      <c r="S14" s="84">
        <f t="shared" si="6"/>
        <v>1.1596515858874395E-2</v>
      </c>
      <c r="T14" s="85">
        <f>分析係数表!F17</f>
        <v>0.39393939393939392</v>
      </c>
      <c r="U14" s="86">
        <f t="shared" si="7"/>
        <v>4.5683244292535497E-3</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投入係数表!Y15</f>
        <v>5.6917688266199647E-2</v>
      </c>
      <c r="E15" s="77">
        <f t="shared" si="0"/>
        <v>5.6917688266199651</v>
      </c>
      <c r="F15" s="76">
        <f>分析係数表!C18</f>
        <v>0.18904593639575973</v>
      </c>
      <c r="G15" s="77">
        <f t="shared" si="1"/>
        <v>1.076005767576566</v>
      </c>
      <c r="H15" s="77">
        <v>1.0964996156531859</v>
      </c>
      <c r="I15" s="77">
        <f t="shared" si="2"/>
        <v>1.0964996156531859</v>
      </c>
      <c r="J15" s="76">
        <f>分析係数表!G18</f>
        <v>0.21417322834645669</v>
      </c>
      <c r="K15" s="78">
        <f t="shared" si="3"/>
        <v>0.23484086256509176</v>
      </c>
      <c r="L15" s="79"/>
      <c r="M15" s="80"/>
      <c r="N15" s="81">
        <f>分析係数表!H18</f>
        <v>4.7147571900047147E-4</v>
      </c>
      <c r="O15" s="82">
        <f t="shared" si="4"/>
        <v>1.1042968827169788E-2</v>
      </c>
      <c r="P15" s="76">
        <f>分析係数表!C18</f>
        <v>0.18904593639575973</v>
      </c>
      <c r="Q15" s="82">
        <f t="shared" si="5"/>
        <v>2.0876283825214969E-3</v>
      </c>
      <c r="R15" s="83">
        <v>3.476745491327338E-3</v>
      </c>
      <c r="S15" s="84">
        <f t="shared" si="6"/>
        <v>1.0999763611445132</v>
      </c>
      <c r="T15" s="85">
        <f>分析係数表!F18</f>
        <v>0.45826771653543308</v>
      </c>
      <c r="U15" s="86">
        <f t="shared" si="7"/>
        <v>0.50408365526465093</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投入係数表!Y16</f>
        <v>2.4768576432324243E-2</v>
      </c>
      <c r="E16" s="77">
        <f t="shared" si="0"/>
        <v>2.4768576432324241</v>
      </c>
      <c r="F16" s="76">
        <f>分析係数表!C19</f>
        <v>0.10693641618497107</v>
      </c>
      <c r="G16" s="77">
        <f t="shared" si="1"/>
        <v>0.26486627976762911</v>
      </c>
      <c r="H16" s="77">
        <v>0.28893101891138306</v>
      </c>
      <c r="I16" s="77">
        <f t="shared" si="2"/>
        <v>0.28893101891138306</v>
      </c>
      <c r="J16" s="76">
        <f>分析係数表!G19</f>
        <v>5.6250000000000001E-2</v>
      </c>
      <c r="K16" s="78">
        <f t="shared" si="3"/>
        <v>1.6252369813765297E-2</v>
      </c>
      <c r="L16" s="79"/>
      <c r="M16" s="80"/>
      <c r="N16" s="81">
        <f>分析係数表!H19</f>
        <v>-1.34707348285849E-4</v>
      </c>
      <c r="O16" s="82">
        <f t="shared" si="4"/>
        <v>-3.1551339506199392E-3</v>
      </c>
      <c r="P16" s="76">
        <f>分析係数表!C19</f>
        <v>0.10693641618497107</v>
      </c>
      <c r="Q16" s="82">
        <f t="shared" si="5"/>
        <v>-3.3739871726282578E-4</v>
      </c>
      <c r="R16" s="83">
        <v>-1.840684805838935E-4</v>
      </c>
      <c r="S16" s="84">
        <f t="shared" si="6"/>
        <v>0.28874695043079918</v>
      </c>
      <c r="T16" s="85">
        <f>分析係数表!F19</f>
        <v>0.23125000000000001</v>
      </c>
      <c r="U16" s="86">
        <f t="shared" si="7"/>
        <v>6.6772732287122313E-2</v>
      </c>
      <c r="V16" s="87">
        <f>分析係数表!D19</f>
        <v>0</v>
      </c>
      <c r="W16" s="167">
        <f t="shared" si="8"/>
        <v>0</v>
      </c>
      <c r="X16" s="76">
        <f>分析係数表!E19</f>
        <v>0</v>
      </c>
      <c r="Y16" s="166">
        <f t="shared" si="9"/>
        <v>0</v>
      </c>
    </row>
    <row r="17" spans="1:25" x14ac:dyDescent="0.2">
      <c r="A17" s="6" t="s">
        <v>5</v>
      </c>
      <c r="B17" s="5" t="s">
        <v>33</v>
      </c>
      <c r="C17" s="90"/>
      <c r="D17" s="76">
        <f>投入係数表!Y17</f>
        <v>9.5071303477608209E-3</v>
      </c>
      <c r="E17" s="77">
        <f t="shared" si="0"/>
        <v>0.95071303477608204</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1.4198102777789726E-2</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投入係数表!Y18</f>
        <v>0.10195146359769827</v>
      </c>
      <c r="E18" s="77">
        <f t="shared" si="0"/>
        <v>10.195146359769828</v>
      </c>
      <c r="F18" s="76">
        <f>分析係数表!C21</f>
        <v>2.4177949709864643E-2</v>
      </c>
      <c r="G18" s="77">
        <f t="shared" si="1"/>
        <v>0.24649773597122449</v>
      </c>
      <c r="H18" s="77">
        <v>0.24767041050842978</v>
      </c>
      <c r="I18" s="77">
        <f t="shared" si="2"/>
        <v>0.24767041050842978</v>
      </c>
      <c r="J18" s="76">
        <f>分析係数表!G21</f>
        <v>0.28491620111731841</v>
      </c>
      <c r="K18" s="78">
        <f t="shared" si="3"/>
        <v>7.0565312491228591E-2</v>
      </c>
      <c r="L18" s="79"/>
      <c r="M18" s="80"/>
      <c r="N18" s="81">
        <f>分析係数表!H21</f>
        <v>9.7662827507240518E-4</v>
      </c>
      <c r="O18" s="82">
        <f t="shared" si="4"/>
        <v>2.2874721141994559E-2</v>
      </c>
      <c r="P18" s="76">
        <f>分析係数表!C21</f>
        <v>2.4177949709864643E-2</v>
      </c>
      <c r="Q18" s="82">
        <f t="shared" si="5"/>
        <v>5.5306385739832195E-4</v>
      </c>
      <c r="R18" s="83">
        <v>9.255972612926711E-4</v>
      </c>
      <c r="S18" s="84">
        <f t="shared" si="6"/>
        <v>0.24859600776972246</v>
      </c>
      <c r="T18" s="85">
        <f>分析係数表!F21</f>
        <v>0.42458100558659218</v>
      </c>
      <c r="U18" s="86">
        <f t="shared" si="7"/>
        <v>0.10554914296368105</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投入係数表!Y19</f>
        <v>6.8801601200900678E-3</v>
      </c>
      <c r="E19" s="77">
        <f t="shared" si="0"/>
        <v>0.68801601200900675</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7.8878348765498479E-4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投入係数表!Y20</f>
        <v>1.2509382036527395E-4</v>
      </c>
      <c r="E20" s="77">
        <f t="shared" si="0"/>
        <v>1.2509382036527395E-2</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7.8878348765498479E-4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投入係数表!Y21</f>
        <v>2.501876407305479E-4</v>
      </c>
      <c r="E21" s="77">
        <f t="shared" si="0"/>
        <v>2.501876407305479E-2</v>
      </c>
      <c r="F21" s="76">
        <f>分析係数表!C24</f>
        <v>5.8479532163743242E-3</v>
      </c>
      <c r="G21" s="77">
        <f t="shared" si="1"/>
        <v>1.4630856183073116E-4</v>
      </c>
      <c r="H21" s="77">
        <v>2.5151324450397493E-4</v>
      </c>
      <c r="I21" s="77">
        <f t="shared" si="2"/>
        <v>2.5151324450397493E-4</v>
      </c>
      <c r="J21" s="76">
        <f>分析係数表!G24</f>
        <v>0.33333333333333331</v>
      </c>
      <c r="K21" s="78">
        <f t="shared" si="3"/>
        <v>8.3837748167991634E-5</v>
      </c>
      <c r="L21" s="79"/>
      <c r="M21" s="80"/>
      <c r="N21" s="81">
        <f>分析係数表!H24</f>
        <v>4.0412204485754696E-4</v>
      </c>
      <c r="O21" s="82">
        <f t="shared" si="4"/>
        <v>9.4654018518598171E-3</v>
      </c>
      <c r="P21" s="76">
        <f>分析係数表!C24</f>
        <v>5.8479532163743242E-3</v>
      </c>
      <c r="Q21" s="82">
        <f t="shared" si="5"/>
        <v>5.5353227203859103E-5</v>
      </c>
      <c r="R21" s="83">
        <v>1.1343697585853733E-4</v>
      </c>
      <c r="S21" s="84">
        <f t="shared" si="6"/>
        <v>3.6495022036251226E-4</v>
      </c>
      <c r="T21" s="85">
        <f>分析係数表!F24</f>
        <v>0.66666666666666663</v>
      </c>
      <c r="U21" s="86">
        <f t="shared" si="7"/>
        <v>2.4330014690834151E-4</v>
      </c>
      <c r="V21" s="87">
        <f>分析係数表!D24</f>
        <v>0</v>
      </c>
      <c r="W21" s="167">
        <f t="shared" si="8"/>
        <v>0</v>
      </c>
      <c r="X21" s="76">
        <f>分析係数表!E24</f>
        <v>0</v>
      </c>
      <c r="Y21" s="166">
        <f t="shared" si="9"/>
        <v>0</v>
      </c>
    </row>
    <row r="22" spans="1:25" x14ac:dyDescent="0.2">
      <c r="A22" s="6" t="s">
        <v>10</v>
      </c>
      <c r="B22" s="5" t="s">
        <v>271</v>
      </c>
      <c r="C22" s="90"/>
      <c r="D22" s="76">
        <f>投入係数表!Y22</f>
        <v>3.7528146109582188E-4</v>
      </c>
      <c r="E22" s="77">
        <f t="shared" si="0"/>
        <v>3.7528146109582189E-2</v>
      </c>
      <c r="F22" s="76">
        <f>分析係数表!C25</f>
        <v>1.2048192771084376E-2</v>
      </c>
      <c r="G22" s="77">
        <f t="shared" si="1"/>
        <v>4.5214633866966637E-4</v>
      </c>
      <c r="H22" s="77">
        <v>1.0825051863870708E-3</v>
      </c>
      <c r="I22" s="77">
        <f t="shared" si="2"/>
        <v>1.0825051863870708E-3</v>
      </c>
      <c r="J22" s="76">
        <f>分析係数表!G25</f>
        <v>0.33333333333333331</v>
      </c>
      <c r="K22" s="78">
        <f t="shared" si="3"/>
        <v>3.608350621290236E-4</v>
      </c>
      <c r="L22" s="79"/>
      <c r="M22" s="80"/>
      <c r="N22" s="81">
        <f>分析係数表!H25</f>
        <v>5.3882939314339599E-4</v>
      </c>
      <c r="O22" s="82">
        <f t="shared" si="4"/>
        <v>1.2620535802479757E-2</v>
      </c>
      <c r="P22" s="76">
        <f>分析係数表!C25</f>
        <v>1.2048192771084376E-2</v>
      </c>
      <c r="Q22" s="82">
        <f t="shared" si="5"/>
        <v>1.5205464822264816E-4</v>
      </c>
      <c r="R22" s="83">
        <v>2.5415713978800043E-4</v>
      </c>
      <c r="S22" s="84">
        <f t="shared" si="6"/>
        <v>1.3366623261750713E-3</v>
      </c>
      <c r="T22" s="85">
        <f>分析係数表!F25</f>
        <v>0.66666666666666663</v>
      </c>
      <c r="U22" s="86">
        <f t="shared" si="7"/>
        <v>8.9110821745004749E-4</v>
      </c>
      <c r="V22" s="87">
        <f>分析係数表!D25</f>
        <v>0</v>
      </c>
      <c r="W22" s="167">
        <f t="shared" si="8"/>
        <v>0</v>
      </c>
      <c r="X22" s="76">
        <f>分析係数表!E25</f>
        <v>0</v>
      </c>
      <c r="Y22" s="166">
        <f t="shared" si="9"/>
        <v>0</v>
      </c>
    </row>
    <row r="23" spans="1:25" x14ac:dyDescent="0.2">
      <c r="A23" s="6" t="s">
        <v>11</v>
      </c>
      <c r="B23" s="5" t="s">
        <v>35</v>
      </c>
      <c r="C23" s="90"/>
      <c r="D23" s="76">
        <f>投入係数表!Y23</f>
        <v>8.5063797848386295E-3</v>
      </c>
      <c r="E23" s="77">
        <f t="shared" si="0"/>
        <v>0.85063797848386291</v>
      </c>
      <c r="F23" s="76">
        <f>分析係数表!C26</f>
        <v>2.4531024531024515E-2</v>
      </c>
      <c r="G23" s="77">
        <f t="shared" si="1"/>
        <v>2.0867021117208746E-2</v>
      </c>
      <c r="H23" s="77">
        <v>2.1626605137497798E-2</v>
      </c>
      <c r="I23" s="77">
        <f t="shared" si="2"/>
        <v>2.1626605137497798E-2</v>
      </c>
      <c r="J23" s="76">
        <f>分析係数表!G26</f>
        <v>0.2</v>
      </c>
      <c r="K23" s="78">
        <f t="shared" si="3"/>
        <v>4.3253210274995599E-3</v>
      </c>
      <c r="L23" s="79"/>
      <c r="M23" s="80"/>
      <c r="N23" s="81">
        <f>分析係数表!H26</f>
        <v>1.1988953997440561E-2</v>
      </c>
      <c r="O23" s="82">
        <f t="shared" si="4"/>
        <v>0.28080692160517462</v>
      </c>
      <c r="P23" s="76">
        <f>分析係数表!C26</f>
        <v>2.4531024531024515E-2</v>
      </c>
      <c r="Q23" s="82">
        <f t="shared" si="5"/>
        <v>6.8884814823780161E-3</v>
      </c>
      <c r="R23" s="83">
        <v>7.0258294731850345E-3</v>
      </c>
      <c r="S23" s="84">
        <f t="shared" si="6"/>
        <v>2.8652434610682832E-2</v>
      </c>
      <c r="T23" s="85">
        <f>分析係数表!F26</f>
        <v>0.35</v>
      </c>
      <c r="U23" s="86">
        <f t="shared" si="7"/>
        <v>1.0028352113738991E-2</v>
      </c>
      <c r="V23" s="87">
        <f>分析係数表!D26</f>
        <v>0.17499999999999999</v>
      </c>
      <c r="W23" s="167">
        <f t="shared" si="8"/>
        <v>0</v>
      </c>
      <c r="X23" s="76">
        <f>分析係数表!E26</f>
        <v>0.2</v>
      </c>
      <c r="Y23" s="166">
        <f t="shared" si="9"/>
        <v>0</v>
      </c>
    </row>
    <row r="24" spans="1:25" x14ac:dyDescent="0.2">
      <c r="A24" s="6" t="s">
        <v>12</v>
      </c>
      <c r="B24" s="5" t="s">
        <v>365</v>
      </c>
      <c r="C24" s="90"/>
      <c r="D24" s="76">
        <f>投入係数表!Y24</f>
        <v>1.7513134851138354E-3</v>
      </c>
      <c r="E24" s="77">
        <f t="shared" si="0"/>
        <v>0.17513134851138354</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0.26897516929034981</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3.3670033670033517E-3</v>
      </c>
      <c r="G25" s="77">
        <f t="shared" si="1"/>
        <v>0</v>
      </c>
      <c r="H25" s="77">
        <v>3.857300871839277E-4</v>
      </c>
      <c r="I25" s="77">
        <f t="shared" si="2"/>
        <v>3.857300871839277E-4</v>
      </c>
      <c r="J25" s="76">
        <f>分析係数表!G28</f>
        <v>0.13333333333333333</v>
      </c>
      <c r="K25" s="78">
        <f t="shared" si="3"/>
        <v>5.1430678291190359E-5</v>
      </c>
      <c r="L25" s="79"/>
      <c r="M25" s="80"/>
      <c r="N25" s="81">
        <f>分析係数表!H28</f>
        <v>2.1418468377449991E-2</v>
      </c>
      <c r="O25" s="82">
        <f t="shared" si="4"/>
        <v>0.50166629814857033</v>
      </c>
      <c r="P25" s="76">
        <f>分析係数表!C28</f>
        <v>3.3670033670033517E-3</v>
      </c>
      <c r="Q25" s="82">
        <f t="shared" si="5"/>
        <v>1.6891121149783437E-3</v>
      </c>
      <c r="R25" s="83">
        <v>1.7592300377865719E-3</v>
      </c>
      <c r="S25" s="84">
        <f t="shared" si="6"/>
        <v>2.1449601249704997E-3</v>
      </c>
      <c r="T25" s="85">
        <f>分析係数表!F28</f>
        <v>0.22222222222222221</v>
      </c>
      <c r="U25" s="86">
        <f t="shared" si="7"/>
        <v>4.7665780554899991E-4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投入係数表!Y26</f>
        <v>3.2524393294971229E-3</v>
      </c>
      <c r="E26" s="77">
        <f t="shared" si="0"/>
        <v>0.32524393294971227</v>
      </c>
      <c r="F26" s="76">
        <f>分析係数表!C29</f>
        <v>2.5392986698911768E-2</v>
      </c>
      <c r="G26" s="77">
        <f t="shared" si="1"/>
        <v>8.258914863293795E-3</v>
      </c>
      <c r="H26" s="77">
        <v>9.8131430204933725E-3</v>
      </c>
      <c r="I26" s="77">
        <f t="shared" si="2"/>
        <v>9.8131430204933725E-3</v>
      </c>
      <c r="J26" s="76">
        <f>分析係数表!G29</f>
        <v>0.29914529914529914</v>
      </c>
      <c r="K26" s="78">
        <f t="shared" si="3"/>
        <v>2.9355556044210942E-3</v>
      </c>
      <c r="L26" s="79"/>
      <c r="M26" s="80"/>
      <c r="N26" s="81">
        <f>分析係数表!H29</f>
        <v>1.0103051121438675E-2</v>
      </c>
      <c r="O26" s="82">
        <f t="shared" si="4"/>
        <v>0.23663504629649545</v>
      </c>
      <c r="P26" s="76">
        <f>分析係数表!C29</f>
        <v>2.5392986698911768E-2</v>
      </c>
      <c r="Q26" s="82">
        <f t="shared" si="5"/>
        <v>6.0088705831032796E-3</v>
      </c>
      <c r="R26" s="83">
        <v>7.6166598892211329E-3</v>
      </c>
      <c r="S26" s="84">
        <f t="shared" si="6"/>
        <v>1.7429802909714506E-2</v>
      </c>
      <c r="T26" s="85">
        <f>分析係数表!F29</f>
        <v>0.51282051282051277</v>
      </c>
      <c r="U26" s="86">
        <f t="shared" si="7"/>
        <v>8.9383604665202593E-3</v>
      </c>
      <c r="V26" s="87">
        <f>分析係数表!D29</f>
        <v>0.15384615384615385</v>
      </c>
      <c r="W26" s="167">
        <f t="shared" si="8"/>
        <v>0</v>
      </c>
      <c r="X26" s="76">
        <f>分析係数表!E29</f>
        <v>0.10256410256410256</v>
      </c>
      <c r="Y26" s="166">
        <f t="shared" si="9"/>
        <v>0</v>
      </c>
    </row>
    <row r="27" spans="1:25" x14ac:dyDescent="0.2">
      <c r="A27" s="6" t="s">
        <v>15</v>
      </c>
      <c r="B27" s="5" t="s">
        <v>36</v>
      </c>
      <c r="C27" s="75">
        <f>最終需要_まとめ!C28</f>
        <v>100</v>
      </c>
      <c r="D27" s="76">
        <f>投入係数表!Y27</f>
        <v>6.2546910182636974E-4</v>
      </c>
      <c r="E27" s="77">
        <f t="shared" si="0"/>
        <v>6.2546910182636972E-2</v>
      </c>
      <c r="F27" s="76">
        <f>分析係数表!C30</f>
        <v>1</v>
      </c>
      <c r="G27" s="77">
        <f t="shared" si="1"/>
        <v>6.2546910182636972E-2</v>
      </c>
      <c r="H27" s="77">
        <v>8.6525608812746027E-2</v>
      </c>
      <c r="I27" s="77">
        <f t="shared" si="2"/>
        <v>100.08652560881275</v>
      </c>
      <c r="J27" s="76">
        <f>分析係数表!G30</f>
        <v>0.34463347510632975</v>
      </c>
      <c r="K27" s="78">
        <f t="shared" si="3"/>
        <v>34.493167131883801</v>
      </c>
      <c r="L27" s="79"/>
      <c r="M27" s="80"/>
      <c r="N27" s="81">
        <f>分析係数表!H30</f>
        <v>0</v>
      </c>
      <c r="O27" s="82">
        <f t="shared" si="4"/>
        <v>0</v>
      </c>
      <c r="P27" s="76">
        <f>分析係数表!C30</f>
        <v>1</v>
      </c>
      <c r="Q27" s="82">
        <f t="shared" si="5"/>
        <v>0</v>
      </c>
      <c r="R27" s="83">
        <v>3.3802600810597383E-2</v>
      </c>
      <c r="S27" s="84">
        <f t="shared" si="6"/>
        <v>100.12032820962335</v>
      </c>
      <c r="T27" s="85">
        <f>分析係数表!F30</f>
        <v>0.44145609206905179</v>
      </c>
      <c r="U27" s="86">
        <f t="shared" si="7"/>
        <v>44.19872882809117</v>
      </c>
      <c r="V27" s="87">
        <f>分析係数表!D30</f>
        <v>0.12797097823367526</v>
      </c>
      <c r="W27" s="167">
        <f t="shared" si="8"/>
        <v>13</v>
      </c>
      <c r="X27" s="76">
        <f>分析係数表!E30</f>
        <v>9.4195646735051292E-2</v>
      </c>
      <c r="Y27" s="166">
        <f t="shared" si="9"/>
        <v>9</v>
      </c>
    </row>
    <row r="28" spans="1:25" x14ac:dyDescent="0.2">
      <c r="A28" s="6" t="s">
        <v>16</v>
      </c>
      <c r="B28" s="5" t="s">
        <v>192</v>
      </c>
      <c r="C28" s="90"/>
      <c r="D28" s="76">
        <f>投入係数表!Y28</f>
        <v>3.1273455091318488E-3</v>
      </c>
      <c r="E28" s="77">
        <f t="shared" si="0"/>
        <v>0.31273455091318486</v>
      </c>
      <c r="F28" s="76">
        <f>分析係数表!C31</f>
        <v>1.5332197614991494E-2</v>
      </c>
      <c r="G28" s="77">
        <f t="shared" si="1"/>
        <v>4.7949079356365693E-3</v>
      </c>
      <c r="H28" s="77">
        <v>7.249525449996172E-3</v>
      </c>
      <c r="I28" s="77">
        <f t="shared" si="2"/>
        <v>7.249525449996172E-3</v>
      </c>
      <c r="J28" s="76">
        <f>分析係数表!G31</f>
        <v>7.407407407407407E-2</v>
      </c>
      <c r="K28" s="78">
        <f t="shared" si="3"/>
        <v>5.3700188518490156E-4</v>
      </c>
      <c r="L28" s="79"/>
      <c r="M28" s="80"/>
      <c r="N28" s="81">
        <f>分析係数表!H31</f>
        <v>2.4786152084596214E-2</v>
      </c>
      <c r="O28" s="82">
        <f t="shared" si="4"/>
        <v>0.58054464691406882</v>
      </c>
      <c r="P28" s="76">
        <f>分析係数表!C31</f>
        <v>1.5332197614991494E-2</v>
      </c>
      <c r="Q28" s="82">
        <f t="shared" si="5"/>
        <v>8.9010252508119649E-3</v>
      </c>
      <c r="R28" s="83">
        <v>1.063264070316247E-2</v>
      </c>
      <c r="S28" s="84">
        <f t="shared" si="6"/>
        <v>1.7882166153158643E-2</v>
      </c>
      <c r="T28" s="85">
        <f>分析係数表!F31</f>
        <v>0.37037037037037035</v>
      </c>
      <c r="U28" s="86">
        <f t="shared" si="7"/>
        <v>6.6230245011698677E-3</v>
      </c>
      <c r="V28" s="87">
        <f>分析係数表!D31</f>
        <v>0</v>
      </c>
      <c r="W28" s="167">
        <f t="shared" si="8"/>
        <v>0</v>
      </c>
      <c r="X28" s="76">
        <f>分析係数表!E31</f>
        <v>0</v>
      </c>
      <c r="Y28" s="166">
        <f t="shared" si="9"/>
        <v>0</v>
      </c>
    </row>
    <row r="29" spans="1:25" x14ac:dyDescent="0.2">
      <c r="A29" s="6" t="s">
        <v>17</v>
      </c>
      <c r="B29" s="5" t="s">
        <v>272</v>
      </c>
      <c r="C29" s="90"/>
      <c r="D29" s="76">
        <f>投入係数表!Y29</f>
        <v>7.5056292219164377E-4</v>
      </c>
      <c r="E29" s="77">
        <f t="shared" si="0"/>
        <v>7.5056292219164378E-2</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0.16485574891989183</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投入係数表!Y30</f>
        <v>2.0015011258443832E-3</v>
      </c>
      <c r="E30" s="77">
        <f t="shared" si="0"/>
        <v>0.20015011258443832</v>
      </c>
      <c r="F30" s="76">
        <f>分析係数表!C33</f>
        <v>1</v>
      </c>
      <c r="G30" s="77">
        <f t="shared" si="1"/>
        <v>0.20015011258443832</v>
      </c>
      <c r="H30" s="77">
        <v>0.20920109764220965</v>
      </c>
      <c r="I30" s="77">
        <f t="shared" si="2"/>
        <v>0.20920109764220965</v>
      </c>
      <c r="J30" s="76">
        <f>分析係数表!G33</f>
        <v>0.50724637681159424</v>
      </c>
      <c r="K30" s="78">
        <f t="shared" si="3"/>
        <v>0.1061164988040194</v>
      </c>
      <c r="L30" s="79"/>
      <c r="M30" s="80"/>
      <c r="N30" s="81">
        <f>分析係数表!H33</f>
        <v>1.0439819492153296E-3</v>
      </c>
      <c r="O30" s="82">
        <f t="shared" si="4"/>
        <v>2.4452288117304526E-2</v>
      </c>
      <c r="P30" s="76">
        <f>分析係数表!C33</f>
        <v>1</v>
      </c>
      <c r="Q30" s="82">
        <f t="shared" si="5"/>
        <v>2.4452288117304526E-2</v>
      </c>
      <c r="R30" s="83">
        <v>6.9429158009339936E-2</v>
      </c>
      <c r="S30" s="84">
        <f t="shared" si="6"/>
        <v>0.27863025565154959</v>
      </c>
      <c r="T30" s="85">
        <f>分析係数表!F33</f>
        <v>0.64822134387351782</v>
      </c>
      <c r="U30" s="86">
        <f t="shared" si="7"/>
        <v>0.18061407876226931</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投入係数表!Y31</f>
        <v>5.9044283212409308E-2</v>
      </c>
      <c r="E31" s="77">
        <f t="shared" si="0"/>
        <v>5.904428321240931</v>
      </c>
      <c r="F31" s="76">
        <f>分析係数表!C34</f>
        <v>0.17998641611953814</v>
      </c>
      <c r="G31" s="77">
        <f t="shared" si="1"/>
        <v>1.0627168927748563</v>
      </c>
      <c r="H31" s="77">
        <v>1.0986206866667869</v>
      </c>
      <c r="I31" s="77">
        <f t="shared" si="2"/>
        <v>1.0986206866667869</v>
      </c>
      <c r="J31" s="76">
        <f>分析係数表!G34</f>
        <v>0.42479908151549944</v>
      </c>
      <c r="K31" s="78">
        <f t="shared" si="3"/>
        <v>0.4666930586299784</v>
      </c>
      <c r="L31" s="79"/>
      <c r="M31" s="80"/>
      <c r="N31" s="81">
        <f>分析係数表!H34</f>
        <v>0.17353674142924497</v>
      </c>
      <c r="O31" s="82">
        <f t="shared" si="4"/>
        <v>4.064601311886137</v>
      </c>
      <c r="P31" s="76">
        <f>分析係数表!C34</f>
        <v>0.17998641611953814</v>
      </c>
      <c r="Q31" s="82">
        <f t="shared" si="5"/>
        <v>0.7315730230811589</v>
      </c>
      <c r="R31" s="83">
        <v>0.7763080139679257</v>
      </c>
      <c r="S31" s="84">
        <f t="shared" si="6"/>
        <v>1.8749287006347126</v>
      </c>
      <c r="T31" s="85">
        <f>分析係数表!F34</f>
        <v>0.70187523918867201</v>
      </c>
      <c r="U31" s="86">
        <f t="shared" si="7"/>
        <v>1.3159660302196949</v>
      </c>
      <c r="V31" s="87">
        <f>分析係数表!D34</f>
        <v>0.4351320321469575</v>
      </c>
      <c r="W31" s="167">
        <f t="shared" si="8"/>
        <v>1</v>
      </c>
      <c r="X31" s="76">
        <f>分析係数表!E34</f>
        <v>0.25449674703406044</v>
      </c>
      <c r="Y31" s="166">
        <f t="shared" si="9"/>
        <v>0</v>
      </c>
    </row>
    <row r="32" spans="1:25" x14ac:dyDescent="0.2">
      <c r="A32" s="6" t="s">
        <v>20</v>
      </c>
      <c r="B32" s="5" t="s">
        <v>37</v>
      </c>
      <c r="C32" s="90"/>
      <c r="D32" s="76">
        <f>投入係数表!Y32</f>
        <v>1.2634475856892669E-2</v>
      </c>
      <c r="E32" s="77">
        <f t="shared" si="0"/>
        <v>1.2634475856892668</v>
      </c>
      <c r="F32" s="76">
        <f>分析係数表!C35</f>
        <v>0.37009544008483564</v>
      </c>
      <c r="G32" s="77">
        <f t="shared" si="1"/>
        <v>0.46759619024979232</v>
      </c>
      <c r="H32" s="77">
        <v>0.51883102139470094</v>
      </c>
      <c r="I32" s="77">
        <f t="shared" si="2"/>
        <v>0.51883102139470094</v>
      </c>
      <c r="J32" s="76">
        <f>分析係数表!G35</f>
        <v>0.31512981199641898</v>
      </c>
      <c r="K32" s="78">
        <f t="shared" si="3"/>
        <v>0.16349912223002214</v>
      </c>
      <c r="L32" s="79"/>
      <c r="M32" s="80"/>
      <c r="N32" s="81">
        <f>分析係数表!H35</f>
        <v>6.5501448103994067E-2</v>
      </c>
      <c r="O32" s="82">
        <f t="shared" si="4"/>
        <v>1.5341838834889452</v>
      </c>
      <c r="P32" s="76">
        <f>分析係数表!C35</f>
        <v>0.37009544008483564</v>
      </c>
      <c r="Q32" s="82">
        <f t="shared" si="5"/>
        <v>0.56779445953090335</v>
      </c>
      <c r="R32" s="83">
        <v>0.66323233905423662</v>
      </c>
      <c r="S32" s="84">
        <f t="shared" si="6"/>
        <v>1.1820633604489377</v>
      </c>
      <c r="T32" s="85">
        <f>分析係数表!F35</f>
        <v>0.64995523724261417</v>
      </c>
      <c r="U32" s="86">
        <f t="shared" si="7"/>
        <v>0.76828827187639104</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投入係数表!Y33</f>
        <v>3.3775331498623966E-3</v>
      </c>
      <c r="E33" s="77">
        <f t="shared" si="0"/>
        <v>0.33775331498623967</v>
      </c>
      <c r="F33" s="76">
        <f>分析係数表!C36</f>
        <v>0.67206754906435417</v>
      </c>
      <c r="G33" s="77">
        <f t="shared" si="1"/>
        <v>0.2269930425911629</v>
      </c>
      <c r="H33" s="77">
        <v>0.28871623922648543</v>
      </c>
      <c r="I33" s="77">
        <f t="shared" si="2"/>
        <v>0.28871623922648543</v>
      </c>
      <c r="J33" s="76">
        <f>分析係数表!G36</f>
        <v>6.1058344640434192E-3</v>
      </c>
      <c r="K33" s="78">
        <f t="shared" si="3"/>
        <v>1.7628535637980792E-3</v>
      </c>
      <c r="L33" s="79"/>
      <c r="M33" s="80"/>
      <c r="N33" s="81">
        <f>分析係数表!H36</f>
        <v>0.13181114029770324</v>
      </c>
      <c r="O33" s="82">
        <f t="shared" si="4"/>
        <v>3.0872985706816105</v>
      </c>
      <c r="P33" s="76">
        <f>分析係数表!C36</f>
        <v>0.67206754906435417</v>
      </c>
      <c r="Q33" s="82">
        <f t="shared" si="5"/>
        <v>2.074873183627874</v>
      </c>
      <c r="R33" s="83">
        <v>2.1379563387372653</v>
      </c>
      <c r="S33" s="84">
        <f t="shared" si="6"/>
        <v>2.4266725779637506</v>
      </c>
      <c r="T33" s="85">
        <f>分析係数表!F36</f>
        <v>0.89721845318860249</v>
      </c>
      <c r="U33" s="86">
        <f t="shared" si="7"/>
        <v>2.1772554167958349</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投入係数表!Y34</f>
        <v>2.6394796097072806E-2</v>
      </c>
      <c r="E34" s="77">
        <f t="shared" si="0"/>
        <v>2.6394796097072808</v>
      </c>
      <c r="F34" s="76">
        <f>分析係数表!C37</f>
        <v>0.22615884263359909</v>
      </c>
      <c r="G34" s="77">
        <f t="shared" si="1"/>
        <v>0.59694165368638241</v>
      </c>
      <c r="H34" s="77">
        <v>0.65293288492524582</v>
      </c>
      <c r="I34" s="77">
        <f t="shared" si="2"/>
        <v>0.65293288492524582</v>
      </c>
      <c r="J34" s="76">
        <f>分析係数表!G37</f>
        <v>0.42877801879971078</v>
      </c>
      <c r="K34" s="78">
        <f t="shared" si="3"/>
        <v>0.27996326880742645</v>
      </c>
      <c r="L34" s="79"/>
      <c r="M34" s="80"/>
      <c r="N34" s="81">
        <f>分析係数表!H37</f>
        <v>5.1626591230551626E-2</v>
      </c>
      <c r="O34" s="82">
        <f t="shared" si="4"/>
        <v>1.2092050865750916</v>
      </c>
      <c r="P34" s="76">
        <f>分析係数表!C37</f>
        <v>0.22615884263359909</v>
      </c>
      <c r="Q34" s="82">
        <f t="shared" si="5"/>
        <v>0.27347242288648371</v>
      </c>
      <c r="R34" s="83">
        <v>0.31837594368753891</v>
      </c>
      <c r="S34" s="84">
        <f t="shared" si="6"/>
        <v>0.97130882861278467</v>
      </c>
      <c r="T34" s="85">
        <f>分析係数表!F37</f>
        <v>0.63340563991323207</v>
      </c>
      <c r="U34" s="86">
        <f t="shared" si="7"/>
        <v>0.61523249014085268</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投入係数表!Y35</f>
        <v>8.6314736052039032E-3</v>
      </c>
      <c r="E35" s="77">
        <f t="shared" si="0"/>
        <v>0.86314736052039032</v>
      </c>
      <c r="F35" s="76">
        <f>分析係数表!C38</f>
        <v>8.5419734904271016E-2</v>
      </c>
      <c r="G35" s="77">
        <f t="shared" si="1"/>
        <v>7.3729818718972981E-2</v>
      </c>
      <c r="H35" s="77">
        <v>9.2573171305918245E-2</v>
      </c>
      <c r="I35" s="77">
        <f t="shared" si="2"/>
        <v>9.2573171305918245E-2</v>
      </c>
      <c r="J35" s="76">
        <f>分析係数表!G38</f>
        <v>0.21071428571428572</v>
      </c>
      <c r="K35" s="78">
        <f t="shared" si="3"/>
        <v>1.9506489668032773E-2</v>
      </c>
      <c r="L35" s="79"/>
      <c r="M35" s="80"/>
      <c r="N35" s="81">
        <f>分析係数表!H38</f>
        <v>4.4689162793830402E-2</v>
      </c>
      <c r="O35" s="82">
        <f t="shared" si="4"/>
        <v>1.0467156881181647</v>
      </c>
      <c r="P35" s="76">
        <f>分析係数表!C38</f>
        <v>8.5419734904271016E-2</v>
      </c>
      <c r="Q35" s="82">
        <f t="shared" si="5"/>
        <v>8.9410176599195257E-2</v>
      </c>
      <c r="R35" s="83">
        <v>0.10525614254861411</v>
      </c>
      <c r="S35" s="84">
        <f t="shared" si="6"/>
        <v>0.19782931385453234</v>
      </c>
      <c r="T35" s="85">
        <f>分析係数表!F38</f>
        <v>0.38214285714285712</v>
      </c>
      <c r="U35" s="86">
        <f t="shared" si="7"/>
        <v>7.559905922298199E-2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投入係数表!Y36</f>
        <v>0</v>
      </c>
      <c r="E36" s="77">
        <f t="shared" si="0"/>
        <v>0</v>
      </c>
      <c r="F36" s="76">
        <f>分析係数表!C39</f>
        <v>1</v>
      </c>
      <c r="G36" s="77">
        <f t="shared" si="1"/>
        <v>0</v>
      </c>
      <c r="H36" s="77">
        <v>1.3763666084948747E-2</v>
      </c>
      <c r="I36" s="77">
        <f t="shared" si="2"/>
        <v>1.3763666084948747E-2</v>
      </c>
      <c r="J36" s="76">
        <f>分析係数表!G39</f>
        <v>0.35514018691588783</v>
      </c>
      <c r="K36" s="78">
        <f t="shared" si="3"/>
        <v>4.8880309460565636E-3</v>
      </c>
      <c r="L36" s="79"/>
      <c r="M36" s="80"/>
      <c r="N36" s="81">
        <f>分析係数表!H39</f>
        <v>4.1085741227183939E-3</v>
      </c>
      <c r="O36" s="82">
        <f t="shared" si="4"/>
        <v>9.6231585493908131E-2</v>
      </c>
      <c r="P36" s="76">
        <f>分析係数表!C39</f>
        <v>1</v>
      </c>
      <c r="Q36" s="82">
        <f t="shared" si="5"/>
        <v>9.6231585493908131E-2</v>
      </c>
      <c r="R36" s="83">
        <v>0.10135683496407896</v>
      </c>
      <c r="S36" s="84">
        <f t="shared" si="6"/>
        <v>0.11512050104902771</v>
      </c>
      <c r="T36" s="85">
        <f>分析係数表!F39</f>
        <v>0.70560747663551404</v>
      </c>
      <c r="U36" s="86">
        <f t="shared" si="7"/>
        <v>8.1229886254220493E-2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投入係数表!Y37</f>
        <v>1.2509382036527395E-4</v>
      </c>
      <c r="E37" s="77">
        <f t="shared" si="0"/>
        <v>1.2509382036527395E-2</v>
      </c>
      <c r="F37" s="76">
        <f>分析係数表!C40</f>
        <v>0.70586826347305387</v>
      </c>
      <c r="G37" s="77">
        <f t="shared" si="1"/>
        <v>8.8299757752446067E-3</v>
      </c>
      <c r="H37" s="77">
        <v>9.0737463422644101E-3</v>
      </c>
      <c r="I37" s="77">
        <f t="shared" si="2"/>
        <v>9.0737463422644101E-3</v>
      </c>
      <c r="J37" s="76">
        <f>分析係数表!G40</f>
        <v>0.55389507154213036</v>
      </c>
      <c r="K37" s="78">
        <f t="shared" si="3"/>
        <v>5.025903379403689E-3</v>
      </c>
      <c r="L37" s="79"/>
      <c r="M37" s="80"/>
      <c r="N37" s="81">
        <f>分析係数表!H40</f>
        <v>2.7951774769313667E-2</v>
      </c>
      <c r="O37" s="82">
        <f t="shared" si="4"/>
        <v>0.65469029475363738</v>
      </c>
      <c r="P37" s="76">
        <f>分析係数表!C40</f>
        <v>0.70586826347305387</v>
      </c>
      <c r="Q37" s="82">
        <f t="shared" si="5"/>
        <v>0.4621251014704118</v>
      </c>
      <c r="R37" s="83">
        <v>0.46254126335440787</v>
      </c>
      <c r="S37" s="84">
        <f t="shared" si="6"/>
        <v>0.4716150096966723</v>
      </c>
      <c r="T37" s="85">
        <f>分析係数表!F40</f>
        <v>0.75325914149443562</v>
      </c>
      <c r="U37" s="86">
        <f t="shared" si="7"/>
        <v>0.35524831732000534</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投入係数表!Y38</f>
        <v>0</v>
      </c>
      <c r="E38" s="77">
        <f t="shared" si="0"/>
        <v>0</v>
      </c>
      <c r="F38" s="76">
        <f>分析係数表!C41</f>
        <v>0.40942803268384664</v>
      </c>
      <c r="G38" s="77">
        <f t="shared" si="1"/>
        <v>0</v>
      </c>
      <c r="H38" s="77">
        <v>4.7777599966621709E-6</v>
      </c>
      <c r="I38" s="77">
        <f t="shared" si="2"/>
        <v>4.7777599966621709E-6</v>
      </c>
      <c r="J38" s="76">
        <f>分析係数表!G41</f>
        <v>0.46004842615012109</v>
      </c>
      <c r="K38" s="78">
        <f t="shared" si="3"/>
        <v>2.1980009669874395E-6</v>
      </c>
      <c r="L38" s="79"/>
      <c r="M38" s="80"/>
      <c r="N38" s="81">
        <f>分析係数表!H41</f>
        <v>5.1357176533979927E-2</v>
      </c>
      <c r="O38" s="82">
        <f t="shared" si="4"/>
        <v>1.2028948186738517</v>
      </c>
      <c r="P38" s="76">
        <f>分析係数表!C41</f>
        <v>0.40942803268384664</v>
      </c>
      <c r="Q38" s="82">
        <f t="shared" si="5"/>
        <v>0.49249885913522756</v>
      </c>
      <c r="R38" s="83">
        <v>0.49670808909862479</v>
      </c>
      <c r="S38" s="84">
        <f t="shared" si="6"/>
        <v>0.49671286685862148</v>
      </c>
      <c r="T38" s="85">
        <f>分析係数表!F41</f>
        <v>0.56416464891041163</v>
      </c>
      <c r="U38" s="86">
        <f t="shared" si="7"/>
        <v>0.28022784014057822</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投入係数表!Y39</f>
        <v>6.2546910182636974E-4</v>
      </c>
      <c r="E39" s="77">
        <f>$C$27*D39</f>
        <v>6.2546910182636972E-2</v>
      </c>
      <c r="F39" s="76">
        <f>分析係数表!C42</f>
        <v>1</v>
      </c>
      <c r="G39" s="77">
        <f>E39*F39</f>
        <v>6.2546910182636972E-2</v>
      </c>
      <c r="H39" s="77">
        <v>6.935134831907358E-2</v>
      </c>
      <c r="I39" s="77">
        <f>C39+H39</f>
        <v>6.935134831907358E-2</v>
      </c>
      <c r="J39" s="76">
        <f>分析係数表!G42</f>
        <v>0.48732394366197185</v>
      </c>
      <c r="K39" s="78">
        <f>I39*J39</f>
        <v>3.3796572561125997E-2</v>
      </c>
      <c r="L39" s="79"/>
      <c r="M39" s="80"/>
      <c r="N39" s="81">
        <f>分析係数表!H42</f>
        <v>1.5491345052872633E-2</v>
      </c>
      <c r="O39" s="82">
        <f t="shared" si="4"/>
        <v>0.362840404321293</v>
      </c>
      <c r="P39" s="76">
        <f>分析係数表!C42</f>
        <v>1</v>
      </c>
      <c r="Q39" s="82">
        <f>O39*P39</f>
        <v>0.362840404321293</v>
      </c>
      <c r="R39" s="83">
        <v>0.36889139083416245</v>
      </c>
      <c r="S39" s="84">
        <f>I39+R39</f>
        <v>0.43824273915323603</v>
      </c>
      <c r="T39" s="85">
        <f>分析係数表!F42</f>
        <v>0.56338028169014087</v>
      </c>
      <c r="U39" s="86">
        <f>S39*T39</f>
        <v>0.24689731783280905</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投入係数表!Y40</f>
        <v>9.5696772579434569E-2</v>
      </c>
      <c r="E40" s="77">
        <f>$C$27*D40</f>
        <v>9.5696772579434572</v>
      </c>
      <c r="F40" s="76">
        <f>分析係数表!C43</f>
        <v>0.37124836885602441</v>
      </c>
      <c r="G40" s="77">
        <f>E40*F40</f>
        <v>3.552727072490101</v>
      </c>
      <c r="H40" s="77">
        <v>3.8838631289646219</v>
      </c>
      <c r="I40" s="77">
        <f>C40+H40</f>
        <v>3.8838631289646219</v>
      </c>
      <c r="J40" s="76">
        <f>分析係数表!G43</f>
        <v>0.37031082529474812</v>
      </c>
      <c r="K40" s="78">
        <f>I40*J40</f>
        <v>1.438236560618732</v>
      </c>
      <c r="L40" s="79"/>
      <c r="M40" s="80"/>
      <c r="N40" s="81">
        <f>分析係数表!H43</f>
        <v>4.1186771738398333E-2</v>
      </c>
      <c r="O40" s="82">
        <f t="shared" si="4"/>
        <v>0.96468220540204641</v>
      </c>
      <c r="P40" s="76">
        <f>分析係数表!C43</f>
        <v>0.37124836885602441</v>
      </c>
      <c r="Q40" s="82">
        <f>O40*P40</f>
        <v>0.35813669521994201</v>
      </c>
      <c r="R40" s="83">
        <v>0.51394438131680331</v>
      </c>
      <c r="S40" s="84">
        <f>I40+R40</f>
        <v>4.3978075102814254</v>
      </c>
      <c r="T40" s="85">
        <f>分析係数表!F43</f>
        <v>0.64951768488745976</v>
      </c>
      <c r="U40" s="86">
        <f>S40*T40</f>
        <v>2.8564537526586746</v>
      </c>
      <c r="V40" s="87">
        <f>分析係数表!D43</f>
        <v>0.31296891747052519</v>
      </c>
      <c r="W40" s="167">
        <f>ROUND(S40*V40,0)</f>
        <v>1</v>
      </c>
      <c r="X40" s="76">
        <f>分析係数表!E43</f>
        <v>0.24115755627009647</v>
      </c>
      <c r="Y40" s="166">
        <f>ROUND(S40*X40,0)</f>
        <v>1</v>
      </c>
    </row>
    <row r="41" spans="1:25" x14ac:dyDescent="0.2">
      <c r="A41" s="6" t="s">
        <v>340</v>
      </c>
      <c r="B41" s="5" t="s">
        <v>42</v>
      </c>
      <c r="C41" s="90"/>
      <c r="D41" s="76">
        <f>投入係数表!Y41</f>
        <v>2.501876407305479E-4</v>
      </c>
      <c r="E41" s="77">
        <f>$C$27*D41</f>
        <v>2.501876407305479E-2</v>
      </c>
      <c r="F41" s="76">
        <f>分析係数表!C44</f>
        <v>0.32894128525196487</v>
      </c>
      <c r="G41" s="77">
        <f>E41*F41</f>
        <v>8.2297044096063254E-3</v>
      </c>
      <c r="H41" s="77">
        <v>9.3807428746338906E-3</v>
      </c>
      <c r="I41" s="77">
        <f>C41+H41</f>
        <v>9.3807428746338906E-3</v>
      </c>
      <c r="J41" s="76">
        <f>分析係数表!G44</f>
        <v>0.26022361770562108</v>
      </c>
      <c r="K41" s="78">
        <f>I41*J41</f>
        <v>2.4410908476034583E-3</v>
      </c>
      <c r="L41" s="79"/>
      <c r="M41" s="80"/>
      <c r="N41" s="81">
        <f>分析係数表!H44</f>
        <v>0.11840775914326127</v>
      </c>
      <c r="O41" s="82">
        <f t="shared" si="4"/>
        <v>2.7733627425949265</v>
      </c>
      <c r="P41" s="76">
        <f>分析係数表!C44</f>
        <v>0.32894128525196487</v>
      </c>
      <c r="Q41" s="82">
        <f>O41*P41</f>
        <v>0.91227350501908933</v>
      </c>
      <c r="R41" s="83">
        <v>0.92309963641575821</v>
      </c>
      <c r="S41" s="84">
        <f>I41+R41</f>
        <v>0.93248037929039207</v>
      </c>
      <c r="T41" s="85">
        <f>分析係数表!F44</f>
        <v>0.457650482462858</v>
      </c>
      <c r="U41" s="86">
        <f>S41*T41</f>
        <v>0.42675009546939674</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投入係数表!Y42</f>
        <v>1.2509382036527395E-4</v>
      </c>
      <c r="E42" s="77">
        <f>$C$27*D42</f>
        <v>1.2509382036527395E-2</v>
      </c>
      <c r="F42" s="76">
        <f>分析係数表!C45</f>
        <v>1</v>
      </c>
      <c r="G42" s="77">
        <f>E42*F42</f>
        <v>1.2509382036527395E-2</v>
      </c>
      <c r="H42" s="77">
        <v>1.5874494554301406E-2</v>
      </c>
      <c r="I42" s="77">
        <f>C42+H42</f>
        <v>1.5874494554301406E-2</v>
      </c>
      <c r="J42" s="76">
        <f>分析係数表!G45</f>
        <v>0</v>
      </c>
      <c r="K42" s="78">
        <f>I42*J42</f>
        <v>0</v>
      </c>
      <c r="L42" s="79"/>
      <c r="M42" s="80"/>
      <c r="N42" s="81">
        <f>分析係数表!H45</f>
        <v>0</v>
      </c>
      <c r="O42" s="82">
        <f t="shared" si="4"/>
        <v>0</v>
      </c>
      <c r="P42" s="76">
        <f>分析係数表!C45</f>
        <v>1</v>
      </c>
      <c r="Q42" s="82">
        <f>O42*P42</f>
        <v>0</v>
      </c>
      <c r="R42" s="83">
        <v>2.7562234855700403E-3</v>
      </c>
      <c r="S42" s="84">
        <f>I42+R42</f>
        <v>1.8630718039871447E-2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1.5511633725293971E-2</v>
      </c>
      <c r="E43" s="77">
        <f>$C$27*D43</f>
        <v>1.5511633725293972</v>
      </c>
      <c r="F43" s="76">
        <f>分析係数表!C46</f>
        <v>4.3404255319148932E-2</v>
      </c>
      <c r="G43" s="77">
        <f>E43*F43</f>
        <v>6.7327091062978087E-2</v>
      </c>
      <c r="H43" s="77">
        <v>7.0194697033238607E-2</v>
      </c>
      <c r="I43" s="77">
        <f>C43+H43</f>
        <v>7.0194697033238607E-2</v>
      </c>
      <c r="J43" s="76">
        <f>分析係数表!G46</f>
        <v>1.9607843137254902E-2</v>
      </c>
      <c r="K43" s="78">
        <f>I43*J43</f>
        <v>1.3763666084948747E-3</v>
      </c>
      <c r="L43" s="79"/>
      <c r="M43" s="80"/>
      <c r="N43" s="81">
        <f>分析係数表!H46</f>
        <v>2.3708493298309423E-2</v>
      </c>
      <c r="O43" s="82">
        <f t="shared" si="4"/>
        <v>0.55530357530910934</v>
      </c>
      <c r="P43" s="76">
        <f>分析係数表!C46</f>
        <v>4.3404255319148932E-2</v>
      </c>
      <c r="Q43" s="82">
        <f>O43*P43</f>
        <v>2.4102538162352829E-2</v>
      </c>
      <c r="R43" s="83">
        <v>2.613877229787125E-2</v>
      </c>
      <c r="S43" s="84">
        <f>I43+R43</f>
        <v>9.6333469331109853E-2</v>
      </c>
      <c r="T43" s="85">
        <f>分析係数表!F46</f>
        <v>0.33333333333333331</v>
      </c>
      <c r="U43" s="86">
        <f>S43*T43</f>
        <v>3.2111156443703284E-2</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投入係数表!Y44</f>
        <v>0.53715286464848633</v>
      </c>
      <c r="E44" s="91">
        <f>SUM(E5:E43)</f>
        <v>53.715286464848624</v>
      </c>
      <c r="F44" s="92">
        <f>分析係数表!C47</f>
        <v>0.41345953335341412</v>
      </c>
      <c r="G44" s="91">
        <f>SUM(G5:G43)</f>
        <v>8.1713408535157281</v>
      </c>
      <c r="H44" s="91">
        <f>SUM(H5:H43)</f>
        <v>8.8502323778229552</v>
      </c>
      <c r="I44" s="91">
        <f>SUM(I5:I43)</f>
        <v>108.85023237782298</v>
      </c>
      <c r="J44" s="92">
        <f>分析係数表!G47</f>
        <v>0.27301530562506093</v>
      </c>
      <c r="K44" s="93">
        <f>SUM(K5:K43)</f>
        <v>37.355880195258564</v>
      </c>
      <c r="L44" s="94">
        <f>最終需要_まとめ!$L$33</f>
        <v>0.627</v>
      </c>
      <c r="M44" s="91">
        <f>K44*L44</f>
        <v>23.422136882427118</v>
      </c>
      <c r="N44" s="95">
        <f>分析係数表!H47</f>
        <v>1</v>
      </c>
      <c r="O44" s="96">
        <f>SUM(O5:O43)</f>
        <v>23.422136882427118</v>
      </c>
      <c r="P44" s="92">
        <f>分析係数表!C47</f>
        <v>0.41345953335341412</v>
      </c>
      <c r="Q44" s="96">
        <f>SUM(Q5:Q43)</f>
        <v>7.37957150336368</v>
      </c>
      <c r="R44" s="91">
        <f>SUM(R5:R43)</f>
        <v>8.1153540177696559</v>
      </c>
      <c r="S44" s="97">
        <f>SUM(S5:S43)</f>
        <v>116.96558639559264</v>
      </c>
      <c r="T44" s="98">
        <f>分析係数表!F47</f>
        <v>0.50258343352939261</v>
      </c>
      <c r="U44" s="99">
        <f>SUM(U5:U43)</f>
        <v>54.718055905625789</v>
      </c>
      <c r="V44" s="100">
        <f>分析係数表!D47</f>
        <v>0.12861924414259254</v>
      </c>
      <c r="W44" s="164">
        <f>SUM(W5:W43)</f>
        <v>15</v>
      </c>
      <c r="X44" s="92">
        <f>分析係数表!E47</f>
        <v>9.5684528645240963E-2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
        <v>487</v>
      </c>
      <c r="H1" s="332"/>
      <c r="I1" s="332"/>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0.20518758684576188</v>
      </c>
      <c r="G5" s="77">
        <f t="shared" ref="G5:G38" si="1">E5*F5</f>
        <v>0</v>
      </c>
      <c r="H5" s="77">
        <f t="array" ref="H5:H43">MMULT(逆行列係数!C5:AO43,'24'!G5:G43)</f>
        <v>1.2131583146315778E-5</v>
      </c>
      <c r="I5" s="77">
        <f t="shared" ref="I5:I38" si="2">C5+H5</f>
        <v>1.2131583146315778E-5</v>
      </c>
      <c r="J5" s="76">
        <f>分析係数表!G8</f>
        <v>0.11971830985915492</v>
      </c>
      <c r="K5" s="78">
        <f t="shared" ref="K5:K38" si="3">I5*J5</f>
        <v>1.452372630192734E-6</v>
      </c>
      <c r="L5" s="79" t="s">
        <v>183</v>
      </c>
      <c r="M5" s="80" t="s">
        <v>183</v>
      </c>
      <c r="N5" s="81">
        <f>分析係数表!H8</f>
        <v>1.3167643294941739E-2</v>
      </c>
      <c r="O5" s="82">
        <f t="shared" ref="O5:O43" si="4">$M$44*N5</f>
        <v>7.6919572063613259E-2</v>
      </c>
      <c r="P5" s="76">
        <f>分析係数表!C8</f>
        <v>0.20518758684576188</v>
      </c>
      <c r="Q5" s="82">
        <f t="shared" ref="Q5:Q38" si="5">O5*P5</f>
        <v>1.5782941372941485E-2</v>
      </c>
      <c r="R5" s="83">
        <f t="array" ref="R5:R43">MMULT(逆行列係数!C5:AO43,'24'!Q5:Q43)</f>
        <v>2.6680525159843711E-2</v>
      </c>
      <c r="S5" s="84">
        <f t="shared" ref="S5:S38" si="6">I5+R5</f>
        <v>2.6692656742990026E-2</v>
      </c>
      <c r="T5" s="85">
        <f>分析係数表!F8</f>
        <v>0.45341278439869986</v>
      </c>
      <c r="U5" s="86">
        <f t="shared" ref="U5:U38" si="7">S5*T5</f>
        <v>1.2102791816837839E-2</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投入係数表!Z6</f>
        <v>0</v>
      </c>
      <c r="E6" s="77">
        <f t="shared" si="0"/>
        <v>0</v>
      </c>
      <c r="F6" s="76">
        <f>分析係数表!C9</f>
        <v>1</v>
      </c>
      <c r="G6" s="77">
        <f t="shared" si="1"/>
        <v>0</v>
      </c>
      <c r="H6" s="77">
        <v>9.1162193222357797E-7</v>
      </c>
      <c r="I6" s="77">
        <f t="shared" si="2"/>
        <v>9.1162193222357797E-7</v>
      </c>
      <c r="J6" s="76">
        <f>分析係数表!G9</f>
        <v>0.24479166666666666</v>
      </c>
      <c r="K6" s="78">
        <f t="shared" si="3"/>
        <v>2.2315745215889667E-7</v>
      </c>
      <c r="L6" s="79"/>
      <c r="M6" s="80"/>
      <c r="N6" s="81">
        <f>分析係数表!H9</f>
        <v>6.7353674142924501E-4</v>
      </c>
      <c r="O6" s="82">
        <f t="shared" si="4"/>
        <v>3.9345049648907039E-3</v>
      </c>
      <c r="P6" s="76">
        <f>分析係数表!C9</f>
        <v>1</v>
      </c>
      <c r="Q6" s="82">
        <f t="shared" si="5"/>
        <v>3.9345049648907039E-3</v>
      </c>
      <c r="R6" s="83">
        <v>4.9379238647603583E-3</v>
      </c>
      <c r="S6" s="84">
        <f t="shared" si="6"/>
        <v>4.938835486692582E-3</v>
      </c>
      <c r="T6" s="85">
        <f>分析係数表!F9</f>
        <v>0.671875</v>
      </c>
      <c r="U6" s="86">
        <f t="shared" si="7"/>
        <v>3.3182800926215787E-3</v>
      </c>
      <c r="V6" s="87">
        <f>分析係数表!D9</f>
        <v>7.2916666666666671E-2</v>
      </c>
      <c r="W6" s="167">
        <f t="shared" si="8"/>
        <v>0</v>
      </c>
      <c r="X6" s="76">
        <f>分析係数表!E9</f>
        <v>3.125E-2</v>
      </c>
      <c r="Y6" s="166">
        <f t="shared" si="9"/>
        <v>0</v>
      </c>
    </row>
    <row r="7" spans="1:25" x14ac:dyDescent="0.2">
      <c r="A7" s="6" t="s">
        <v>220</v>
      </c>
      <c r="B7" s="5" t="s">
        <v>266</v>
      </c>
      <c r="C7" s="90"/>
      <c r="D7" s="76">
        <f>投入係数表!Z7</f>
        <v>0</v>
      </c>
      <c r="E7" s="77">
        <f t="shared" si="0"/>
        <v>0</v>
      </c>
      <c r="F7" s="76">
        <f>分析係数表!C10</f>
        <v>1</v>
      </c>
      <c r="G7" s="77">
        <f t="shared" si="1"/>
        <v>0</v>
      </c>
      <c r="H7" s="77">
        <v>5.1683551693676223E-6</v>
      </c>
      <c r="I7" s="77">
        <f t="shared" si="2"/>
        <v>5.1683551693676223E-6</v>
      </c>
      <c r="J7" s="76">
        <f>分析係数表!G10</f>
        <v>0.17878930079774755</v>
      </c>
      <c r="K7" s="78">
        <f t="shared" si="3"/>
        <v>9.240466070056613E-7</v>
      </c>
      <c r="L7" s="79"/>
      <c r="M7" s="80"/>
      <c r="N7" s="81">
        <f>分析係数表!H10</f>
        <v>1.34707348285849E-3</v>
      </c>
      <c r="O7" s="82">
        <f t="shared" si="4"/>
        <v>7.8690099297814078E-3</v>
      </c>
      <c r="P7" s="76">
        <f>分析係数表!C10</f>
        <v>1</v>
      </c>
      <c r="Q7" s="82">
        <f t="shared" si="5"/>
        <v>7.8690099297814078E-3</v>
      </c>
      <c r="R7" s="83">
        <v>1.8247632037173663E-2</v>
      </c>
      <c r="S7" s="84">
        <f t="shared" si="6"/>
        <v>1.8252800392343029E-2</v>
      </c>
      <c r="T7" s="85">
        <f>分析係数表!F10</f>
        <v>0.51806663538244957</v>
      </c>
      <c r="U7" s="86">
        <f t="shared" si="7"/>
        <v>9.4561668855686083E-3</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投入係数表!Z8</f>
        <v>0.29629629629629628</v>
      </c>
      <c r="E8" s="77">
        <f t="shared" si="0"/>
        <v>29.629629629629626</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-1.967252482445352E-4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0.31725255547245079</v>
      </c>
      <c r="G9" s="77">
        <f t="shared" si="1"/>
        <v>0</v>
      </c>
      <c r="H9" s="77">
        <v>3.8018309740112554E-5</v>
      </c>
      <c r="I9" s="77">
        <f t="shared" si="2"/>
        <v>3.8018309740112554E-5</v>
      </c>
      <c r="J9" s="76">
        <f>分析係数表!G12</f>
        <v>0.14436450839328538</v>
      </c>
      <c r="K9" s="78">
        <f t="shared" si="3"/>
        <v>5.4884945955750024E-6</v>
      </c>
      <c r="L9" s="79"/>
      <c r="M9" s="80"/>
      <c r="N9" s="81">
        <f>分析係数表!H12</f>
        <v>9.9009900990099015E-2</v>
      </c>
      <c r="O9" s="82">
        <f t="shared" si="4"/>
        <v>0.57837222983893355</v>
      </c>
      <c r="P9" s="76">
        <f>分析係数表!C12</f>
        <v>0.31725255547245079</v>
      </c>
      <c r="Q9" s="82">
        <f t="shared" si="5"/>
        <v>0.18349006793070133</v>
      </c>
      <c r="R9" s="83">
        <v>0.21010220347715702</v>
      </c>
      <c r="S9" s="84">
        <f t="shared" si="6"/>
        <v>0.21014022178689715</v>
      </c>
      <c r="T9" s="85">
        <f>分析係数表!F12</f>
        <v>0.2880095923261391</v>
      </c>
      <c r="U9" s="86">
        <f t="shared" si="7"/>
        <v>6.05223996081687E-2</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8.6362383979350948E-2</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投入係数表!Z11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7.2788341850478031E-3</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5.3705992770758111E-2</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投入係数表!Z13</f>
        <v>7.407407407407407E-2</v>
      </c>
      <c r="E13" s="77">
        <f t="shared" si="0"/>
        <v>7.4074074074074066</v>
      </c>
      <c r="F13" s="76">
        <f>分析係数表!C16</f>
        <v>8.9814814814814792E-2</v>
      </c>
      <c r="G13" s="77">
        <f t="shared" si="1"/>
        <v>0.6652949245541836</v>
      </c>
      <c r="H13" s="77">
        <v>0.67090579064389955</v>
      </c>
      <c r="I13" s="77">
        <f t="shared" si="2"/>
        <v>0.67090579064389955</v>
      </c>
      <c r="J13" s="76">
        <f>分析係数表!G16</f>
        <v>3.255813953488372E-2</v>
      </c>
      <c r="K13" s="78">
        <f t="shared" si="3"/>
        <v>2.1843444346545567E-2</v>
      </c>
      <c r="L13" s="79"/>
      <c r="M13" s="80"/>
      <c r="N13" s="81">
        <f>分析係数表!H16</f>
        <v>1.7579308951303295E-2</v>
      </c>
      <c r="O13" s="82">
        <f t="shared" si="4"/>
        <v>0.10269057958364738</v>
      </c>
      <c r="P13" s="76">
        <f>分析係数表!C16</f>
        <v>8.9814814814814792E-2</v>
      </c>
      <c r="Q13" s="82">
        <f t="shared" si="5"/>
        <v>9.2231353885312908E-3</v>
      </c>
      <c r="R13" s="83">
        <v>1.0176122402163548E-2</v>
      </c>
      <c r="S13" s="84">
        <f t="shared" si="6"/>
        <v>0.68108191304606314</v>
      </c>
      <c r="T13" s="85">
        <f>分析係数表!F16</f>
        <v>0.28372093023255812</v>
      </c>
      <c r="U13" s="86">
        <f t="shared" si="7"/>
        <v>0.1932371939339993</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7.194244604316502E-3</v>
      </c>
      <c r="G14" s="77">
        <f t="shared" si="1"/>
        <v>0</v>
      </c>
      <c r="H14" s="77">
        <v>2.6658474827631487E-4</v>
      </c>
      <c r="I14" s="77">
        <f t="shared" si="2"/>
        <v>2.6658474827631487E-4</v>
      </c>
      <c r="J14" s="76">
        <f>分析係数表!G17</f>
        <v>0.24242424242424243</v>
      </c>
      <c r="K14" s="78">
        <f t="shared" si="3"/>
        <v>6.4626605642743003E-5</v>
      </c>
      <c r="L14" s="79"/>
      <c r="M14" s="80"/>
      <c r="N14" s="81">
        <f>分析係数表!H17</f>
        <v>2.8625311510742913E-3</v>
      </c>
      <c r="O14" s="82">
        <f t="shared" si="4"/>
        <v>1.6721646100785494E-2</v>
      </c>
      <c r="P14" s="76">
        <f>分析係数表!C17</f>
        <v>7.194244604316502E-3</v>
      </c>
      <c r="Q14" s="82">
        <f t="shared" si="5"/>
        <v>1.2029961223586611E-4</v>
      </c>
      <c r="R14" s="83">
        <v>1.9303291921531654E-4</v>
      </c>
      <c r="S14" s="84">
        <f t="shared" si="6"/>
        <v>4.5961766749163141E-4</v>
      </c>
      <c r="T14" s="85">
        <f>分析係数表!F17</f>
        <v>0.39393939393939392</v>
      </c>
      <c r="U14" s="86">
        <f t="shared" si="7"/>
        <v>1.8106150537549115E-4</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投入係数表!Z15</f>
        <v>0</v>
      </c>
      <c r="E15" s="77">
        <f t="shared" si="0"/>
        <v>0</v>
      </c>
      <c r="F15" s="76">
        <f>分析係数表!C18</f>
        <v>0.18904593639575973</v>
      </c>
      <c r="G15" s="77">
        <f t="shared" si="1"/>
        <v>0</v>
      </c>
      <c r="H15" s="77">
        <v>7.6030704130643147E-4</v>
      </c>
      <c r="I15" s="77">
        <f t="shared" si="2"/>
        <v>7.6030704130643147E-4</v>
      </c>
      <c r="J15" s="76">
        <f>分析係数表!G18</f>
        <v>0.21417322834645669</v>
      </c>
      <c r="K15" s="78">
        <f t="shared" si="3"/>
        <v>1.6283741357114121E-4</v>
      </c>
      <c r="L15" s="79"/>
      <c r="M15" s="80"/>
      <c r="N15" s="81">
        <f>分析係数表!H18</f>
        <v>4.7147571900047147E-4</v>
      </c>
      <c r="O15" s="82">
        <f t="shared" si="4"/>
        <v>2.7541534754234927E-3</v>
      </c>
      <c r="P15" s="76">
        <f>分析係数表!C18</f>
        <v>0.18904593639575973</v>
      </c>
      <c r="Q15" s="82">
        <f t="shared" si="5"/>
        <v>5.2066152273907019E-4</v>
      </c>
      <c r="R15" s="83">
        <v>8.6711199025962099E-4</v>
      </c>
      <c r="S15" s="84">
        <f t="shared" si="6"/>
        <v>1.6274190315660525E-3</v>
      </c>
      <c r="T15" s="85">
        <f>分析係数表!F18</f>
        <v>0.45826771653543308</v>
      </c>
      <c r="U15" s="86">
        <f t="shared" si="7"/>
        <v>7.4579360344208072E-4</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投入係数表!Z16</f>
        <v>0</v>
      </c>
      <c r="E16" s="77">
        <f t="shared" si="0"/>
        <v>0</v>
      </c>
      <c r="F16" s="76">
        <f>分析係数表!C19</f>
        <v>0.10693641618497107</v>
      </c>
      <c r="G16" s="77">
        <f t="shared" si="1"/>
        <v>0</v>
      </c>
      <c r="H16" s="77">
        <v>3.6690743492116224E-5</v>
      </c>
      <c r="I16" s="77">
        <f t="shared" si="2"/>
        <v>3.6690743492116224E-5</v>
      </c>
      <c r="J16" s="76">
        <f>分析係数表!G19</f>
        <v>5.6250000000000001E-2</v>
      </c>
      <c r="K16" s="78">
        <f t="shared" si="3"/>
        <v>2.0638543214315375E-6</v>
      </c>
      <c r="L16" s="79"/>
      <c r="M16" s="80"/>
      <c r="N16" s="81">
        <f>分析係数表!H19</f>
        <v>-1.34707348285849E-4</v>
      </c>
      <c r="O16" s="82">
        <f t="shared" si="4"/>
        <v>-7.8690099297814078E-4</v>
      </c>
      <c r="P16" s="76">
        <f>分析係数表!C19</f>
        <v>0.10693641618497107</v>
      </c>
      <c r="Q16" s="82">
        <f t="shared" si="5"/>
        <v>-8.4148372081477467E-5</v>
      </c>
      <c r="R16" s="83">
        <v>-4.5907296620158942E-5</v>
      </c>
      <c r="S16" s="84">
        <f t="shared" si="6"/>
        <v>-9.2165531280427186E-6</v>
      </c>
      <c r="T16" s="85">
        <f>分析係数表!F19</f>
        <v>0.23125000000000001</v>
      </c>
      <c r="U16" s="86">
        <f t="shared" si="7"/>
        <v>-2.1313279108598787E-6</v>
      </c>
      <c r="V16" s="87">
        <f>分析係数表!D19</f>
        <v>0</v>
      </c>
      <c r="W16" s="167">
        <f t="shared" si="8"/>
        <v>0</v>
      </c>
      <c r="X16" s="76">
        <f>分析係数表!E19</f>
        <v>0</v>
      </c>
      <c r="Y16" s="166">
        <f t="shared" si="9"/>
        <v>0</v>
      </c>
    </row>
    <row r="17" spans="1:25" x14ac:dyDescent="0.2">
      <c r="A17" s="6" t="s">
        <v>5</v>
      </c>
      <c r="B17" s="5" t="s">
        <v>33</v>
      </c>
      <c r="C17" s="90"/>
      <c r="D17" s="76">
        <f>投入係数表!Z17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3.5410544684016335E-3</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投入係数表!Z18</f>
        <v>0</v>
      </c>
      <c r="E18" s="77">
        <f t="shared" si="0"/>
        <v>0</v>
      </c>
      <c r="F18" s="76">
        <f>分析係数表!C21</f>
        <v>2.4177949709864643E-2</v>
      </c>
      <c r="G18" s="77">
        <f t="shared" si="1"/>
        <v>0</v>
      </c>
      <c r="H18" s="77">
        <v>1.550582908801641E-4</v>
      </c>
      <c r="I18" s="77">
        <f t="shared" si="2"/>
        <v>1.550582908801641E-4</v>
      </c>
      <c r="J18" s="76">
        <f>分析係数表!G21</f>
        <v>0.28491620111731841</v>
      </c>
      <c r="K18" s="78">
        <f t="shared" si="3"/>
        <v>4.4178619189320493E-5</v>
      </c>
      <c r="L18" s="79"/>
      <c r="M18" s="80"/>
      <c r="N18" s="81">
        <f>分析係数表!H21</f>
        <v>9.7662827507240518E-4</v>
      </c>
      <c r="O18" s="82">
        <f t="shared" si="4"/>
        <v>5.7050321990915207E-3</v>
      </c>
      <c r="P18" s="76">
        <f>分析係数表!C21</f>
        <v>2.4177949709864643E-2</v>
      </c>
      <c r="Q18" s="82">
        <f t="shared" si="5"/>
        <v>1.3793598160279327E-4</v>
      </c>
      <c r="R18" s="83">
        <v>2.3084706240948633E-4</v>
      </c>
      <c r="S18" s="84">
        <f t="shared" si="6"/>
        <v>3.8590535328965044E-4</v>
      </c>
      <c r="T18" s="85">
        <f>分析係数表!F21</f>
        <v>0.42458100558659218</v>
      </c>
      <c r="U18" s="86">
        <f t="shared" si="7"/>
        <v>1.638480829609689E-4</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投入係数表!Z19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1.967252482445352E-4</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1.967252482445352E-4</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投入係数表!Z21</f>
        <v>0</v>
      </c>
      <c r="E21" s="77">
        <f t="shared" si="0"/>
        <v>0</v>
      </c>
      <c r="F21" s="76">
        <f>分析係数表!C24</f>
        <v>5.8479532163743242E-3</v>
      </c>
      <c r="G21" s="77">
        <f t="shared" si="1"/>
        <v>0</v>
      </c>
      <c r="H21" s="77">
        <v>8.0052149472260319E-5</v>
      </c>
      <c r="I21" s="77">
        <f t="shared" si="2"/>
        <v>8.0052149472260319E-5</v>
      </c>
      <c r="J21" s="76">
        <f>分析係数表!G24</f>
        <v>0.33333333333333331</v>
      </c>
      <c r="K21" s="78">
        <f t="shared" si="3"/>
        <v>2.6684049824086772E-5</v>
      </c>
      <c r="L21" s="79"/>
      <c r="M21" s="80"/>
      <c r="N21" s="81">
        <f>分析係数表!H24</f>
        <v>4.0412204485754696E-4</v>
      </c>
      <c r="O21" s="82">
        <f t="shared" si="4"/>
        <v>2.3607029789344224E-3</v>
      </c>
      <c r="P21" s="76">
        <f>分析係数表!C24</f>
        <v>5.8479532163743242E-3</v>
      </c>
      <c r="Q21" s="82">
        <f t="shared" si="5"/>
        <v>1.3805280578564003E-5</v>
      </c>
      <c r="R21" s="83">
        <v>2.8291562368051402E-5</v>
      </c>
      <c r="S21" s="84">
        <f t="shared" si="6"/>
        <v>1.0834371184031171E-4</v>
      </c>
      <c r="T21" s="85">
        <f>分析係数表!F24</f>
        <v>0.66666666666666663</v>
      </c>
      <c r="U21" s="86">
        <f t="shared" si="7"/>
        <v>7.2229141226874476E-5</v>
      </c>
      <c r="V21" s="87">
        <f>分析係数表!D24</f>
        <v>0</v>
      </c>
      <c r="W21" s="167">
        <f t="shared" si="8"/>
        <v>0</v>
      </c>
      <c r="X21" s="76">
        <f>分析係数表!E24</f>
        <v>0</v>
      </c>
      <c r="Y21" s="166">
        <f t="shared" si="9"/>
        <v>0</v>
      </c>
    </row>
    <row r="22" spans="1:25" x14ac:dyDescent="0.2">
      <c r="A22" s="6" t="s">
        <v>10</v>
      </c>
      <c r="B22" s="5" t="s">
        <v>271</v>
      </c>
      <c r="C22" s="90"/>
      <c r="D22" s="76">
        <f>投入係数表!Z22</f>
        <v>0</v>
      </c>
      <c r="E22" s="77">
        <f t="shared" si="0"/>
        <v>0</v>
      </c>
      <c r="F22" s="76">
        <f>分析係数表!C25</f>
        <v>1.2048192771084376E-2</v>
      </c>
      <c r="G22" s="77">
        <f t="shared" si="1"/>
        <v>0</v>
      </c>
      <c r="H22" s="77">
        <v>4.3093980740489032E-4</v>
      </c>
      <c r="I22" s="77">
        <f t="shared" si="2"/>
        <v>4.3093980740489032E-4</v>
      </c>
      <c r="J22" s="76">
        <f>分析係数表!G25</f>
        <v>0.33333333333333331</v>
      </c>
      <c r="K22" s="78">
        <f t="shared" si="3"/>
        <v>1.4364660246829675E-4</v>
      </c>
      <c r="L22" s="79"/>
      <c r="M22" s="80"/>
      <c r="N22" s="81">
        <f>分析係数表!H25</f>
        <v>5.3882939314339599E-4</v>
      </c>
      <c r="O22" s="82">
        <f t="shared" si="4"/>
        <v>3.1476039719125631E-3</v>
      </c>
      <c r="P22" s="76">
        <f>分析係数表!C25</f>
        <v>1.2048192771084376E-2</v>
      </c>
      <c r="Q22" s="82">
        <f t="shared" si="5"/>
        <v>3.7922939420633413E-5</v>
      </c>
      <c r="R22" s="83">
        <v>6.338764337798249E-5</v>
      </c>
      <c r="S22" s="84">
        <f t="shared" si="6"/>
        <v>4.9432745078287275E-4</v>
      </c>
      <c r="T22" s="85">
        <f>分析係数表!F25</f>
        <v>0.66666666666666663</v>
      </c>
      <c r="U22" s="86">
        <f t="shared" si="7"/>
        <v>3.2955163385524848E-4</v>
      </c>
      <c r="V22" s="87">
        <f>分析係数表!D25</f>
        <v>0</v>
      </c>
      <c r="W22" s="167">
        <f t="shared" si="8"/>
        <v>0</v>
      </c>
      <c r="X22" s="76">
        <f>分析係数表!E25</f>
        <v>0</v>
      </c>
      <c r="Y22" s="166">
        <f t="shared" si="9"/>
        <v>0</v>
      </c>
    </row>
    <row r="23" spans="1:25" x14ac:dyDescent="0.2">
      <c r="A23" s="6" t="s">
        <v>11</v>
      </c>
      <c r="B23" s="5" t="s">
        <v>35</v>
      </c>
      <c r="C23" s="90"/>
      <c r="D23" s="76">
        <f>投入係数表!Z23</f>
        <v>0</v>
      </c>
      <c r="E23" s="77">
        <f t="shared" si="0"/>
        <v>0</v>
      </c>
      <c r="F23" s="76">
        <f>分析係数表!C26</f>
        <v>2.4531024531024515E-2</v>
      </c>
      <c r="G23" s="77">
        <f t="shared" si="1"/>
        <v>0</v>
      </c>
      <c r="H23" s="77">
        <v>5.2462838862754081E-4</v>
      </c>
      <c r="I23" s="77">
        <f t="shared" si="2"/>
        <v>5.2462838862754081E-4</v>
      </c>
      <c r="J23" s="76">
        <f>分析係数表!G26</f>
        <v>0.2</v>
      </c>
      <c r="K23" s="78">
        <f t="shared" si="3"/>
        <v>1.0492567772550816E-4</v>
      </c>
      <c r="L23" s="79"/>
      <c r="M23" s="80"/>
      <c r="N23" s="81">
        <f>分析係数表!H26</f>
        <v>1.1988953997440561E-2</v>
      </c>
      <c r="O23" s="82">
        <f t="shared" si="4"/>
        <v>7.003418837505454E-2</v>
      </c>
      <c r="P23" s="76">
        <f>分析係数表!C26</f>
        <v>2.4531024531024515E-2</v>
      </c>
      <c r="Q23" s="82">
        <f t="shared" si="5"/>
        <v>1.7180103930388548E-3</v>
      </c>
      <c r="R23" s="83">
        <v>1.7522654427581733E-3</v>
      </c>
      <c r="S23" s="84">
        <f t="shared" si="6"/>
        <v>2.2768938313857141E-3</v>
      </c>
      <c r="T23" s="85">
        <f>分析係数表!F26</f>
        <v>0.35</v>
      </c>
      <c r="U23" s="86">
        <f t="shared" si="7"/>
        <v>7.9691284098499984E-4</v>
      </c>
      <c r="V23" s="87">
        <f>分析係数表!D26</f>
        <v>0.17499999999999999</v>
      </c>
      <c r="W23" s="167">
        <f t="shared" si="8"/>
        <v>0</v>
      </c>
      <c r="X23" s="76">
        <f>分析係数表!E26</f>
        <v>0.2</v>
      </c>
      <c r="Y23" s="166">
        <f t="shared" si="9"/>
        <v>0</v>
      </c>
    </row>
    <row r="24" spans="1:25" x14ac:dyDescent="0.2">
      <c r="A24" s="6" t="s">
        <v>12</v>
      </c>
      <c r="B24" s="5" t="s">
        <v>365</v>
      </c>
      <c r="C24" s="90"/>
      <c r="D24" s="76">
        <f>投入係数表!Z24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6.7083309651386508E-2</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3.3670033670033517E-3</v>
      </c>
      <c r="G25" s="77">
        <f t="shared" si="1"/>
        <v>0</v>
      </c>
      <c r="H25" s="77">
        <v>2.9391579425700631E-4</v>
      </c>
      <c r="I25" s="77">
        <f t="shared" si="2"/>
        <v>2.9391579425700631E-4</v>
      </c>
      <c r="J25" s="76">
        <f>分析係数表!G28</f>
        <v>0.13333333333333333</v>
      </c>
      <c r="K25" s="78">
        <f t="shared" si="3"/>
        <v>3.918877256760084E-5</v>
      </c>
      <c r="L25" s="79"/>
      <c r="M25" s="80"/>
      <c r="N25" s="81">
        <f>分析係数表!H28</f>
        <v>2.1418468377449991E-2</v>
      </c>
      <c r="O25" s="82">
        <f t="shared" si="4"/>
        <v>0.1251172578835244</v>
      </c>
      <c r="P25" s="76">
        <f>分析係数表!C28</f>
        <v>3.3670033670033517E-3</v>
      </c>
      <c r="Q25" s="82">
        <f t="shared" si="5"/>
        <v>4.2127022856405333E-4</v>
      </c>
      <c r="R25" s="83">
        <v>4.3875787376292601E-4</v>
      </c>
      <c r="S25" s="84">
        <f t="shared" si="6"/>
        <v>7.3267366801993232E-4</v>
      </c>
      <c r="T25" s="85">
        <f>分析係数表!F28</f>
        <v>0.22222222222222221</v>
      </c>
      <c r="U25" s="86">
        <f t="shared" si="7"/>
        <v>1.6281637067109607E-4</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投入係数表!Z26</f>
        <v>0</v>
      </c>
      <c r="E26" s="77">
        <f t="shared" si="0"/>
        <v>0</v>
      </c>
      <c r="F26" s="76">
        <f>分析係数表!C29</f>
        <v>2.5392986698911768E-2</v>
      </c>
      <c r="G26" s="77">
        <f t="shared" si="1"/>
        <v>0</v>
      </c>
      <c r="H26" s="77">
        <v>1.1533744099780211E-3</v>
      </c>
      <c r="I26" s="77">
        <f t="shared" si="2"/>
        <v>1.1533744099780211E-3</v>
      </c>
      <c r="J26" s="76">
        <f>分析係数表!G29</f>
        <v>0.29914529914529914</v>
      </c>
      <c r="K26" s="78">
        <f t="shared" si="3"/>
        <v>3.4502653289940805E-4</v>
      </c>
      <c r="L26" s="79"/>
      <c r="M26" s="80"/>
      <c r="N26" s="81">
        <f>分析係数表!H29</f>
        <v>1.0103051121438675E-2</v>
      </c>
      <c r="O26" s="82">
        <f t="shared" si="4"/>
        <v>5.9017574473360562E-2</v>
      </c>
      <c r="P26" s="76">
        <f>分析係数表!C29</f>
        <v>2.5392986698911768E-2</v>
      </c>
      <c r="Q26" s="82">
        <f t="shared" si="5"/>
        <v>1.4986324836040795E-3</v>
      </c>
      <c r="R26" s="83">
        <v>1.8996205307946553E-3</v>
      </c>
      <c r="S26" s="84">
        <f t="shared" si="6"/>
        <v>3.0529949407726766E-3</v>
      </c>
      <c r="T26" s="85">
        <f>分析係数表!F29</f>
        <v>0.51282051282051277</v>
      </c>
      <c r="U26" s="86">
        <f t="shared" si="7"/>
        <v>1.5656384311654751E-3</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投入係数表!Z27</f>
        <v>0</v>
      </c>
      <c r="E27" s="77">
        <f t="shared" si="0"/>
        <v>0</v>
      </c>
      <c r="F27" s="76">
        <f>分析係数表!C30</f>
        <v>1</v>
      </c>
      <c r="G27" s="77">
        <f t="shared" si="1"/>
        <v>0</v>
      </c>
      <c r="H27" s="77">
        <v>9.6329053589155507E-3</v>
      </c>
      <c r="I27" s="77">
        <f t="shared" si="2"/>
        <v>9.6329053589155507E-3</v>
      </c>
      <c r="J27" s="76">
        <f>分析係数表!G30</f>
        <v>0.34463347510632975</v>
      </c>
      <c r="K27" s="78">
        <f t="shared" si="3"/>
        <v>3.3198216492134527E-3</v>
      </c>
      <c r="L27" s="79"/>
      <c r="M27" s="80"/>
      <c r="N27" s="81">
        <f>分析係数表!H30</f>
        <v>0</v>
      </c>
      <c r="O27" s="82">
        <f t="shared" si="4"/>
        <v>0</v>
      </c>
      <c r="P27" s="76">
        <f>分析係数表!C30</f>
        <v>1</v>
      </c>
      <c r="Q27" s="82">
        <f t="shared" si="5"/>
        <v>0</v>
      </c>
      <c r="R27" s="83">
        <v>8.4304820522362912E-3</v>
      </c>
      <c r="S27" s="84">
        <f t="shared" si="6"/>
        <v>1.8063387411151842E-2</v>
      </c>
      <c r="T27" s="85">
        <f>分析係数表!F30</f>
        <v>0.44145609206905179</v>
      </c>
      <c r="U27" s="86">
        <f t="shared" si="7"/>
        <v>7.9741924160563991E-3</v>
      </c>
      <c r="V27" s="87">
        <f>分析係数表!D30</f>
        <v>0.12797097823367526</v>
      </c>
      <c r="W27" s="167">
        <f t="shared" si="8"/>
        <v>0</v>
      </c>
      <c r="X27" s="76">
        <f>分析係数表!E30</f>
        <v>9.4195646735051292E-2</v>
      </c>
      <c r="Y27" s="166">
        <f t="shared" si="9"/>
        <v>0</v>
      </c>
    </row>
    <row r="28" spans="1:25" x14ac:dyDescent="0.2">
      <c r="A28" s="6" t="s">
        <v>16</v>
      </c>
      <c r="B28" s="5" t="s">
        <v>192</v>
      </c>
      <c r="C28" s="75">
        <f>最終需要_まとめ!C29</f>
        <v>100</v>
      </c>
      <c r="D28" s="76">
        <f>投入係数表!Z28</f>
        <v>0.1111111111111111</v>
      </c>
      <c r="E28" s="77">
        <f t="shared" si="0"/>
        <v>11.111111111111111</v>
      </c>
      <c r="F28" s="76">
        <f>分析係数表!C31</f>
        <v>1.5332197614991494E-2</v>
      </c>
      <c r="G28" s="77">
        <f t="shared" si="1"/>
        <v>0.17035775127768327</v>
      </c>
      <c r="H28" s="77">
        <v>0.17139632481954101</v>
      </c>
      <c r="I28" s="77">
        <f t="shared" si="2"/>
        <v>100.17139632481954</v>
      </c>
      <c r="J28" s="76">
        <f>分析係数表!G31</f>
        <v>7.407407407407407E-2</v>
      </c>
      <c r="K28" s="78">
        <f t="shared" si="3"/>
        <v>7.4201034314681138</v>
      </c>
      <c r="L28" s="79"/>
      <c r="M28" s="80"/>
      <c r="N28" s="81">
        <f>分析係数表!H31</f>
        <v>2.4786152084596214E-2</v>
      </c>
      <c r="O28" s="82">
        <f t="shared" si="4"/>
        <v>0.1447897827079779</v>
      </c>
      <c r="P28" s="76">
        <f>分析係数表!C31</f>
        <v>1.5332197614991494E-2</v>
      </c>
      <c r="Q28" s="82">
        <f t="shared" si="5"/>
        <v>2.2199455611103956E-3</v>
      </c>
      <c r="R28" s="83">
        <v>2.6518162646167152E-3</v>
      </c>
      <c r="S28" s="84">
        <f t="shared" si="6"/>
        <v>100.17404814108416</v>
      </c>
      <c r="T28" s="85">
        <f>分析係数表!F31</f>
        <v>0.37037037037037035</v>
      </c>
      <c r="U28" s="86">
        <f t="shared" si="7"/>
        <v>37.101499311512647</v>
      </c>
      <c r="V28" s="87">
        <f>分析係数表!D31</f>
        <v>0</v>
      </c>
      <c r="W28" s="167">
        <f t="shared" si="8"/>
        <v>0</v>
      </c>
      <c r="X28" s="76">
        <f>分析係数表!E31</f>
        <v>0</v>
      </c>
      <c r="Y28" s="166">
        <f t="shared" si="9"/>
        <v>0</v>
      </c>
    </row>
    <row r="29" spans="1:25" x14ac:dyDescent="0.2">
      <c r="A29" s="6" t="s">
        <v>17</v>
      </c>
      <c r="B29" s="5" t="s">
        <v>272</v>
      </c>
      <c r="C29" s="90"/>
      <c r="D29" s="76">
        <f>投入係数表!Z29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4.1115576883107859E-2</v>
      </c>
      <c r="P29" s="76">
        <f>分析係数表!C32</f>
        <v>0</v>
      </c>
      <c r="Q29" s="82">
        <f t="shared" si="5"/>
        <v>0</v>
      </c>
      <c r="R29" s="83">
        <v>0</v>
      </c>
      <c r="S29" s="84">
        <f t="shared" si="6"/>
        <v>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投入係数表!Z30</f>
        <v>0</v>
      </c>
      <c r="E30" s="77">
        <f t="shared" si="0"/>
        <v>0</v>
      </c>
      <c r="F30" s="76">
        <f>分析係数表!C33</f>
        <v>1</v>
      </c>
      <c r="G30" s="77">
        <f t="shared" si="1"/>
        <v>0</v>
      </c>
      <c r="H30" s="77">
        <v>6.0003611395806882E-3</v>
      </c>
      <c r="I30" s="77">
        <f t="shared" si="2"/>
        <v>6.0003611395806882E-3</v>
      </c>
      <c r="J30" s="76">
        <f>分析係数表!G33</f>
        <v>0.50724637681159424</v>
      </c>
      <c r="K30" s="78">
        <f t="shared" si="3"/>
        <v>3.0436614476133926E-3</v>
      </c>
      <c r="L30" s="79"/>
      <c r="M30" s="80"/>
      <c r="N30" s="81">
        <f>分析係数表!H33</f>
        <v>1.0439819492153296E-3</v>
      </c>
      <c r="O30" s="82">
        <f t="shared" si="4"/>
        <v>6.0984826955805911E-3</v>
      </c>
      <c r="P30" s="76">
        <f>分析係数表!C33</f>
        <v>1</v>
      </c>
      <c r="Q30" s="82">
        <f t="shared" si="5"/>
        <v>6.0984826955805911E-3</v>
      </c>
      <c r="R30" s="83">
        <v>1.7315864947176351E-2</v>
      </c>
      <c r="S30" s="84">
        <f t="shared" si="6"/>
        <v>2.3316226086757041E-2</v>
      </c>
      <c r="T30" s="85">
        <f>分析係数表!F33</f>
        <v>0.64822134387351782</v>
      </c>
      <c r="U30" s="86">
        <f t="shared" si="7"/>
        <v>1.5114075408016422E-2</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投入係数表!Z31</f>
        <v>3.7037037037037035E-2</v>
      </c>
      <c r="E31" s="77">
        <f t="shared" si="0"/>
        <v>3.7037037037037033</v>
      </c>
      <c r="F31" s="76">
        <f>分析係数表!C34</f>
        <v>0.17998641611953814</v>
      </c>
      <c r="G31" s="77">
        <f t="shared" si="1"/>
        <v>0.66661635599828928</v>
      </c>
      <c r="H31" s="77">
        <v>0.68356429215448045</v>
      </c>
      <c r="I31" s="77">
        <f t="shared" si="2"/>
        <v>0.68356429215448045</v>
      </c>
      <c r="J31" s="76">
        <f>分析係数表!G34</f>
        <v>0.42479908151549944</v>
      </c>
      <c r="K31" s="78">
        <f t="shared" si="3"/>
        <v>0.29037748346401582</v>
      </c>
      <c r="L31" s="79"/>
      <c r="M31" s="80"/>
      <c r="N31" s="81">
        <f>分析係数表!H34</f>
        <v>0.17353674142924497</v>
      </c>
      <c r="O31" s="82">
        <f t="shared" si="4"/>
        <v>1.0137252042040898</v>
      </c>
      <c r="P31" s="76">
        <f>分析係数表!C34</f>
        <v>0.17998641611953814</v>
      </c>
      <c r="Q31" s="82">
        <f t="shared" si="5"/>
        <v>0.1824567664347411</v>
      </c>
      <c r="R31" s="83">
        <v>0.19361382325090201</v>
      </c>
      <c r="S31" s="84">
        <f t="shared" si="6"/>
        <v>0.87717811540538249</v>
      </c>
      <c r="T31" s="85">
        <f>分析係数表!F34</f>
        <v>0.70187523918867201</v>
      </c>
      <c r="U31" s="86">
        <f t="shared" si="7"/>
        <v>0.61566959956122136</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投入係数表!Z32</f>
        <v>3.7037037037037035E-2</v>
      </c>
      <c r="E32" s="77">
        <f t="shared" si="0"/>
        <v>3.7037037037037033</v>
      </c>
      <c r="F32" s="76">
        <f>分析係数表!C35</f>
        <v>0.37009544008483564</v>
      </c>
      <c r="G32" s="77">
        <f t="shared" si="1"/>
        <v>1.3707238521660579</v>
      </c>
      <c r="H32" s="77">
        <v>1.4156186408723501</v>
      </c>
      <c r="I32" s="77">
        <f t="shared" si="2"/>
        <v>1.4156186408723501</v>
      </c>
      <c r="J32" s="76">
        <f>分析係数表!G35</f>
        <v>0.31512981199641898</v>
      </c>
      <c r="K32" s="78">
        <f t="shared" si="3"/>
        <v>0.44610363615672988</v>
      </c>
      <c r="L32" s="79"/>
      <c r="M32" s="80"/>
      <c r="N32" s="81">
        <f>分析係数表!H35</f>
        <v>6.5501448103994067E-2</v>
      </c>
      <c r="O32" s="82">
        <f t="shared" si="4"/>
        <v>0.38263060783562092</v>
      </c>
      <c r="P32" s="76">
        <f>分析係数表!C35</f>
        <v>0.37009544008483564</v>
      </c>
      <c r="Q32" s="82">
        <f t="shared" si="5"/>
        <v>0.14160984319685227</v>
      </c>
      <c r="R32" s="83">
        <v>0.1654123705506855</v>
      </c>
      <c r="S32" s="84">
        <f t="shared" si="6"/>
        <v>1.5810310114230357</v>
      </c>
      <c r="T32" s="85">
        <f>分析係数表!F35</f>
        <v>0.64995523724261417</v>
      </c>
      <c r="U32" s="86">
        <f t="shared" si="7"/>
        <v>1.0275993861173893</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投入係数表!Z33</f>
        <v>0</v>
      </c>
      <c r="E33" s="77">
        <f t="shared" si="0"/>
        <v>0</v>
      </c>
      <c r="F33" s="76">
        <f>分析係数表!C36</f>
        <v>0.67206754906435417</v>
      </c>
      <c r="G33" s="77">
        <f t="shared" si="1"/>
        <v>0</v>
      </c>
      <c r="H33" s="77">
        <v>4.030328153251285E-2</v>
      </c>
      <c r="I33" s="77">
        <f t="shared" si="2"/>
        <v>4.030328153251285E-2</v>
      </c>
      <c r="J33" s="76">
        <f>分析係数表!G36</f>
        <v>6.1058344640434192E-3</v>
      </c>
      <c r="K33" s="78">
        <f t="shared" si="3"/>
        <v>2.4608516539526161E-4</v>
      </c>
      <c r="L33" s="79"/>
      <c r="M33" s="80"/>
      <c r="N33" s="81">
        <f>分析係数表!H36</f>
        <v>0.13181114029770324</v>
      </c>
      <c r="O33" s="82">
        <f t="shared" si="4"/>
        <v>0.7699826216291108</v>
      </c>
      <c r="P33" s="76">
        <f>分析係数表!C36</f>
        <v>0.67206754906435417</v>
      </c>
      <c r="Q33" s="82">
        <f t="shared" si="5"/>
        <v>0.51748033334042243</v>
      </c>
      <c r="R33" s="83">
        <v>0.53321348387307155</v>
      </c>
      <c r="S33" s="84">
        <f t="shared" si="6"/>
        <v>0.57351676540558438</v>
      </c>
      <c r="T33" s="85">
        <f>分析係数表!F36</f>
        <v>0.89721845318860249</v>
      </c>
      <c r="U33" s="86">
        <f t="shared" si="7"/>
        <v>0.51456982513492899</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投入係数表!Z34</f>
        <v>0</v>
      </c>
      <c r="E34" s="77">
        <f t="shared" si="0"/>
        <v>0</v>
      </c>
      <c r="F34" s="76">
        <f>分析係数表!C37</f>
        <v>0.22615884263359909</v>
      </c>
      <c r="G34" s="77">
        <f t="shared" si="1"/>
        <v>0</v>
      </c>
      <c r="H34" s="77">
        <v>2.1273458213845162E-2</v>
      </c>
      <c r="I34" s="77">
        <f t="shared" si="2"/>
        <v>2.1273458213845162E-2</v>
      </c>
      <c r="J34" s="76">
        <f>分析係数表!G37</f>
        <v>0.42877801879971078</v>
      </c>
      <c r="K34" s="78">
        <f t="shared" si="3"/>
        <v>9.1215912659509627E-3</v>
      </c>
      <c r="L34" s="79"/>
      <c r="M34" s="80"/>
      <c r="N34" s="81">
        <f>分析係数表!H37</f>
        <v>5.1626591230551626E-2</v>
      </c>
      <c r="O34" s="82">
        <f t="shared" si="4"/>
        <v>0.30157980555887248</v>
      </c>
      <c r="P34" s="76">
        <f>分析係数表!C37</f>
        <v>0.22615884263359909</v>
      </c>
      <c r="Q34" s="82">
        <f t="shared" si="5"/>
        <v>6.8204939786860458E-2</v>
      </c>
      <c r="R34" s="83">
        <v>7.9404028529074425E-2</v>
      </c>
      <c r="S34" s="84">
        <f t="shared" si="6"/>
        <v>0.10067748674291958</v>
      </c>
      <c r="T34" s="85">
        <f>分析係数表!F37</f>
        <v>0.63340563991323207</v>
      </c>
      <c r="U34" s="86">
        <f t="shared" si="7"/>
        <v>6.3769687915254919E-2</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投入係数表!Z35</f>
        <v>0</v>
      </c>
      <c r="E35" s="77">
        <f t="shared" si="0"/>
        <v>0</v>
      </c>
      <c r="F35" s="76">
        <f>分析係数表!C38</f>
        <v>8.5419734904271016E-2</v>
      </c>
      <c r="G35" s="77">
        <f t="shared" si="1"/>
        <v>0</v>
      </c>
      <c r="H35" s="77">
        <v>1.6007946294641584E-2</v>
      </c>
      <c r="I35" s="77">
        <f t="shared" si="2"/>
        <v>1.6007946294641584E-2</v>
      </c>
      <c r="J35" s="76">
        <f>分析係数表!G38</f>
        <v>0.21071428571428572</v>
      </c>
      <c r="K35" s="78">
        <f t="shared" si="3"/>
        <v>3.3731029692280479E-3</v>
      </c>
      <c r="L35" s="79"/>
      <c r="M35" s="80"/>
      <c r="N35" s="81">
        <f>分析係数表!H38</f>
        <v>4.4689162793830402E-2</v>
      </c>
      <c r="O35" s="82">
        <f t="shared" si="4"/>
        <v>0.26105440442049821</v>
      </c>
      <c r="P35" s="76">
        <f>分析係数表!C38</f>
        <v>8.5419734904271016E-2</v>
      </c>
      <c r="Q35" s="82">
        <f t="shared" si="5"/>
        <v>2.2299198021191312E-2</v>
      </c>
      <c r="R35" s="83">
        <v>2.6251235093292635E-2</v>
      </c>
      <c r="S35" s="84">
        <f t="shared" si="6"/>
        <v>4.2259181387934219E-2</v>
      </c>
      <c r="T35" s="85">
        <f>分析係数表!F38</f>
        <v>0.38214285714285712</v>
      </c>
      <c r="U35" s="86">
        <f t="shared" si="7"/>
        <v>1.6149044316103433E-2</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投入係数表!Z36</f>
        <v>0</v>
      </c>
      <c r="E36" s="77">
        <f t="shared" si="0"/>
        <v>0</v>
      </c>
      <c r="F36" s="76">
        <f>分析係数表!C39</f>
        <v>1</v>
      </c>
      <c r="G36" s="77">
        <f t="shared" si="1"/>
        <v>0</v>
      </c>
      <c r="H36" s="77">
        <v>3.0489898377638745E-4</v>
      </c>
      <c r="I36" s="77">
        <f t="shared" si="2"/>
        <v>3.0489898377638745E-4</v>
      </c>
      <c r="J36" s="76">
        <f>分析係数表!G39</f>
        <v>0.35514018691588783</v>
      </c>
      <c r="K36" s="78">
        <f t="shared" si="3"/>
        <v>1.082818820888105E-4</v>
      </c>
      <c r="L36" s="79"/>
      <c r="M36" s="80"/>
      <c r="N36" s="81">
        <f>分析係数表!H39</f>
        <v>4.1085741227183939E-3</v>
      </c>
      <c r="O36" s="82">
        <f t="shared" si="4"/>
        <v>2.4000480285833292E-2</v>
      </c>
      <c r="P36" s="76">
        <f>分析係数表!C39</f>
        <v>1</v>
      </c>
      <c r="Q36" s="82">
        <f t="shared" si="5"/>
        <v>2.4000480285833292E-2</v>
      </c>
      <c r="R36" s="83">
        <v>2.5278734699261819E-2</v>
      </c>
      <c r="S36" s="84">
        <f t="shared" si="6"/>
        <v>2.5583633683038207E-2</v>
      </c>
      <c r="T36" s="85">
        <f>分析係数表!F39</f>
        <v>0.70560747663551404</v>
      </c>
      <c r="U36" s="86">
        <f t="shared" si="7"/>
        <v>1.8052003206255933E-2</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投入係数表!Z37</f>
        <v>0</v>
      </c>
      <c r="E37" s="77">
        <f t="shared" si="0"/>
        <v>0</v>
      </c>
      <c r="F37" s="76">
        <f>分析係数表!C40</f>
        <v>0.70586826347305387</v>
      </c>
      <c r="G37" s="77">
        <f t="shared" si="1"/>
        <v>0</v>
      </c>
      <c r="H37" s="77">
        <v>4.1322680362919813E-5</v>
      </c>
      <c r="I37" s="77">
        <f t="shared" si="2"/>
        <v>4.1322680362919813E-5</v>
      </c>
      <c r="J37" s="76">
        <f>分析係数表!G40</f>
        <v>0.55389507154213036</v>
      </c>
      <c r="K37" s="78">
        <f t="shared" si="3"/>
        <v>2.2888428995932055E-5</v>
      </c>
      <c r="L37" s="79"/>
      <c r="M37" s="80"/>
      <c r="N37" s="81">
        <f>分析係数表!H40</f>
        <v>2.7951774769313667E-2</v>
      </c>
      <c r="O37" s="82">
        <f t="shared" si="4"/>
        <v>0.16328195604296422</v>
      </c>
      <c r="P37" s="76">
        <f>分析係数表!C40</f>
        <v>0.70586826347305387</v>
      </c>
      <c r="Q37" s="82">
        <f t="shared" si="5"/>
        <v>0.11525555076853067</v>
      </c>
      <c r="R37" s="83">
        <v>0.11535934293865131</v>
      </c>
      <c r="S37" s="84">
        <f t="shared" si="6"/>
        <v>0.11540066561901423</v>
      </c>
      <c r="T37" s="85">
        <f>分析係数表!F40</f>
        <v>0.75325914149443562</v>
      </c>
      <c r="U37" s="86">
        <f t="shared" si="7"/>
        <v>8.6926606312065086E-2</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投入係数表!Z38</f>
        <v>0</v>
      </c>
      <c r="E38" s="77">
        <f t="shared" si="0"/>
        <v>0</v>
      </c>
      <c r="F38" s="76">
        <f>分析係数表!C41</f>
        <v>0.40942803268384664</v>
      </c>
      <c r="G38" s="77">
        <f t="shared" si="1"/>
        <v>0</v>
      </c>
      <c r="H38" s="77">
        <v>2.7135538140136365E-9</v>
      </c>
      <c r="I38" s="77">
        <f t="shared" si="2"/>
        <v>2.7135538140136365E-9</v>
      </c>
      <c r="J38" s="76">
        <f>分析係数表!G41</f>
        <v>0.46004842615012109</v>
      </c>
      <c r="K38" s="78">
        <f t="shared" si="3"/>
        <v>1.2483661614106318E-9</v>
      </c>
      <c r="L38" s="79"/>
      <c r="M38" s="80"/>
      <c r="N38" s="81">
        <f>分析係数表!H41</f>
        <v>5.1357176533979927E-2</v>
      </c>
      <c r="O38" s="82">
        <f t="shared" si="4"/>
        <v>0.30000600357291618</v>
      </c>
      <c r="P38" s="76">
        <f>分析係数表!C41</f>
        <v>0.40942803268384664</v>
      </c>
      <c r="Q38" s="82">
        <f t="shared" si="5"/>
        <v>0.12283086783620213</v>
      </c>
      <c r="R38" s="83">
        <v>0.12388066391133228</v>
      </c>
      <c r="S38" s="84">
        <f t="shared" si="6"/>
        <v>0.12388066662488609</v>
      </c>
      <c r="T38" s="85">
        <f>分析係数表!F41</f>
        <v>0.56416464891041163</v>
      </c>
      <c r="U38" s="86">
        <f t="shared" si="7"/>
        <v>6.9889092793216603E-2</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投入係数表!Z39</f>
        <v>0</v>
      </c>
      <c r="E39" s="77">
        <f>$C$28*D39</f>
        <v>0</v>
      </c>
      <c r="F39" s="76">
        <f>分析係数表!C42</f>
        <v>1</v>
      </c>
      <c r="G39" s="77">
        <f>E39*F39</f>
        <v>0</v>
      </c>
      <c r="H39" s="77">
        <v>7.3189857276184569E-3</v>
      </c>
      <c r="I39" s="77">
        <f>C39+H39</f>
        <v>7.3189857276184569E-3</v>
      </c>
      <c r="J39" s="76">
        <f>分析係数表!G42</f>
        <v>0.48732394366197185</v>
      </c>
      <c r="K39" s="78">
        <f>I39*J39</f>
        <v>3.566716988388713E-3</v>
      </c>
      <c r="L39" s="79"/>
      <c r="M39" s="80"/>
      <c r="N39" s="81">
        <f>分析係数表!H42</f>
        <v>1.5491345052872633E-2</v>
      </c>
      <c r="O39" s="82">
        <f t="shared" si="4"/>
        <v>9.0493614192486194E-2</v>
      </c>
      <c r="P39" s="76">
        <f>分析係数表!C42</f>
        <v>1</v>
      </c>
      <c r="Q39" s="82">
        <f>O39*P39</f>
        <v>9.0493614192486194E-2</v>
      </c>
      <c r="R39" s="83">
        <v>9.2002750530275845E-2</v>
      </c>
      <c r="S39" s="84">
        <f>I39+R39</f>
        <v>9.9321736257894297E-2</v>
      </c>
      <c r="T39" s="85">
        <f>分析係数表!F42</f>
        <v>0.56338028169014087</v>
      </c>
      <c r="U39" s="86">
        <f>S39*T39</f>
        <v>5.5955907750926369E-2</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投入係数表!Z40</f>
        <v>7.407407407407407E-2</v>
      </c>
      <c r="E40" s="77">
        <f>$C$28*D40</f>
        <v>7.4074074074074066</v>
      </c>
      <c r="F40" s="76">
        <f>分析係数表!C43</f>
        <v>0.37124836885602441</v>
      </c>
      <c r="G40" s="77">
        <f>E40*F40</f>
        <v>2.7499879174520325</v>
      </c>
      <c r="H40" s="77">
        <v>3.0090735193067863</v>
      </c>
      <c r="I40" s="77">
        <f>C40+H40</f>
        <v>3.0090735193067863</v>
      </c>
      <c r="J40" s="76">
        <f>分析係数表!G43</f>
        <v>0.37031082529474812</v>
      </c>
      <c r="K40" s="78">
        <f>I40*J40</f>
        <v>1.1142924983070683</v>
      </c>
      <c r="L40" s="79"/>
      <c r="M40" s="80"/>
      <c r="N40" s="81">
        <f>分析係数表!H43</f>
        <v>4.1186771738398333E-2</v>
      </c>
      <c r="O40" s="82">
        <f t="shared" si="4"/>
        <v>0.24059497860306658</v>
      </c>
      <c r="P40" s="76">
        <f>分析係数表!C43</f>
        <v>0.37124836885602441</v>
      </c>
      <c r="Q40" s="82">
        <f>O40*P40</f>
        <v>8.9320493361338571E-2</v>
      </c>
      <c r="R40" s="83">
        <v>0.12817945301950345</v>
      </c>
      <c r="S40" s="84">
        <f>I40+R40</f>
        <v>3.1372529723262899</v>
      </c>
      <c r="T40" s="85">
        <f>分析係数表!F43</f>
        <v>0.64951768488745976</v>
      </c>
      <c r="U40" s="86">
        <f>S40*T40</f>
        <v>2.0377012874916738</v>
      </c>
      <c r="V40" s="87">
        <f>分析係数表!D43</f>
        <v>0.31296891747052519</v>
      </c>
      <c r="W40" s="167">
        <f>ROUND(S40*V40,0)</f>
        <v>1</v>
      </c>
      <c r="X40" s="76">
        <f>分析係数表!E43</f>
        <v>0.24115755627009647</v>
      </c>
      <c r="Y40" s="166">
        <f>ROUND(S40*X40,0)</f>
        <v>1</v>
      </c>
    </row>
    <row r="41" spans="1:25" x14ac:dyDescent="0.2">
      <c r="A41" s="6" t="s">
        <v>340</v>
      </c>
      <c r="B41" s="5" t="s">
        <v>42</v>
      </c>
      <c r="C41" s="90"/>
      <c r="D41" s="76">
        <f>投入係数表!Z41</f>
        <v>0</v>
      </c>
      <c r="E41" s="77">
        <f>$C$28*D41</f>
        <v>0</v>
      </c>
      <c r="F41" s="76">
        <f>分析係数表!C44</f>
        <v>0.32894128525196487</v>
      </c>
      <c r="G41" s="77">
        <f>E41*F41</f>
        <v>0</v>
      </c>
      <c r="H41" s="77">
        <v>7.2034731501165639E-4</v>
      </c>
      <c r="I41" s="77">
        <f>C41+H41</f>
        <v>7.2034731501165639E-4</v>
      </c>
      <c r="J41" s="76">
        <f>分析係数表!G44</f>
        <v>0.26022361770562108</v>
      </c>
      <c r="K41" s="78">
        <f>I41*J41</f>
        <v>1.8745138431686386E-4</v>
      </c>
      <c r="L41" s="79"/>
      <c r="M41" s="80"/>
      <c r="N41" s="81">
        <f>分析係数表!H44</f>
        <v>0.11840775914326127</v>
      </c>
      <c r="O41" s="82">
        <f t="shared" si="4"/>
        <v>0.69168597282778577</v>
      </c>
      <c r="P41" s="76">
        <f>分析係数表!C44</f>
        <v>0.32894128525196487</v>
      </c>
      <c r="Q41" s="82">
        <f>O41*P41</f>
        <v>0.2275240728927275</v>
      </c>
      <c r="R41" s="83">
        <v>0.23022414638547944</v>
      </c>
      <c r="S41" s="84">
        <f>I41+R41</f>
        <v>0.23094449370049111</v>
      </c>
      <c r="T41" s="85">
        <f>分析係数表!F44</f>
        <v>0.457650482462858</v>
      </c>
      <c r="U41" s="86">
        <f>S41*T41</f>
        <v>0.10569185896417023</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投入係数表!Z42</f>
        <v>0</v>
      </c>
      <c r="E42" s="77">
        <f>$C$28*D42</f>
        <v>0</v>
      </c>
      <c r="F42" s="76">
        <f>分析係数表!C45</f>
        <v>1</v>
      </c>
      <c r="G42" s="77">
        <f>E42*F42</f>
        <v>0</v>
      </c>
      <c r="H42" s="77">
        <v>3.1612440463109443E-3</v>
      </c>
      <c r="I42" s="77">
        <f>C42+H42</f>
        <v>3.1612440463109443E-3</v>
      </c>
      <c r="J42" s="76">
        <f>分析係数表!G45</f>
        <v>0</v>
      </c>
      <c r="K42" s="78">
        <f>I42*J42</f>
        <v>0</v>
      </c>
      <c r="L42" s="79"/>
      <c r="M42" s="80"/>
      <c r="N42" s="81">
        <f>分析係数表!H45</f>
        <v>0</v>
      </c>
      <c r="O42" s="82">
        <f t="shared" si="4"/>
        <v>0</v>
      </c>
      <c r="P42" s="76">
        <f>分析係数表!C45</f>
        <v>1</v>
      </c>
      <c r="Q42" s="82">
        <f>O42*P42</f>
        <v>0</v>
      </c>
      <c r="R42" s="83">
        <v>6.8741138462238144E-4</v>
      </c>
      <c r="S42" s="84">
        <f>I42+R42</f>
        <v>3.8486554309333258E-3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0</v>
      </c>
      <c r="E43" s="77">
        <f>$C$28*D43</f>
        <v>0</v>
      </c>
      <c r="F43" s="76">
        <f>分析係数表!C46</f>
        <v>4.3404255319148932E-2</v>
      </c>
      <c r="G43" s="77">
        <f>E43*F43</f>
        <v>0</v>
      </c>
      <c r="H43" s="77">
        <v>1.5549848172595757E-3</v>
      </c>
      <c r="I43" s="77">
        <f>C43+H43</f>
        <v>1.5549848172595757E-3</v>
      </c>
      <c r="J43" s="76">
        <f>分析係数表!G46</f>
        <v>1.9607843137254902E-2</v>
      </c>
      <c r="K43" s="78">
        <f>I43*J43</f>
        <v>3.0489898377638739E-5</v>
      </c>
      <c r="L43" s="79"/>
      <c r="M43" s="80"/>
      <c r="N43" s="81">
        <f>分析係数表!H46</f>
        <v>2.3708493298309423E-2</v>
      </c>
      <c r="O43" s="82">
        <f t="shared" si="4"/>
        <v>0.13849457476415278</v>
      </c>
      <c r="P43" s="76">
        <f>分析係数表!C46</f>
        <v>4.3404255319148932E-2</v>
      </c>
      <c r="Q43" s="82">
        <f>O43*P43</f>
        <v>6.0112538833802477E-3</v>
      </c>
      <c r="R43" s="83">
        <v>6.5190975084854826E-3</v>
      </c>
      <c r="S43" s="84">
        <f>I43+R43</f>
        <v>8.0740823257450592E-3</v>
      </c>
      <c r="T43" s="85">
        <f>分析係数表!F46</f>
        <v>0.33333333333333331</v>
      </c>
      <c r="U43" s="86">
        <f>S43*T43</f>
        <v>2.6913607752483528E-3</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投入係数表!Z44</f>
        <v>0.62962962962962965</v>
      </c>
      <c r="E44" s="91">
        <f>SUM(E5:E43)</f>
        <v>62.962962962962948</v>
      </c>
      <c r="F44" s="92">
        <f>分析係数表!C47</f>
        <v>0.41345953335341412</v>
      </c>
      <c r="G44" s="91">
        <f>SUM(G5:G43)</f>
        <v>5.6229808014482465</v>
      </c>
      <c r="H44" s="91">
        <f>SUM(H5:H43)</f>
        <v>6.060636087864129</v>
      </c>
      <c r="I44" s="91">
        <f>SUM(I5:I43)</f>
        <v>106.06063608786411</v>
      </c>
      <c r="J44" s="92">
        <f>分析係数表!G47</f>
        <v>0.27301530562506093</v>
      </c>
      <c r="K44" s="93">
        <f>SUM(K5:K43)</f>
        <v>9.3166818522699018</v>
      </c>
      <c r="L44" s="94">
        <f>最終需要_まとめ!$L$33</f>
        <v>0.627</v>
      </c>
      <c r="M44" s="91">
        <f>K44*L44</f>
        <v>5.8415595213732283</v>
      </c>
      <c r="N44" s="95">
        <f>分析係数表!H47</f>
        <v>1</v>
      </c>
      <c r="O44" s="96">
        <f>SUM(O5:O43)</f>
        <v>5.8415595213732283</v>
      </c>
      <c r="P44" s="92">
        <f>分析係数表!C47</f>
        <v>0.41345953335341412</v>
      </c>
      <c r="Q44" s="96">
        <f>SUM(Q5:Q43)</f>
        <v>1.8404898919138057</v>
      </c>
      <c r="R44" s="91">
        <f>SUM(R7:R43)</f>
        <v>1.9923780705834879</v>
      </c>
      <c r="S44" s="97">
        <f>SUM(S5:S43)</f>
        <v>108.08463260747224</v>
      </c>
      <c r="T44" s="98">
        <f>分析係数表!F47</f>
        <v>0.50258343352939261</v>
      </c>
      <c r="U44" s="99">
        <f>SUM(U5:U43)</f>
        <v>42.021905792294142</v>
      </c>
      <c r="V44" s="100">
        <f>分析係数表!D47</f>
        <v>0.12861924414259254</v>
      </c>
      <c r="W44" s="164">
        <f>SUM(W5:W43)</f>
        <v>1</v>
      </c>
      <c r="X44" s="92">
        <f>分析係数表!E47</f>
        <v>9.5684528645240963E-2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0.20518758684576188</v>
      </c>
      <c r="G5" s="77">
        <f t="shared" ref="G5:G38" si="1">E5*F5</f>
        <v>0</v>
      </c>
      <c r="H5" s="77">
        <f t="array" ref="H5:H43">MMULT(逆行列係数!C5:AO43,'25'!G5:G43)</f>
        <v>0</v>
      </c>
      <c r="I5" s="77">
        <f t="shared" ref="I5:I38" si="2">C5+H5</f>
        <v>0</v>
      </c>
      <c r="J5" s="76">
        <f>分析係数表!G8</f>
        <v>0.11971830985915492</v>
      </c>
      <c r="K5" s="78">
        <f t="shared" ref="K5:K38" si="3">I5*J5</f>
        <v>0</v>
      </c>
      <c r="L5" s="79" t="s">
        <v>184</v>
      </c>
      <c r="M5" s="80" t="s">
        <v>184</v>
      </c>
      <c r="N5" s="81">
        <f>分析係数表!H8</f>
        <v>1.3167643294941739E-2</v>
      </c>
      <c r="O5" s="82">
        <f t="shared" ref="O5:O43" si="4">$M$44*N5</f>
        <v>0</v>
      </c>
      <c r="P5" s="76">
        <f>分析係数表!C8</f>
        <v>0.20518758684576188</v>
      </c>
      <c r="Q5" s="82">
        <f t="shared" ref="Q5:Q38" si="5">O5*P5</f>
        <v>0</v>
      </c>
      <c r="R5" s="83">
        <f t="array" ref="R5:R43">MMULT(逆行列係数!C5:AO43,'25'!Q5:Q43)</f>
        <v>0</v>
      </c>
      <c r="S5" s="84">
        <f t="shared" ref="S5:S38" si="6">I5+R5</f>
        <v>0</v>
      </c>
      <c r="T5" s="85">
        <f>分析係数表!F8</f>
        <v>0.45341278439869986</v>
      </c>
      <c r="U5" s="86">
        <f t="shared" ref="U5:U38" si="7">S5*T5</f>
        <v>0</v>
      </c>
      <c r="V5" s="87">
        <f>分析係数表!D8</f>
        <v>0.60455037919826649</v>
      </c>
      <c r="W5" s="167">
        <f t="shared" ref="W5:W38" si="8">ROUND(S5*V5,0)</f>
        <v>0</v>
      </c>
      <c r="X5" s="76">
        <f>分析係数表!E8</f>
        <v>0.35969664138678226</v>
      </c>
      <c r="Y5" s="166">
        <f t="shared" ref="Y5:Y38" si="9">ROUND(S5*X5,0)</f>
        <v>0</v>
      </c>
    </row>
    <row r="6" spans="1:25" x14ac:dyDescent="0.2">
      <c r="A6" s="6" t="s">
        <v>219</v>
      </c>
      <c r="B6" s="5" t="s">
        <v>265</v>
      </c>
      <c r="C6" s="90"/>
      <c r="D6" s="76">
        <f>投入係数表!AA6</f>
        <v>0</v>
      </c>
      <c r="E6" s="77">
        <f t="shared" si="0"/>
        <v>0</v>
      </c>
      <c r="F6" s="76">
        <f>分析係数表!C9</f>
        <v>1</v>
      </c>
      <c r="G6" s="77">
        <f t="shared" si="1"/>
        <v>0</v>
      </c>
      <c r="H6" s="77">
        <v>0</v>
      </c>
      <c r="I6" s="77">
        <f t="shared" si="2"/>
        <v>0</v>
      </c>
      <c r="J6" s="76">
        <f>分析係数表!G9</f>
        <v>0.24479166666666666</v>
      </c>
      <c r="K6" s="78">
        <f t="shared" si="3"/>
        <v>0</v>
      </c>
      <c r="L6" s="79"/>
      <c r="M6" s="80"/>
      <c r="N6" s="81">
        <f>分析係数表!H9</f>
        <v>6.7353674142924501E-4</v>
      </c>
      <c r="O6" s="82">
        <f t="shared" si="4"/>
        <v>0</v>
      </c>
      <c r="P6" s="76">
        <f>分析係数表!C9</f>
        <v>1</v>
      </c>
      <c r="Q6" s="82">
        <f t="shared" si="5"/>
        <v>0</v>
      </c>
      <c r="R6" s="83">
        <v>0</v>
      </c>
      <c r="S6" s="84">
        <f t="shared" si="6"/>
        <v>0</v>
      </c>
      <c r="T6" s="85">
        <f>分析係数表!F9</f>
        <v>0.671875</v>
      </c>
      <c r="U6" s="86">
        <f t="shared" si="7"/>
        <v>0</v>
      </c>
      <c r="V6" s="87">
        <f>分析係数表!D9</f>
        <v>7.2916666666666671E-2</v>
      </c>
      <c r="W6" s="167">
        <f t="shared" si="8"/>
        <v>0</v>
      </c>
      <c r="X6" s="76">
        <f>分析係数表!E9</f>
        <v>3.125E-2</v>
      </c>
      <c r="Y6" s="166">
        <f t="shared" si="9"/>
        <v>0</v>
      </c>
    </row>
    <row r="7" spans="1:25" x14ac:dyDescent="0.2">
      <c r="A7" s="6" t="s">
        <v>220</v>
      </c>
      <c r="B7" s="5" t="s">
        <v>266</v>
      </c>
      <c r="C7" s="90"/>
      <c r="D7" s="76">
        <f>投入係数表!AA7</f>
        <v>0</v>
      </c>
      <c r="E7" s="77">
        <f t="shared" si="0"/>
        <v>0</v>
      </c>
      <c r="F7" s="76">
        <f>分析係数表!C10</f>
        <v>1</v>
      </c>
      <c r="G7" s="77">
        <f t="shared" si="1"/>
        <v>0</v>
      </c>
      <c r="H7" s="77">
        <v>0</v>
      </c>
      <c r="I7" s="77">
        <f t="shared" si="2"/>
        <v>0</v>
      </c>
      <c r="J7" s="76">
        <f>分析係数表!G10</f>
        <v>0.17878930079774755</v>
      </c>
      <c r="K7" s="78">
        <f t="shared" si="3"/>
        <v>0</v>
      </c>
      <c r="L7" s="79"/>
      <c r="M7" s="80"/>
      <c r="N7" s="81">
        <f>分析係数表!H10</f>
        <v>1.34707348285849E-3</v>
      </c>
      <c r="O7" s="82">
        <f t="shared" si="4"/>
        <v>0</v>
      </c>
      <c r="P7" s="76">
        <f>分析係数表!C10</f>
        <v>1</v>
      </c>
      <c r="Q7" s="82">
        <f t="shared" si="5"/>
        <v>0</v>
      </c>
      <c r="R7" s="83">
        <v>0</v>
      </c>
      <c r="S7" s="84">
        <f t="shared" si="6"/>
        <v>0</v>
      </c>
      <c r="T7" s="85">
        <f>分析係数表!F10</f>
        <v>0.51806663538244957</v>
      </c>
      <c r="U7" s="86">
        <f t="shared" si="7"/>
        <v>0</v>
      </c>
      <c r="V7" s="87">
        <f>分析係数表!D10</f>
        <v>0.10652275926794932</v>
      </c>
      <c r="W7" s="167">
        <f t="shared" si="8"/>
        <v>0</v>
      </c>
      <c r="X7" s="76">
        <f>分析係数表!E10</f>
        <v>6.5227592679493199E-2</v>
      </c>
      <c r="Y7" s="166">
        <f t="shared" si="9"/>
        <v>0</v>
      </c>
    </row>
    <row r="8" spans="1:25" x14ac:dyDescent="0.2">
      <c r="A8" s="6" t="s">
        <v>221</v>
      </c>
      <c r="B8" s="5" t="s">
        <v>27</v>
      </c>
      <c r="C8" s="90"/>
      <c r="D8" s="76">
        <f>投入係数表!AA8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0</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0.31725255547245079</v>
      </c>
      <c r="G9" s="77">
        <f t="shared" si="1"/>
        <v>0</v>
      </c>
      <c r="H9" s="77">
        <v>0</v>
      </c>
      <c r="I9" s="77">
        <f t="shared" si="2"/>
        <v>0</v>
      </c>
      <c r="J9" s="76">
        <f>分析係数表!G12</f>
        <v>0.14436450839328538</v>
      </c>
      <c r="K9" s="78">
        <f t="shared" si="3"/>
        <v>0</v>
      </c>
      <c r="L9" s="79"/>
      <c r="M9" s="80"/>
      <c r="N9" s="81">
        <f>分析係数表!H12</f>
        <v>9.9009900990099015E-2</v>
      </c>
      <c r="O9" s="82">
        <f t="shared" si="4"/>
        <v>0</v>
      </c>
      <c r="P9" s="76">
        <f>分析係数表!C12</f>
        <v>0.31725255547245079</v>
      </c>
      <c r="Q9" s="82">
        <f t="shared" si="5"/>
        <v>0</v>
      </c>
      <c r="R9" s="83">
        <v>0</v>
      </c>
      <c r="S9" s="84">
        <f t="shared" si="6"/>
        <v>0</v>
      </c>
      <c r="T9" s="85">
        <f>分析係数表!F12</f>
        <v>0.2880095923261391</v>
      </c>
      <c r="U9" s="86">
        <f t="shared" si="7"/>
        <v>0</v>
      </c>
      <c r="V9" s="87">
        <f>分析係数表!D12</f>
        <v>2.9976019184652279E-2</v>
      </c>
      <c r="W9" s="167">
        <f t="shared" si="8"/>
        <v>0</v>
      </c>
      <c r="X9" s="76">
        <f>分析係数表!E12</f>
        <v>3.0635491606714627E-2</v>
      </c>
      <c r="Y9" s="166">
        <f t="shared" si="9"/>
        <v>0</v>
      </c>
    </row>
    <row r="10" spans="1:25" x14ac:dyDescent="0.2">
      <c r="A10" s="6" t="s">
        <v>223</v>
      </c>
      <c r="B10" s="5" t="s">
        <v>28</v>
      </c>
      <c r="C10" s="90"/>
      <c r="D10" s="76">
        <f>投入係数表!AA10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v>
      </c>
      <c r="P10" s="76">
        <f>分析係数表!C13</f>
        <v>0</v>
      </c>
      <c r="Q10" s="82">
        <f t="shared" si="5"/>
        <v>0</v>
      </c>
      <c r="R10" s="83">
        <v>0</v>
      </c>
      <c r="S10" s="84">
        <f t="shared" si="6"/>
        <v>0</v>
      </c>
      <c r="T10" s="85">
        <f>分析係数表!F13</f>
        <v>0.38028169014084506</v>
      </c>
      <c r="U10" s="86">
        <f t="shared" si="7"/>
        <v>0</v>
      </c>
      <c r="V10" s="87">
        <f>分析係数表!D13</f>
        <v>0.676056338028169</v>
      </c>
      <c r="W10" s="167">
        <f t="shared" si="8"/>
        <v>0</v>
      </c>
      <c r="X10" s="76">
        <f>分析係数表!E13</f>
        <v>0.60563380281690138</v>
      </c>
      <c r="Y10" s="166">
        <f t="shared" si="9"/>
        <v>0</v>
      </c>
    </row>
    <row r="11" spans="1:25" x14ac:dyDescent="0.2">
      <c r="A11" s="6" t="s">
        <v>224</v>
      </c>
      <c r="B11" s="5" t="s">
        <v>267</v>
      </c>
      <c r="C11" s="90"/>
      <c r="D11" s="76">
        <f>投入係数表!AA11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0</v>
      </c>
      <c r="P11" s="76">
        <f>分析係数表!C14</f>
        <v>0</v>
      </c>
      <c r="Q11" s="82">
        <f t="shared" si="5"/>
        <v>0</v>
      </c>
      <c r="R11" s="83">
        <v>0</v>
      </c>
      <c r="S11" s="84">
        <f t="shared" si="6"/>
        <v>0</v>
      </c>
      <c r="T11" s="85">
        <f>分析係数表!F14</f>
        <v>0.42105263157894735</v>
      </c>
      <c r="U11" s="86">
        <f t="shared" si="7"/>
        <v>0</v>
      </c>
      <c r="V11" s="87">
        <f>分析係数表!D14</f>
        <v>0.47368421052631576</v>
      </c>
      <c r="W11" s="167">
        <f t="shared" si="8"/>
        <v>0</v>
      </c>
      <c r="X11" s="76">
        <f>分析係数表!E14</f>
        <v>0.10526315789473684</v>
      </c>
      <c r="Y11" s="166">
        <f t="shared" si="9"/>
        <v>0</v>
      </c>
    </row>
    <row r="12" spans="1:25" x14ac:dyDescent="0.2">
      <c r="A12" s="6" t="s">
        <v>225</v>
      </c>
      <c r="B12" s="5" t="s">
        <v>29</v>
      </c>
      <c r="C12" s="90"/>
      <c r="D12" s="76">
        <f>投入係数表!AA12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v>
      </c>
      <c r="P12" s="76">
        <f>分析係数表!C15</f>
        <v>0</v>
      </c>
      <c r="Q12" s="82">
        <f t="shared" si="5"/>
        <v>0</v>
      </c>
      <c r="R12" s="83">
        <v>0</v>
      </c>
      <c r="S12" s="84">
        <f t="shared" si="6"/>
        <v>0</v>
      </c>
      <c r="T12" s="85">
        <f>分析係数表!F15</f>
        <v>0.31182795698924731</v>
      </c>
      <c r="U12" s="86">
        <f t="shared" si="7"/>
        <v>0</v>
      </c>
      <c r="V12" s="87">
        <f>分析係数表!D15</f>
        <v>0</v>
      </c>
      <c r="W12" s="167">
        <f t="shared" si="8"/>
        <v>0</v>
      </c>
      <c r="X12" s="76">
        <f>分析係数表!E15</f>
        <v>0</v>
      </c>
      <c r="Y12" s="166">
        <f t="shared" si="9"/>
        <v>0</v>
      </c>
    </row>
    <row r="13" spans="1:25" x14ac:dyDescent="0.2">
      <c r="A13" s="6" t="s">
        <v>226</v>
      </c>
      <c r="B13" s="5" t="s">
        <v>30</v>
      </c>
      <c r="C13" s="90"/>
      <c r="D13" s="76">
        <f>投入係数表!AA13</f>
        <v>0</v>
      </c>
      <c r="E13" s="77">
        <f t="shared" si="0"/>
        <v>0</v>
      </c>
      <c r="F13" s="76">
        <f>分析係数表!C16</f>
        <v>8.9814814814814792E-2</v>
      </c>
      <c r="G13" s="77">
        <f t="shared" si="1"/>
        <v>0</v>
      </c>
      <c r="H13" s="77">
        <v>0</v>
      </c>
      <c r="I13" s="77">
        <f t="shared" si="2"/>
        <v>0</v>
      </c>
      <c r="J13" s="76">
        <f>分析係数表!G16</f>
        <v>3.255813953488372E-2</v>
      </c>
      <c r="K13" s="78">
        <f t="shared" si="3"/>
        <v>0</v>
      </c>
      <c r="L13" s="79"/>
      <c r="M13" s="80"/>
      <c r="N13" s="81">
        <f>分析係数表!H16</f>
        <v>1.7579308951303295E-2</v>
      </c>
      <c r="O13" s="82">
        <f t="shared" si="4"/>
        <v>0</v>
      </c>
      <c r="P13" s="76">
        <f>分析係数表!C16</f>
        <v>8.9814814814814792E-2</v>
      </c>
      <c r="Q13" s="82">
        <f t="shared" si="5"/>
        <v>0</v>
      </c>
      <c r="R13" s="83">
        <v>0</v>
      </c>
      <c r="S13" s="84">
        <f t="shared" si="6"/>
        <v>0</v>
      </c>
      <c r="T13" s="85">
        <f>分析係数表!F16</f>
        <v>0.28372093023255812</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投入係数表!AA14</f>
        <v>0</v>
      </c>
      <c r="E14" s="77">
        <f t="shared" si="0"/>
        <v>0</v>
      </c>
      <c r="F14" s="76">
        <f>分析係数表!C17</f>
        <v>7.194244604316502E-3</v>
      </c>
      <c r="G14" s="77">
        <f t="shared" si="1"/>
        <v>0</v>
      </c>
      <c r="H14" s="77">
        <v>0</v>
      </c>
      <c r="I14" s="77">
        <f t="shared" si="2"/>
        <v>0</v>
      </c>
      <c r="J14" s="76">
        <f>分析係数表!G17</f>
        <v>0.24242424242424243</v>
      </c>
      <c r="K14" s="78">
        <f t="shared" si="3"/>
        <v>0</v>
      </c>
      <c r="L14" s="79"/>
      <c r="M14" s="80"/>
      <c r="N14" s="81">
        <f>分析係数表!H17</f>
        <v>2.8625311510742913E-3</v>
      </c>
      <c r="O14" s="82">
        <f t="shared" si="4"/>
        <v>0</v>
      </c>
      <c r="P14" s="76">
        <f>分析係数表!C17</f>
        <v>7.194244604316502E-3</v>
      </c>
      <c r="Q14" s="82">
        <f t="shared" si="5"/>
        <v>0</v>
      </c>
      <c r="R14" s="83">
        <v>0</v>
      </c>
      <c r="S14" s="84">
        <f t="shared" si="6"/>
        <v>0</v>
      </c>
      <c r="T14" s="85">
        <f>分析係数表!F17</f>
        <v>0.39393939393939392</v>
      </c>
      <c r="U14" s="86">
        <f t="shared" si="7"/>
        <v>0</v>
      </c>
      <c r="V14" s="87">
        <f>分析係数表!D17</f>
        <v>3.0303030303030304E-2</v>
      </c>
      <c r="W14" s="167">
        <f t="shared" si="8"/>
        <v>0</v>
      </c>
      <c r="X14" s="76">
        <f>分析係数表!E17</f>
        <v>1.0101010101010102E-2</v>
      </c>
      <c r="Y14" s="166">
        <f t="shared" si="9"/>
        <v>0</v>
      </c>
    </row>
    <row r="15" spans="1:25" x14ac:dyDescent="0.2">
      <c r="A15" s="6" t="s">
        <v>3</v>
      </c>
      <c r="B15" s="5" t="s">
        <v>31</v>
      </c>
      <c r="C15" s="90"/>
      <c r="D15" s="76">
        <f>投入係数表!AA15</f>
        <v>0</v>
      </c>
      <c r="E15" s="77">
        <f t="shared" si="0"/>
        <v>0</v>
      </c>
      <c r="F15" s="76">
        <f>分析係数表!C18</f>
        <v>0.18904593639575973</v>
      </c>
      <c r="G15" s="77">
        <f t="shared" si="1"/>
        <v>0</v>
      </c>
      <c r="H15" s="77">
        <v>0</v>
      </c>
      <c r="I15" s="77">
        <f t="shared" si="2"/>
        <v>0</v>
      </c>
      <c r="J15" s="76">
        <f>分析係数表!G18</f>
        <v>0.21417322834645669</v>
      </c>
      <c r="K15" s="78">
        <f t="shared" si="3"/>
        <v>0</v>
      </c>
      <c r="L15" s="79"/>
      <c r="M15" s="80"/>
      <c r="N15" s="81">
        <f>分析係数表!H18</f>
        <v>4.7147571900047147E-4</v>
      </c>
      <c r="O15" s="82">
        <f t="shared" si="4"/>
        <v>0</v>
      </c>
      <c r="P15" s="76">
        <f>分析係数表!C18</f>
        <v>0.18904593639575973</v>
      </c>
      <c r="Q15" s="82">
        <f t="shared" si="5"/>
        <v>0</v>
      </c>
      <c r="R15" s="83">
        <v>0</v>
      </c>
      <c r="S15" s="84">
        <f t="shared" si="6"/>
        <v>0</v>
      </c>
      <c r="T15" s="85">
        <f>分析係数表!F18</f>
        <v>0.45826771653543308</v>
      </c>
      <c r="U15" s="86">
        <f t="shared" si="7"/>
        <v>0</v>
      </c>
      <c r="V15" s="87">
        <f>分析係数表!D18</f>
        <v>5.0393700787401574E-2</v>
      </c>
      <c r="W15" s="167">
        <f t="shared" si="8"/>
        <v>0</v>
      </c>
      <c r="X15" s="76">
        <f>分析係数表!E18</f>
        <v>4.5669291338582677E-2</v>
      </c>
      <c r="Y15" s="166">
        <f t="shared" si="9"/>
        <v>0</v>
      </c>
    </row>
    <row r="16" spans="1:25" x14ac:dyDescent="0.2">
      <c r="A16" s="6" t="s">
        <v>4</v>
      </c>
      <c r="B16" s="5" t="s">
        <v>32</v>
      </c>
      <c r="C16" s="90"/>
      <c r="D16" s="76">
        <f>投入係数表!AA16</f>
        <v>0</v>
      </c>
      <c r="E16" s="77">
        <f t="shared" si="0"/>
        <v>0</v>
      </c>
      <c r="F16" s="76">
        <f>分析係数表!C19</f>
        <v>0.10693641618497107</v>
      </c>
      <c r="G16" s="77">
        <f t="shared" si="1"/>
        <v>0</v>
      </c>
      <c r="H16" s="77">
        <v>0</v>
      </c>
      <c r="I16" s="77">
        <f t="shared" si="2"/>
        <v>0</v>
      </c>
      <c r="J16" s="76">
        <f>分析係数表!G19</f>
        <v>5.6250000000000001E-2</v>
      </c>
      <c r="K16" s="78">
        <f t="shared" si="3"/>
        <v>0</v>
      </c>
      <c r="L16" s="79"/>
      <c r="M16" s="80"/>
      <c r="N16" s="81">
        <f>分析係数表!H19</f>
        <v>-1.34707348285849E-4</v>
      </c>
      <c r="O16" s="82">
        <f t="shared" si="4"/>
        <v>0</v>
      </c>
      <c r="P16" s="76">
        <f>分析係数表!C19</f>
        <v>0.10693641618497107</v>
      </c>
      <c r="Q16" s="82">
        <f t="shared" si="5"/>
        <v>0</v>
      </c>
      <c r="R16" s="83">
        <v>0</v>
      </c>
      <c r="S16" s="84">
        <f t="shared" si="6"/>
        <v>0</v>
      </c>
      <c r="T16" s="85">
        <f>分析係数表!F19</f>
        <v>0.23125000000000001</v>
      </c>
      <c r="U16" s="86">
        <f t="shared" si="7"/>
        <v>0</v>
      </c>
      <c r="V16" s="87">
        <f>分析係数表!D19</f>
        <v>0</v>
      </c>
      <c r="W16" s="167">
        <f t="shared" si="8"/>
        <v>0</v>
      </c>
      <c r="X16" s="76">
        <f>分析係数表!E19</f>
        <v>0</v>
      </c>
      <c r="Y16" s="166">
        <f t="shared" si="9"/>
        <v>0</v>
      </c>
    </row>
    <row r="17" spans="1:25" x14ac:dyDescent="0.2">
      <c r="A17" s="6" t="s">
        <v>5</v>
      </c>
      <c r="B17" s="5" t="s">
        <v>33</v>
      </c>
      <c r="C17" s="90"/>
      <c r="D17" s="76">
        <f>投入係数表!AA17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0</v>
      </c>
      <c r="P17" s="76">
        <f>分析係数表!C20</f>
        <v>0</v>
      </c>
      <c r="Q17" s="82">
        <f t="shared" si="5"/>
        <v>0</v>
      </c>
      <c r="R17" s="83">
        <v>0</v>
      </c>
      <c r="S17" s="84">
        <f t="shared" si="6"/>
        <v>0</v>
      </c>
      <c r="T17" s="85">
        <f>分析係数表!F20</f>
        <v>0</v>
      </c>
      <c r="U17" s="86">
        <f t="shared" si="7"/>
        <v>0</v>
      </c>
      <c r="V17" s="87">
        <f>分析係数表!D20</f>
        <v>0</v>
      </c>
      <c r="W17" s="167">
        <f t="shared" si="8"/>
        <v>0</v>
      </c>
      <c r="X17" s="76">
        <f>分析係数表!E20</f>
        <v>0</v>
      </c>
      <c r="Y17" s="166">
        <f t="shared" si="9"/>
        <v>0</v>
      </c>
    </row>
    <row r="18" spans="1:25" x14ac:dyDescent="0.2">
      <c r="A18" s="6" t="s">
        <v>6</v>
      </c>
      <c r="B18" s="5" t="s">
        <v>34</v>
      </c>
      <c r="C18" s="90"/>
      <c r="D18" s="76">
        <f>投入係数表!AA18</f>
        <v>0</v>
      </c>
      <c r="E18" s="77">
        <f t="shared" si="0"/>
        <v>0</v>
      </c>
      <c r="F18" s="76">
        <f>分析係数表!C21</f>
        <v>2.4177949709864643E-2</v>
      </c>
      <c r="G18" s="77">
        <f t="shared" si="1"/>
        <v>0</v>
      </c>
      <c r="H18" s="77">
        <v>0</v>
      </c>
      <c r="I18" s="77">
        <f t="shared" si="2"/>
        <v>0</v>
      </c>
      <c r="J18" s="76">
        <f>分析係数表!G21</f>
        <v>0.28491620111731841</v>
      </c>
      <c r="K18" s="78">
        <f t="shared" si="3"/>
        <v>0</v>
      </c>
      <c r="L18" s="79"/>
      <c r="M18" s="80"/>
      <c r="N18" s="81">
        <f>分析係数表!H21</f>
        <v>9.7662827507240518E-4</v>
      </c>
      <c r="O18" s="82">
        <f t="shared" si="4"/>
        <v>0</v>
      </c>
      <c r="P18" s="76">
        <f>分析係数表!C21</f>
        <v>2.4177949709864643E-2</v>
      </c>
      <c r="Q18" s="82">
        <f t="shared" si="5"/>
        <v>0</v>
      </c>
      <c r="R18" s="83">
        <v>0</v>
      </c>
      <c r="S18" s="84">
        <f t="shared" si="6"/>
        <v>0</v>
      </c>
      <c r="T18" s="85">
        <f>分析係数表!F21</f>
        <v>0.42458100558659218</v>
      </c>
      <c r="U18" s="86">
        <f t="shared" si="7"/>
        <v>0</v>
      </c>
      <c r="V18" s="87">
        <f>分析係数表!D21</f>
        <v>0.13407821229050279</v>
      </c>
      <c r="W18" s="167">
        <f t="shared" si="8"/>
        <v>0</v>
      </c>
      <c r="X18" s="76">
        <f>分析係数表!E21</f>
        <v>0.11173184357541899</v>
      </c>
      <c r="Y18" s="166">
        <f t="shared" si="9"/>
        <v>0</v>
      </c>
    </row>
    <row r="19" spans="1:25" x14ac:dyDescent="0.2">
      <c r="A19" s="6" t="s">
        <v>7</v>
      </c>
      <c r="B19" s="5" t="s">
        <v>268</v>
      </c>
      <c r="C19" s="90"/>
      <c r="D19" s="76">
        <f>投入係数表!AA19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0</v>
      </c>
      <c r="P19" s="76">
        <f>分析係数表!C22</f>
        <v>0</v>
      </c>
      <c r="Q19" s="82">
        <f t="shared" si="5"/>
        <v>0</v>
      </c>
      <c r="R19" s="83">
        <v>0</v>
      </c>
      <c r="S19" s="84">
        <f t="shared" si="6"/>
        <v>0</v>
      </c>
      <c r="T19" s="85">
        <f>分析係数表!F22</f>
        <v>0.5714285714285714</v>
      </c>
      <c r="U19" s="86">
        <f t="shared" si="7"/>
        <v>0</v>
      </c>
      <c r="V19" s="87">
        <f>分析係数表!D22</f>
        <v>0.7142857142857143</v>
      </c>
      <c r="W19" s="167">
        <f t="shared" si="8"/>
        <v>0</v>
      </c>
      <c r="X19" s="76">
        <f>分析係数表!E22</f>
        <v>0.42857142857142855</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0</v>
      </c>
      <c r="P20" s="76">
        <f>分析係数表!C23</f>
        <v>0</v>
      </c>
      <c r="Q20" s="82">
        <f t="shared" si="5"/>
        <v>0</v>
      </c>
      <c r="R20" s="83">
        <v>0</v>
      </c>
      <c r="S20" s="84">
        <f t="shared" si="6"/>
        <v>0</v>
      </c>
      <c r="T20" s="85">
        <f>分析係数表!F23</f>
        <v>0.44131455399061031</v>
      </c>
      <c r="U20" s="86">
        <f t="shared" si="7"/>
        <v>0</v>
      </c>
      <c r="V20" s="87">
        <f>分析係数表!D23</f>
        <v>0.25821596244131456</v>
      </c>
      <c r="W20" s="167">
        <f t="shared" si="8"/>
        <v>0</v>
      </c>
      <c r="X20" s="76">
        <f>分析係数表!E23</f>
        <v>0.26760563380281688</v>
      </c>
      <c r="Y20" s="166">
        <f t="shared" si="9"/>
        <v>0</v>
      </c>
    </row>
    <row r="21" spans="1:25" x14ac:dyDescent="0.2">
      <c r="A21" s="6" t="s">
        <v>9</v>
      </c>
      <c r="B21" s="5" t="s">
        <v>270</v>
      </c>
      <c r="C21" s="90"/>
      <c r="D21" s="76">
        <f>投入係数表!AA21</f>
        <v>0</v>
      </c>
      <c r="E21" s="77">
        <f t="shared" si="0"/>
        <v>0</v>
      </c>
      <c r="F21" s="76">
        <f>分析係数表!C24</f>
        <v>5.8479532163743242E-3</v>
      </c>
      <c r="G21" s="77">
        <f t="shared" si="1"/>
        <v>0</v>
      </c>
      <c r="H21" s="77">
        <v>0</v>
      </c>
      <c r="I21" s="77">
        <f t="shared" si="2"/>
        <v>0</v>
      </c>
      <c r="J21" s="76">
        <f>分析係数表!G24</f>
        <v>0.33333333333333331</v>
      </c>
      <c r="K21" s="78">
        <f t="shared" si="3"/>
        <v>0</v>
      </c>
      <c r="L21" s="79"/>
      <c r="M21" s="80"/>
      <c r="N21" s="81">
        <f>分析係数表!H24</f>
        <v>4.0412204485754696E-4</v>
      </c>
      <c r="O21" s="82">
        <f t="shared" si="4"/>
        <v>0</v>
      </c>
      <c r="P21" s="76">
        <f>分析係数表!C24</f>
        <v>5.8479532163743242E-3</v>
      </c>
      <c r="Q21" s="82">
        <f t="shared" si="5"/>
        <v>0</v>
      </c>
      <c r="R21" s="83">
        <v>0</v>
      </c>
      <c r="S21" s="84">
        <f t="shared" si="6"/>
        <v>0</v>
      </c>
      <c r="T21" s="85">
        <f>分析係数表!F24</f>
        <v>0.66666666666666663</v>
      </c>
      <c r="U21" s="86">
        <f t="shared" si="7"/>
        <v>0</v>
      </c>
      <c r="V21" s="87">
        <f>分析係数表!D24</f>
        <v>0</v>
      </c>
      <c r="W21" s="167">
        <f t="shared" si="8"/>
        <v>0</v>
      </c>
      <c r="X21" s="76">
        <f>分析係数表!E24</f>
        <v>0</v>
      </c>
      <c r="Y21" s="166">
        <f t="shared" si="9"/>
        <v>0</v>
      </c>
    </row>
    <row r="22" spans="1:25" x14ac:dyDescent="0.2">
      <c r="A22" s="6" t="s">
        <v>10</v>
      </c>
      <c r="B22" s="5" t="s">
        <v>271</v>
      </c>
      <c r="C22" s="90"/>
      <c r="D22" s="76">
        <f>投入係数表!AA22</f>
        <v>0</v>
      </c>
      <c r="E22" s="77">
        <f t="shared" si="0"/>
        <v>0</v>
      </c>
      <c r="F22" s="76">
        <f>分析係数表!C25</f>
        <v>1.2048192771084376E-2</v>
      </c>
      <c r="G22" s="77">
        <f t="shared" si="1"/>
        <v>0</v>
      </c>
      <c r="H22" s="77">
        <v>0</v>
      </c>
      <c r="I22" s="77">
        <f t="shared" si="2"/>
        <v>0</v>
      </c>
      <c r="J22" s="76">
        <f>分析係数表!G25</f>
        <v>0.33333333333333331</v>
      </c>
      <c r="K22" s="78">
        <f t="shared" si="3"/>
        <v>0</v>
      </c>
      <c r="L22" s="79"/>
      <c r="M22" s="80"/>
      <c r="N22" s="81">
        <f>分析係数表!H25</f>
        <v>5.3882939314339599E-4</v>
      </c>
      <c r="O22" s="82">
        <f t="shared" si="4"/>
        <v>0</v>
      </c>
      <c r="P22" s="76">
        <f>分析係数表!C25</f>
        <v>1.2048192771084376E-2</v>
      </c>
      <c r="Q22" s="82">
        <f t="shared" si="5"/>
        <v>0</v>
      </c>
      <c r="R22" s="83">
        <v>0</v>
      </c>
      <c r="S22" s="84">
        <f t="shared" si="6"/>
        <v>0</v>
      </c>
      <c r="T22" s="85">
        <f>分析係数表!F25</f>
        <v>0.66666666666666663</v>
      </c>
      <c r="U22" s="86">
        <f t="shared" si="7"/>
        <v>0</v>
      </c>
      <c r="V22" s="87">
        <f>分析係数表!D25</f>
        <v>0</v>
      </c>
      <c r="W22" s="167">
        <f t="shared" si="8"/>
        <v>0</v>
      </c>
      <c r="X22" s="76">
        <f>分析係数表!E25</f>
        <v>0</v>
      </c>
      <c r="Y22" s="166">
        <f t="shared" si="9"/>
        <v>0</v>
      </c>
    </row>
    <row r="23" spans="1:25" x14ac:dyDescent="0.2">
      <c r="A23" s="6" t="s">
        <v>11</v>
      </c>
      <c r="B23" s="5" t="s">
        <v>35</v>
      </c>
      <c r="C23" s="90"/>
      <c r="D23" s="76">
        <f>投入係数表!AA23</f>
        <v>0</v>
      </c>
      <c r="E23" s="77">
        <f t="shared" si="0"/>
        <v>0</v>
      </c>
      <c r="F23" s="76">
        <f>分析係数表!C26</f>
        <v>2.4531024531024515E-2</v>
      </c>
      <c r="G23" s="77">
        <f t="shared" si="1"/>
        <v>0</v>
      </c>
      <c r="H23" s="77">
        <v>0</v>
      </c>
      <c r="I23" s="77">
        <f t="shared" si="2"/>
        <v>0</v>
      </c>
      <c r="J23" s="76">
        <f>分析係数表!G26</f>
        <v>0.2</v>
      </c>
      <c r="K23" s="78">
        <f t="shared" si="3"/>
        <v>0</v>
      </c>
      <c r="L23" s="79"/>
      <c r="M23" s="80"/>
      <c r="N23" s="81">
        <f>分析係数表!H26</f>
        <v>1.1988953997440561E-2</v>
      </c>
      <c r="O23" s="82">
        <f t="shared" si="4"/>
        <v>0</v>
      </c>
      <c r="P23" s="76">
        <f>分析係数表!C26</f>
        <v>2.4531024531024515E-2</v>
      </c>
      <c r="Q23" s="82">
        <f t="shared" si="5"/>
        <v>0</v>
      </c>
      <c r="R23" s="83">
        <v>0</v>
      </c>
      <c r="S23" s="84">
        <f t="shared" si="6"/>
        <v>0</v>
      </c>
      <c r="T23" s="85">
        <f>分析係数表!F26</f>
        <v>0.35</v>
      </c>
      <c r="U23" s="86">
        <f t="shared" si="7"/>
        <v>0</v>
      </c>
      <c r="V23" s="87">
        <f>分析係数表!D26</f>
        <v>0.17499999999999999</v>
      </c>
      <c r="W23" s="167">
        <f t="shared" si="8"/>
        <v>0</v>
      </c>
      <c r="X23" s="76">
        <f>分析係数表!E26</f>
        <v>0.2</v>
      </c>
      <c r="Y23" s="166">
        <f t="shared" si="9"/>
        <v>0</v>
      </c>
    </row>
    <row r="24" spans="1:25" x14ac:dyDescent="0.2">
      <c r="A24" s="6" t="s">
        <v>12</v>
      </c>
      <c r="B24" s="5" t="s">
        <v>365</v>
      </c>
      <c r="C24" s="90"/>
      <c r="D24" s="76">
        <f>投入係数表!AA24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v>
      </c>
      <c r="P24" s="76">
        <f>分析係数表!C27</f>
        <v>0</v>
      </c>
      <c r="Q24" s="82">
        <f t="shared" si="5"/>
        <v>0</v>
      </c>
      <c r="R24" s="83">
        <v>0</v>
      </c>
      <c r="S24" s="84">
        <f t="shared" si="6"/>
        <v>0</v>
      </c>
      <c r="T24" s="85">
        <f>分析係数表!F27</f>
        <v>0</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3.3670033670033517E-3</v>
      </c>
      <c r="G25" s="77">
        <f t="shared" si="1"/>
        <v>0</v>
      </c>
      <c r="H25" s="77">
        <v>0</v>
      </c>
      <c r="I25" s="77">
        <f t="shared" si="2"/>
        <v>0</v>
      </c>
      <c r="J25" s="76">
        <f>分析係数表!G28</f>
        <v>0.13333333333333333</v>
      </c>
      <c r="K25" s="78">
        <f t="shared" si="3"/>
        <v>0</v>
      </c>
      <c r="L25" s="79"/>
      <c r="M25" s="80"/>
      <c r="N25" s="81">
        <f>分析係数表!H28</f>
        <v>2.1418468377449991E-2</v>
      </c>
      <c r="O25" s="82">
        <f t="shared" si="4"/>
        <v>0</v>
      </c>
      <c r="P25" s="76">
        <f>分析係数表!C28</f>
        <v>3.3670033670033517E-3</v>
      </c>
      <c r="Q25" s="82">
        <f t="shared" si="5"/>
        <v>0</v>
      </c>
      <c r="R25" s="83">
        <v>0</v>
      </c>
      <c r="S25" s="84">
        <f t="shared" si="6"/>
        <v>0</v>
      </c>
      <c r="T25" s="85">
        <f>分析係数表!F28</f>
        <v>0.22222222222222221</v>
      </c>
      <c r="U25" s="86">
        <f t="shared" si="7"/>
        <v>0</v>
      </c>
      <c r="V25" s="87">
        <f>分析係数表!D28</f>
        <v>0.62222222222222223</v>
      </c>
      <c r="W25" s="167">
        <f t="shared" si="8"/>
        <v>0</v>
      </c>
      <c r="X25" s="76">
        <f>分析係数表!E28</f>
        <v>0.62222222222222223</v>
      </c>
      <c r="Y25" s="166">
        <f t="shared" si="9"/>
        <v>0</v>
      </c>
    </row>
    <row r="26" spans="1:25" x14ac:dyDescent="0.2">
      <c r="A26" s="6" t="s">
        <v>14</v>
      </c>
      <c r="B26" s="5" t="s">
        <v>50</v>
      </c>
      <c r="C26" s="90"/>
      <c r="D26" s="76">
        <f>投入係数表!AA26</f>
        <v>0</v>
      </c>
      <c r="E26" s="77">
        <f t="shared" si="0"/>
        <v>0</v>
      </c>
      <c r="F26" s="76">
        <f>分析係数表!C29</f>
        <v>2.5392986698911768E-2</v>
      </c>
      <c r="G26" s="77">
        <f t="shared" si="1"/>
        <v>0</v>
      </c>
      <c r="H26" s="77">
        <v>0</v>
      </c>
      <c r="I26" s="77">
        <f t="shared" si="2"/>
        <v>0</v>
      </c>
      <c r="J26" s="76">
        <f>分析係数表!G29</f>
        <v>0.29914529914529914</v>
      </c>
      <c r="K26" s="78">
        <f t="shared" si="3"/>
        <v>0</v>
      </c>
      <c r="L26" s="79"/>
      <c r="M26" s="80"/>
      <c r="N26" s="81">
        <f>分析係数表!H29</f>
        <v>1.0103051121438675E-2</v>
      </c>
      <c r="O26" s="82">
        <f t="shared" si="4"/>
        <v>0</v>
      </c>
      <c r="P26" s="76">
        <f>分析係数表!C29</f>
        <v>2.5392986698911768E-2</v>
      </c>
      <c r="Q26" s="82">
        <f t="shared" si="5"/>
        <v>0</v>
      </c>
      <c r="R26" s="83">
        <v>0</v>
      </c>
      <c r="S26" s="84">
        <f t="shared" si="6"/>
        <v>0</v>
      </c>
      <c r="T26" s="85">
        <f>分析係数表!F29</f>
        <v>0.51282051282051277</v>
      </c>
      <c r="U26" s="86">
        <f t="shared" si="7"/>
        <v>0</v>
      </c>
      <c r="V26" s="87">
        <f>分析係数表!D29</f>
        <v>0.15384615384615385</v>
      </c>
      <c r="W26" s="167">
        <f t="shared" si="8"/>
        <v>0</v>
      </c>
      <c r="X26" s="76">
        <f>分析係数表!E29</f>
        <v>0.10256410256410256</v>
      </c>
      <c r="Y26" s="166">
        <f t="shared" si="9"/>
        <v>0</v>
      </c>
    </row>
    <row r="27" spans="1:25" x14ac:dyDescent="0.2">
      <c r="A27" s="6" t="s">
        <v>15</v>
      </c>
      <c r="B27" s="5" t="s">
        <v>36</v>
      </c>
      <c r="C27" s="90"/>
      <c r="D27" s="76">
        <f>投入係数表!AA27</f>
        <v>0</v>
      </c>
      <c r="E27" s="77">
        <f t="shared" si="0"/>
        <v>0</v>
      </c>
      <c r="F27" s="76">
        <f>分析係数表!C30</f>
        <v>1</v>
      </c>
      <c r="G27" s="77">
        <f t="shared" si="1"/>
        <v>0</v>
      </c>
      <c r="H27" s="77">
        <v>0</v>
      </c>
      <c r="I27" s="77">
        <f t="shared" si="2"/>
        <v>0</v>
      </c>
      <c r="J27" s="76">
        <f>分析係数表!G30</f>
        <v>0.34463347510632975</v>
      </c>
      <c r="K27" s="78">
        <f t="shared" si="3"/>
        <v>0</v>
      </c>
      <c r="L27" s="79"/>
      <c r="M27" s="80"/>
      <c r="N27" s="81">
        <f>分析係数表!H30</f>
        <v>0</v>
      </c>
      <c r="O27" s="82">
        <f t="shared" si="4"/>
        <v>0</v>
      </c>
      <c r="P27" s="76">
        <f>分析係数表!C30</f>
        <v>1</v>
      </c>
      <c r="Q27" s="82">
        <f t="shared" si="5"/>
        <v>0</v>
      </c>
      <c r="R27" s="83">
        <v>0</v>
      </c>
      <c r="S27" s="84">
        <f t="shared" si="6"/>
        <v>0</v>
      </c>
      <c r="T27" s="85">
        <f>分析係数表!F30</f>
        <v>0.44145609206905179</v>
      </c>
      <c r="U27" s="86">
        <f t="shared" si="7"/>
        <v>0</v>
      </c>
      <c r="V27" s="87">
        <f>分析係数表!D30</f>
        <v>0.12797097823367526</v>
      </c>
      <c r="W27" s="167">
        <f t="shared" si="8"/>
        <v>0</v>
      </c>
      <c r="X27" s="76">
        <f>分析係数表!E30</f>
        <v>9.4195646735051292E-2</v>
      </c>
      <c r="Y27" s="166">
        <f t="shared" si="9"/>
        <v>0</v>
      </c>
    </row>
    <row r="28" spans="1:25" x14ac:dyDescent="0.2">
      <c r="A28" s="6" t="s">
        <v>16</v>
      </c>
      <c r="B28" s="5" t="s">
        <v>192</v>
      </c>
      <c r="C28" s="90"/>
      <c r="D28" s="76">
        <f>投入係数表!AA28</f>
        <v>0</v>
      </c>
      <c r="E28" s="77">
        <f t="shared" si="0"/>
        <v>0</v>
      </c>
      <c r="F28" s="76">
        <f>分析係数表!C31</f>
        <v>1.5332197614991494E-2</v>
      </c>
      <c r="G28" s="77">
        <f t="shared" si="1"/>
        <v>0</v>
      </c>
      <c r="H28" s="77">
        <v>0</v>
      </c>
      <c r="I28" s="77">
        <f t="shared" si="2"/>
        <v>0</v>
      </c>
      <c r="J28" s="76">
        <f>分析係数表!G31</f>
        <v>7.407407407407407E-2</v>
      </c>
      <c r="K28" s="78">
        <f t="shared" si="3"/>
        <v>0</v>
      </c>
      <c r="L28" s="79"/>
      <c r="M28" s="80"/>
      <c r="N28" s="81">
        <f>分析係数表!H31</f>
        <v>2.4786152084596214E-2</v>
      </c>
      <c r="O28" s="82">
        <f t="shared" si="4"/>
        <v>0</v>
      </c>
      <c r="P28" s="76">
        <f>分析係数表!C31</f>
        <v>1.5332197614991494E-2</v>
      </c>
      <c r="Q28" s="82">
        <f t="shared" si="5"/>
        <v>0</v>
      </c>
      <c r="R28" s="83">
        <v>0</v>
      </c>
      <c r="S28" s="84">
        <f t="shared" si="6"/>
        <v>0</v>
      </c>
      <c r="T28" s="85">
        <f>分析係数表!F31</f>
        <v>0.37037037037037035</v>
      </c>
      <c r="U28" s="86">
        <f t="shared" si="7"/>
        <v>0</v>
      </c>
      <c r="V28" s="87">
        <f>分析係数表!D31</f>
        <v>0</v>
      </c>
      <c r="W28" s="167">
        <f t="shared" si="8"/>
        <v>0</v>
      </c>
      <c r="X28" s="76">
        <f>分析係数表!E31</f>
        <v>0</v>
      </c>
      <c r="Y28" s="166">
        <f t="shared" si="9"/>
        <v>0</v>
      </c>
    </row>
    <row r="29" spans="1:25" x14ac:dyDescent="0.2">
      <c r="A29" s="6" t="s">
        <v>17</v>
      </c>
      <c r="B29" s="5" t="s">
        <v>272</v>
      </c>
      <c r="C29" s="75">
        <f>最終需要_まとめ!C30</f>
        <v>100</v>
      </c>
      <c r="D29" s="76">
        <f>投入係数表!AA29</f>
        <v>0</v>
      </c>
      <c r="E29" s="77">
        <f t="shared" si="0"/>
        <v>0</v>
      </c>
      <c r="F29" s="76">
        <f>分析係数表!C32</f>
        <v>0</v>
      </c>
      <c r="G29" s="77">
        <f t="shared" si="1"/>
        <v>0</v>
      </c>
      <c r="H29" s="77">
        <v>0</v>
      </c>
      <c r="I29" s="77">
        <f t="shared" si="2"/>
        <v>100</v>
      </c>
      <c r="J29" s="76">
        <f>分析係数表!G32</f>
        <v>0</v>
      </c>
      <c r="K29" s="78">
        <f t="shared" si="3"/>
        <v>0</v>
      </c>
      <c r="L29" s="79"/>
      <c r="M29" s="80"/>
      <c r="N29" s="81">
        <f>分析係数表!H32</f>
        <v>7.0384589479356103E-3</v>
      </c>
      <c r="O29" s="82">
        <f t="shared" si="4"/>
        <v>0</v>
      </c>
      <c r="P29" s="76">
        <f>分析係数表!C32</f>
        <v>0</v>
      </c>
      <c r="Q29" s="82">
        <f t="shared" si="5"/>
        <v>0</v>
      </c>
      <c r="R29" s="83">
        <v>0</v>
      </c>
      <c r="S29" s="84">
        <f t="shared" si="6"/>
        <v>100</v>
      </c>
      <c r="T29" s="85">
        <f>分析係数表!F32</f>
        <v>0</v>
      </c>
      <c r="U29" s="86">
        <f t="shared" si="7"/>
        <v>0</v>
      </c>
      <c r="V29" s="87">
        <f>分析係数表!D32</f>
        <v>0</v>
      </c>
      <c r="W29" s="167">
        <f t="shared" si="8"/>
        <v>0</v>
      </c>
      <c r="X29" s="76">
        <f>分析係数表!E32</f>
        <v>0</v>
      </c>
      <c r="Y29" s="166">
        <f t="shared" si="9"/>
        <v>0</v>
      </c>
    </row>
    <row r="30" spans="1:25" x14ac:dyDescent="0.2">
      <c r="A30" s="6" t="s">
        <v>18</v>
      </c>
      <c r="B30" s="5" t="s">
        <v>273</v>
      </c>
      <c r="C30" s="90"/>
      <c r="D30" s="76">
        <f>投入係数表!AA30</f>
        <v>0</v>
      </c>
      <c r="E30" s="77">
        <f t="shared" si="0"/>
        <v>0</v>
      </c>
      <c r="F30" s="76">
        <f>分析係数表!C33</f>
        <v>1</v>
      </c>
      <c r="G30" s="77">
        <f t="shared" si="1"/>
        <v>0</v>
      </c>
      <c r="H30" s="77">
        <v>0</v>
      </c>
      <c r="I30" s="77">
        <f t="shared" si="2"/>
        <v>0</v>
      </c>
      <c r="J30" s="76">
        <f>分析係数表!G33</f>
        <v>0.50724637681159424</v>
      </c>
      <c r="K30" s="78">
        <f t="shared" si="3"/>
        <v>0</v>
      </c>
      <c r="L30" s="79"/>
      <c r="M30" s="80"/>
      <c r="N30" s="81">
        <f>分析係数表!H33</f>
        <v>1.0439819492153296E-3</v>
      </c>
      <c r="O30" s="82">
        <f t="shared" si="4"/>
        <v>0</v>
      </c>
      <c r="P30" s="76">
        <f>分析係数表!C33</f>
        <v>1</v>
      </c>
      <c r="Q30" s="82">
        <f t="shared" si="5"/>
        <v>0</v>
      </c>
      <c r="R30" s="83">
        <v>0</v>
      </c>
      <c r="S30" s="84">
        <f t="shared" si="6"/>
        <v>0</v>
      </c>
      <c r="T30" s="85">
        <f>分析係数表!F33</f>
        <v>0.64822134387351782</v>
      </c>
      <c r="U30" s="86">
        <f t="shared" si="7"/>
        <v>0</v>
      </c>
      <c r="V30" s="87">
        <f>分析係数表!D33</f>
        <v>8.0368906455862976E-2</v>
      </c>
      <c r="W30" s="167">
        <f t="shared" si="8"/>
        <v>0</v>
      </c>
      <c r="X30" s="76">
        <f>分析係数表!E33</f>
        <v>7.9051383399209488E-2</v>
      </c>
      <c r="Y30" s="166">
        <f t="shared" si="9"/>
        <v>0</v>
      </c>
    </row>
    <row r="31" spans="1:25" x14ac:dyDescent="0.2">
      <c r="A31" s="6" t="s">
        <v>19</v>
      </c>
      <c r="B31" s="5" t="s">
        <v>274</v>
      </c>
      <c r="C31" s="90"/>
      <c r="D31" s="76">
        <f>投入係数表!AA31</f>
        <v>0</v>
      </c>
      <c r="E31" s="77">
        <f t="shared" si="0"/>
        <v>0</v>
      </c>
      <c r="F31" s="76">
        <f>分析係数表!C34</f>
        <v>0.17998641611953814</v>
      </c>
      <c r="G31" s="77">
        <f t="shared" si="1"/>
        <v>0</v>
      </c>
      <c r="H31" s="77">
        <v>0</v>
      </c>
      <c r="I31" s="77">
        <f t="shared" si="2"/>
        <v>0</v>
      </c>
      <c r="J31" s="76">
        <f>分析係数表!G34</f>
        <v>0.42479908151549944</v>
      </c>
      <c r="K31" s="78">
        <f t="shared" si="3"/>
        <v>0</v>
      </c>
      <c r="L31" s="79"/>
      <c r="M31" s="80"/>
      <c r="N31" s="81">
        <f>分析係数表!H34</f>
        <v>0.17353674142924497</v>
      </c>
      <c r="O31" s="82">
        <f t="shared" si="4"/>
        <v>0</v>
      </c>
      <c r="P31" s="76">
        <f>分析係数表!C34</f>
        <v>0.17998641611953814</v>
      </c>
      <c r="Q31" s="82">
        <f t="shared" si="5"/>
        <v>0</v>
      </c>
      <c r="R31" s="83">
        <v>0</v>
      </c>
      <c r="S31" s="84">
        <f t="shared" si="6"/>
        <v>0</v>
      </c>
      <c r="T31" s="85">
        <f>分析係数表!F34</f>
        <v>0.70187523918867201</v>
      </c>
      <c r="U31" s="86">
        <f t="shared" si="7"/>
        <v>0</v>
      </c>
      <c r="V31" s="87">
        <f>分析係数表!D34</f>
        <v>0.4351320321469575</v>
      </c>
      <c r="W31" s="167">
        <f t="shared" si="8"/>
        <v>0</v>
      </c>
      <c r="X31" s="76">
        <f>分析係数表!E34</f>
        <v>0.25449674703406044</v>
      </c>
      <c r="Y31" s="166">
        <f t="shared" si="9"/>
        <v>0</v>
      </c>
    </row>
    <row r="32" spans="1:25" x14ac:dyDescent="0.2">
      <c r="A32" s="6" t="s">
        <v>20</v>
      </c>
      <c r="B32" s="5" t="s">
        <v>37</v>
      </c>
      <c r="C32" s="90"/>
      <c r="D32" s="76">
        <f>投入係数表!AA32</f>
        <v>0</v>
      </c>
      <c r="E32" s="77">
        <f t="shared" si="0"/>
        <v>0</v>
      </c>
      <c r="F32" s="76">
        <f>分析係数表!C35</f>
        <v>0.37009544008483564</v>
      </c>
      <c r="G32" s="77">
        <f t="shared" si="1"/>
        <v>0</v>
      </c>
      <c r="H32" s="77">
        <v>0</v>
      </c>
      <c r="I32" s="77">
        <f t="shared" si="2"/>
        <v>0</v>
      </c>
      <c r="J32" s="76">
        <f>分析係数表!G35</f>
        <v>0.31512981199641898</v>
      </c>
      <c r="K32" s="78">
        <f t="shared" si="3"/>
        <v>0</v>
      </c>
      <c r="L32" s="79"/>
      <c r="M32" s="80"/>
      <c r="N32" s="81">
        <f>分析係数表!H35</f>
        <v>6.5501448103994067E-2</v>
      </c>
      <c r="O32" s="82">
        <f t="shared" si="4"/>
        <v>0</v>
      </c>
      <c r="P32" s="76">
        <f>分析係数表!C35</f>
        <v>0.37009544008483564</v>
      </c>
      <c r="Q32" s="82">
        <f t="shared" si="5"/>
        <v>0</v>
      </c>
      <c r="R32" s="83">
        <v>0</v>
      </c>
      <c r="S32" s="84">
        <f t="shared" si="6"/>
        <v>0</v>
      </c>
      <c r="T32" s="85">
        <f>分析係数表!F35</f>
        <v>0.64995523724261417</v>
      </c>
      <c r="U32" s="86">
        <f t="shared" si="7"/>
        <v>0</v>
      </c>
      <c r="V32" s="87">
        <f>分析係数表!D35</f>
        <v>9.1316025067144133E-2</v>
      </c>
      <c r="W32" s="167">
        <f t="shared" si="8"/>
        <v>0</v>
      </c>
      <c r="X32" s="76">
        <f>分析係数表!E35</f>
        <v>8.5049239033124446E-2</v>
      </c>
      <c r="Y32" s="166">
        <f t="shared" si="9"/>
        <v>0</v>
      </c>
    </row>
    <row r="33" spans="1:25" x14ac:dyDescent="0.2">
      <c r="A33" s="6" t="s">
        <v>21</v>
      </c>
      <c r="B33" s="5" t="s">
        <v>38</v>
      </c>
      <c r="C33" s="90"/>
      <c r="D33" s="76">
        <f>投入係数表!AA33</f>
        <v>0</v>
      </c>
      <c r="E33" s="77">
        <f t="shared" si="0"/>
        <v>0</v>
      </c>
      <c r="F33" s="76">
        <f>分析係数表!C36</f>
        <v>0.67206754906435417</v>
      </c>
      <c r="G33" s="77">
        <f t="shared" si="1"/>
        <v>0</v>
      </c>
      <c r="H33" s="77">
        <v>0</v>
      </c>
      <c r="I33" s="77">
        <f t="shared" si="2"/>
        <v>0</v>
      </c>
      <c r="J33" s="76">
        <f>分析係数表!G36</f>
        <v>6.1058344640434192E-3</v>
      </c>
      <c r="K33" s="78">
        <f t="shared" si="3"/>
        <v>0</v>
      </c>
      <c r="L33" s="79"/>
      <c r="M33" s="80"/>
      <c r="N33" s="81">
        <f>分析係数表!H36</f>
        <v>0.13181114029770324</v>
      </c>
      <c r="O33" s="82">
        <f t="shared" si="4"/>
        <v>0</v>
      </c>
      <c r="P33" s="76">
        <f>分析係数表!C36</f>
        <v>0.67206754906435417</v>
      </c>
      <c r="Q33" s="82">
        <f t="shared" si="5"/>
        <v>0</v>
      </c>
      <c r="R33" s="83">
        <v>0</v>
      </c>
      <c r="S33" s="84">
        <f t="shared" si="6"/>
        <v>0</v>
      </c>
      <c r="T33" s="85">
        <f>分析係数表!F36</f>
        <v>0.89721845318860249</v>
      </c>
      <c r="U33" s="86">
        <f t="shared" si="7"/>
        <v>0</v>
      </c>
      <c r="V33" s="87">
        <f>分析係数表!D36</f>
        <v>6.7842605156037995E-3</v>
      </c>
      <c r="W33" s="167">
        <f t="shared" si="8"/>
        <v>0</v>
      </c>
      <c r="X33" s="76">
        <f>分析係数表!E36</f>
        <v>3.3921302578018993E-4</v>
      </c>
      <c r="Y33" s="166">
        <f t="shared" si="9"/>
        <v>0</v>
      </c>
    </row>
    <row r="34" spans="1:25" x14ac:dyDescent="0.2">
      <c r="A34" s="6" t="s">
        <v>22</v>
      </c>
      <c r="B34" s="5" t="s">
        <v>377</v>
      </c>
      <c r="C34" s="90"/>
      <c r="D34" s="76">
        <f>投入係数表!AA34</f>
        <v>0</v>
      </c>
      <c r="E34" s="77">
        <f t="shared" si="0"/>
        <v>0</v>
      </c>
      <c r="F34" s="76">
        <f>分析係数表!C37</f>
        <v>0.22615884263359909</v>
      </c>
      <c r="G34" s="77">
        <f t="shared" si="1"/>
        <v>0</v>
      </c>
      <c r="H34" s="77">
        <v>0</v>
      </c>
      <c r="I34" s="77">
        <f t="shared" si="2"/>
        <v>0</v>
      </c>
      <c r="J34" s="76">
        <f>分析係数表!G37</f>
        <v>0.42877801879971078</v>
      </c>
      <c r="K34" s="78">
        <f t="shared" si="3"/>
        <v>0</v>
      </c>
      <c r="L34" s="79"/>
      <c r="M34" s="80"/>
      <c r="N34" s="81">
        <f>分析係数表!H37</f>
        <v>5.1626591230551626E-2</v>
      </c>
      <c r="O34" s="82">
        <f t="shared" si="4"/>
        <v>0</v>
      </c>
      <c r="P34" s="76">
        <f>分析係数表!C37</f>
        <v>0.22615884263359909</v>
      </c>
      <c r="Q34" s="82">
        <f t="shared" si="5"/>
        <v>0</v>
      </c>
      <c r="R34" s="83">
        <v>0</v>
      </c>
      <c r="S34" s="84">
        <f t="shared" si="6"/>
        <v>0</v>
      </c>
      <c r="T34" s="85">
        <f>分析係数表!F37</f>
        <v>0.63340563991323207</v>
      </c>
      <c r="U34" s="86">
        <f t="shared" si="7"/>
        <v>0</v>
      </c>
      <c r="V34" s="87">
        <f>分析係数表!D37</f>
        <v>0.1005061460592914</v>
      </c>
      <c r="W34" s="167">
        <f t="shared" si="8"/>
        <v>0</v>
      </c>
      <c r="X34" s="76">
        <f>分析係数表!E37</f>
        <v>8.315256688358641E-2</v>
      </c>
      <c r="Y34" s="166">
        <f t="shared" si="9"/>
        <v>0</v>
      </c>
    </row>
    <row r="35" spans="1:25" x14ac:dyDescent="0.2">
      <c r="A35" s="6" t="s">
        <v>23</v>
      </c>
      <c r="B35" s="5" t="s">
        <v>193</v>
      </c>
      <c r="C35" s="90"/>
      <c r="D35" s="76">
        <f>投入係数表!AA35</f>
        <v>0</v>
      </c>
      <c r="E35" s="77">
        <f t="shared" si="0"/>
        <v>0</v>
      </c>
      <c r="F35" s="76">
        <f>分析係数表!C38</f>
        <v>8.5419734904271016E-2</v>
      </c>
      <c r="G35" s="77">
        <f t="shared" si="1"/>
        <v>0</v>
      </c>
      <c r="H35" s="77">
        <v>0</v>
      </c>
      <c r="I35" s="77">
        <f t="shared" si="2"/>
        <v>0</v>
      </c>
      <c r="J35" s="76">
        <f>分析係数表!G38</f>
        <v>0.21071428571428572</v>
      </c>
      <c r="K35" s="78">
        <f t="shared" si="3"/>
        <v>0</v>
      </c>
      <c r="L35" s="79"/>
      <c r="M35" s="80"/>
      <c r="N35" s="81">
        <f>分析係数表!H38</f>
        <v>4.4689162793830402E-2</v>
      </c>
      <c r="O35" s="82">
        <f t="shared" si="4"/>
        <v>0</v>
      </c>
      <c r="P35" s="76">
        <f>分析係数表!C38</f>
        <v>8.5419734904271016E-2</v>
      </c>
      <c r="Q35" s="82">
        <f t="shared" si="5"/>
        <v>0</v>
      </c>
      <c r="R35" s="83">
        <v>0</v>
      </c>
      <c r="S35" s="84">
        <f t="shared" si="6"/>
        <v>0</v>
      </c>
      <c r="T35" s="85">
        <f>分析係数表!F38</f>
        <v>0.38214285714285712</v>
      </c>
      <c r="U35" s="86">
        <f t="shared" si="7"/>
        <v>0</v>
      </c>
      <c r="V35" s="87">
        <f>分析係数表!D38</f>
        <v>6.4285714285714279E-2</v>
      </c>
      <c r="W35" s="167">
        <f t="shared" si="8"/>
        <v>0</v>
      </c>
      <c r="X35" s="76">
        <f>分析係数表!E38</f>
        <v>7.857142857142857E-2</v>
      </c>
      <c r="Y35" s="166">
        <f t="shared" si="9"/>
        <v>0</v>
      </c>
    </row>
    <row r="36" spans="1:25" x14ac:dyDescent="0.2">
      <c r="A36" s="6" t="s">
        <v>24</v>
      </c>
      <c r="B36" s="5" t="s">
        <v>39</v>
      </c>
      <c r="C36" s="90"/>
      <c r="D36" s="76">
        <f>投入係数表!AA36</f>
        <v>0</v>
      </c>
      <c r="E36" s="77">
        <f t="shared" si="0"/>
        <v>0</v>
      </c>
      <c r="F36" s="76">
        <f>分析係数表!C39</f>
        <v>1</v>
      </c>
      <c r="G36" s="77">
        <f t="shared" si="1"/>
        <v>0</v>
      </c>
      <c r="H36" s="77">
        <v>0</v>
      </c>
      <c r="I36" s="77">
        <f t="shared" si="2"/>
        <v>0</v>
      </c>
      <c r="J36" s="76">
        <f>分析係数表!G39</f>
        <v>0.35514018691588783</v>
      </c>
      <c r="K36" s="78">
        <f t="shared" si="3"/>
        <v>0</v>
      </c>
      <c r="L36" s="79"/>
      <c r="M36" s="80"/>
      <c r="N36" s="81">
        <f>分析係数表!H39</f>
        <v>4.1085741227183939E-3</v>
      </c>
      <c r="O36" s="82">
        <f t="shared" si="4"/>
        <v>0</v>
      </c>
      <c r="P36" s="76">
        <f>分析係数表!C39</f>
        <v>1</v>
      </c>
      <c r="Q36" s="82">
        <f t="shared" si="5"/>
        <v>0</v>
      </c>
      <c r="R36" s="83">
        <v>0</v>
      </c>
      <c r="S36" s="84">
        <f t="shared" si="6"/>
        <v>0</v>
      </c>
      <c r="T36" s="85">
        <f>分析係数表!F39</f>
        <v>0.70560747663551404</v>
      </c>
      <c r="U36" s="86">
        <f t="shared" si="7"/>
        <v>0</v>
      </c>
      <c r="V36" s="87">
        <f>分析係数表!D39</f>
        <v>5.053651782623745E-2</v>
      </c>
      <c r="W36" s="167">
        <f t="shared" si="8"/>
        <v>0</v>
      </c>
      <c r="X36" s="76">
        <f>分析係数表!E39</f>
        <v>6.4035998615437864E-2</v>
      </c>
      <c r="Y36" s="166">
        <f t="shared" si="9"/>
        <v>0</v>
      </c>
    </row>
    <row r="37" spans="1:25" x14ac:dyDescent="0.2">
      <c r="A37" s="6" t="s">
        <v>25</v>
      </c>
      <c r="B37" s="5" t="s">
        <v>40</v>
      </c>
      <c r="C37" s="90"/>
      <c r="D37" s="76">
        <f>投入係数表!AA37</f>
        <v>0</v>
      </c>
      <c r="E37" s="77">
        <f t="shared" si="0"/>
        <v>0</v>
      </c>
      <c r="F37" s="76">
        <f>分析係数表!C40</f>
        <v>0.70586826347305387</v>
      </c>
      <c r="G37" s="77">
        <f t="shared" si="1"/>
        <v>0</v>
      </c>
      <c r="H37" s="77">
        <v>0</v>
      </c>
      <c r="I37" s="77">
        <f t="shared" si="2"/>
        <v>0</v>
      </c>
      <c r="J37" s="76">
        <f>分析係数表!G40</f>
        <v>0.55389507154213036</v>
      </c>
      <c r="K37" s="78">
        <f t="shared" si="3"/>
        <v>0</v>
      </c>
      <c r="L37" s="79"/>
      <c r="M37" s="80"/>
      <c r="N37" s="81">
        <f>分析係数表!H40</f>
        <v>2.7951774769313667E-2</v>
      </c>
      <c r="O37" s="82">
        <f t="shared" si="4"/>
        <v>0</v>
      </c>
      <c r="P37" s="76">
        <f>分析係数表!C40</f>
        <v>0.70586826347305387</v>
      </c>
      <c r="Q37" s="82">
        <f t="shared" si="5"/>
        <v>0</v>
      </c>
      <c r="R37" s="83">
        <v>0</v>
      </c>
      <c r="S37" s="84">
        <f t="shared" si="6"/>
        <v>0</v>
      </c>
      <c r="T37" s="85">
        <f>分析係数表!F40</f>
        <v>0.75325914149443562</v>
      </c>
      <c r="U37" s="86">
        <f t="shared" si="7"/>
        <v>0</v>
      </c>
      <c r="V37" s="87">
        <f>分析係数表!D40</f>
        <v>0.11701112877583465</v>
      </c>
      <c r="W37" s="167">
        <f t="shared" si="8"/>
        <v>0</v>
      </c>
      <c r="X37" s="76">
        <f>分析係数表!E40</f>
        <v>7.6311605723370424E-2</v>
      </c>
      <c r="Y37" s="166">
        <f t="shared" si="9"/>
        <v>0</v>
      </c>
    </row>
    <row r="38" spans="1:25" x14ac:dyDescent="0.2">
      <c r="A38" s="6" t="s">
        <v>26</v>
      </c>
      <c r="B38" s="5" t="s">
        <v>276</v>
      </c>
      <c r="C38" s="90"/>
      <c r="D38" s="76">
        <f>投入係数表!AA38</f>
        <v>0</v>
      </c>
      <c r="E38" s="77">
        <f t="shared" si="0"/>
        <v>0</v>
      </c>
      <c r="F38" s="76">
        <f>分析係数表!C41</f>
        <v>0.40942803268384664</v>
      </c>
      <c r="G38" s="77">
        <f t="shared" si="1"/>
        <v>0</v>
      </c>
      <c r="H38" s="77">
        <v>0</v>
      </c>
      <c r="I38" s="77">
        <f t="shared" si="2"/>
        <v>0</v>
      </c>
      <c r="J38" s="76">
        <f>分析係数表!G41</f>
        <v>0.46004842615012109</v>
      </c>
      <c r="K38" s="78">
        <f t="shared" si="3"/>
        <v>0</v>
      </c>
      <c r="L38" s="79"/>
      <c r="M38" s="80"/>
      <c r="N38" s="81">
        <f>分析係数表!H41</f>
        <v>5.1357176533979927E-2</v>
      </c>
      <c r="O38" s="82">
        <f t="shared" si="4"/>
        <v>0</v>
      </c>
      <c r="P38" s="76">
        <f>分析係数表!C41</f>
        <v>0.40942803268384664</v>
      </c>
      <c r="Q38" s="82">
        <f t="shared" si="5"/>
        <v>0</v>
      </c>
      <c r="R38" s="83">
        <v>0</v>
      </c>
      <c r="S38" s="84">
        <f t="shared" si="6"/>
        <v>0</v>
      </c>
      <c r="T38" s="85">
        <f>分析係数表!F41</f>
        <v>0.56416464891041163</v>
      </c>
      <c r="U38" s="86">
        <f t="shared" si="7"/>
        <v>0</v>
      </c>
      <c r="V38" s="87">
        <f>分析係数表!D41</f>
        <v>0.19733656174334141</v>
      </c>
      <c r="W38" s="167">
        <f t="shared" si="8"/>
        <v>0</v>
      </c>
      <c r="X38" s="76">
        <f>分析係数表!E41</f>
        <v>0.1812953995157385</v>
      </c>
      <c r="Y38" s="166">
        <f t="shared" si="9"/>
        <v>0</v>
      </c>
    </row>
    <row r="39" spans="1:25" x14ac:dyDescent="0.2">
      <c r="A39" s="6" t="s">
        <v>51</v>
      </c>
      <c r="B39" s="5" t="s">
        <v>367</v>
      </c>
      <c r="C39" s="90"/>
      <c r="D39" s="76">
        <f>投入係数表!AA39</f>
        <v>0</v>
      </c>
      <c r="E39" s="77">
        <f>$C$29*D39</f>
        <v>0</v>
      </c>
      <c r="F39" s="76">
        <f>分析係数表!C42</f>
        <v>1</v>
      </c>
      <c r="G39" s="77">
        <f>E39*F39</f>
        <v>0</v>
      </c>
      <c r="H39" s="77">
        <v>0</v>
      </c>
      <c r="I39" s="77">
        <f>C39+H39</f>
        <v>0</v>
      </c>
      <c r="J39" s="76">
        <f>分析係数表!G42</f>
        <v>0.48732394366197185</v>
      </c>
      <c r="K39" s="78">
        <f>I39*J39</f>
        <v>0</v>
      </c>
      <c r="L39" s="79"/>
      <c r="M39" s="80"/>
      <c r="N39" s="81">
        <f>分析係数表!H42</f>
        <v>1.5491345052872633E-2</v>
      </c>
      <c r="O39" s="82">
        <f t="shared" si="4"/>
        <v>0</v>
      </c>
      <c r="P39" s="76">
        <f>分析係数表!C42</f>
        <v>1</v>
      </c>
      <c r="Q39" s="82">
        <f>O39*P39</f>
        <v>0</v>
      </c>
      <c r="R39" s="83">
        <v>0</v>
      </c>
      <c r="S39" s="84">
        <f>I39+R39</f>
        <v>0</v>
      </c>
      <c r="T39" s="85">
        <f>分析係数表!F42</f>
        <v>0.56338028169014087</v>
      </c>
      <c r="U39" s="86">
        <f>S39*T39</f>
        <v>0</v>
      </c>
      <c r="V39" s="87">
        <f>分析係数表!D42</f>
        <v>0.21267605633802816</v>
      </c>
      <c r="W39" s="167">
        <f>ROUND(S39*V39,0)</f>
        <v>0</v>
      </c>
      <c r="X39" s="76">
        <f>分析係数表!E42</f>
        <v>0.1704225352112676</v>
      </c>
      <c r="Y39" s="166">
        <f>ROUND(S39*X39,0)</f>
        <v>0</v>
      </c>
    </row>
    <row r="40" spans="1:25" x14ac:dyDescent="0.2">
      <c r="A40" s="6" t="s">
        <v>194</v>
      </c>
      <c r="B40" s="5" t="s">
        <v>41</v>
      </c>
      <c r="C40" s="90"/>
      <c r="D40" s="76">
        <f>投入係数表!AA40</f>
        <v>0</v>
      </c>
      <c r="E40" s="77">
        <f>$C$29*D40</f>
        <v>0</v>
      </c>
      <c r="F40" s="76">
        <f>分析係数表!C43</f>
        <v>0.37124836885602441</v>
      </c>
      <c r="G40" s="77">
        <f>E40*F40</f>
        <v>0</v>
      </c>
      <c r="H40" s="77">
        <v>0</v>
      </c>
      <c r="I40" s="77">
        <f>C40+H40</f>
        <v>0</v>
      </c>
      <c r="J40" s="76">
        <f>分析係数表!G43</f>
        <v>0.37031082529474812</v>
      </c>
      <c r="K40" s="78">
        <f>I40*J40</f>
        <v>0</v>
      </c>
      <c r="L40" s="79"/>
      <c r="M40" s="80"/>
      <c r="N40" s="81">
        <f>分析係数表!H43</f>
        <v>4.1186771738398333E-2</v>
      </c>
      <c r="O40" s="82">
        <f t="shared" si="4"/>
        <v>0</v>
      </c>
      <c r="P40" s="76">
        <f>分析係数表!C43</f>
        <v>0.37124836885602441</v>
      </c>
      <c r="Q40" s="82">
        <f>O40*P40</f>
        <v>0</v>
      </c>
      <c r="R40" s="83">
        <v>0</v>
      </c>
      <c r="S40" s="84">
        <f>I40+R40</f>
        <v>0</v>
      </c>
      <c r="T40" s="85">
        <f>分析係数表!F43</f>
        <v>0.64951768488745976</v>
      </c>
      <c r="U40" s="86">
        <f>S40*T40</f>
        <v>0</v>
      </c>
      <c r="V40" s="87">
        <f>分析係数表!D43</f>
        <v>0.31296891747052519</v>
      </c>
      <c r="W40" s="167">
        <f>ROUND(S40*V40,0)</f>
        <v>0</v>
      </c>
      <c r="X40" s="76">
        <f>分析係数表!E43</f>
        <v>0.24115755627009647</v>
      </c>
      <c r="Y40" s="166">
        <f>ROUND(S40*X40,0)</f>
        <v>0</v>
      </c>
    </row>
    <row r="41" spans="1:25" x14ac:dyDescent="0.2">
      <c r="A41" s="6" t="s">
        <v>340</v>
      </c>
      <c r="B41" s="5" t="s">
        <v>42</v>
      </c>
      <c r="C41" s="90"/>
      <c r="D41" s="76">
        <f>投入係数表!AA41</f>
        <v>0</v>
      </c>
      <c r="E41" s="77">
        <f>$C$29*D41</f>
        <v>0</v>
      </c>
      <c r="F41" s="76">
        <f>分析係数表!C44</f>
        <v>0.32894128525196487</v>
      </c>
      <c r="G41" s="77">
        <f>E41*F41</f>
        <v>0</v>
      </c>
      <c r="H41" s="77">
        <v>0</v>
      </c>
      <c r="I41" s="77">
        <f>C41+H41</f>
        <v>0</v>
      </c>
      <c r="J41" s="76">
        <f>分析係数表!G44</f>
        <v>0.26022361770562108</v>
      </c>
      <c r="K41" s="78">
        <f>I41*J41</f>
        <v>0</v>
      </c>
      <c r="L41" s="79"/>
      <c r="M41" s="80"/>
      <c r="N41" s="81">
        <f>分析係数表!H44</f>
        <v>0.11840775914326127</v>
      </c>
      <c r="O41" s="82">
        <f t="shared" si="4"/>
        <v>0</v>
      </c>
      <c r="P41" s="76">
        <f>分析係数表!C44</f>
        <v>0.32894128525196487</v>
      </c>
      <c r="Q41" s="82">
        <f>O41*P41</f>
        <v>0</v>
      </c>
      <c r="R41" s="83">
        <v>0</v>
      </c>
      <c r="S41" s="84">
        <f>I41+R41</f>
        <v>0</v>
      </c>
      <c r="T41" s="85">
        <f>分析係数表!F44</f>
        <v>0.457650482462858</v>
      </c>
      <c r="U41" s="86">
        <f>S41*T41</f>
        <v>0</v>
      </c>
      <c r="V41" s="87">
        <f>分析係数表!D44</f>
        <v>0.19191300352274468</v>
      </c>
      <c r="W41" s="167">
        <f>ROUND(S41*V41,0)</f>
        <v>0</v>
      </c>
      <c r="X41" s="76">
        <f>分析係数表!E44</f>
        <v>0.13018839025884515</v>
      </c>
      <c r="Y41" s="166">
        <f>ROUND(S41*X41,0)</f>
        <v>0</v>
      </c>
    </row>
    <row r="42" spans="1:25" x14ac:dyDescent="0.2">
      <c r="A42" s="6" t="s">
        <v>341</v>
      </c>
      <c r="B42" s="5" t="s">
        <v>278</v>
      </c>
      <c r="C42" s="90"/>
      <c r="D42" s="76">
        <f>投入係数表!AA42</f>
        <v>0</v>
      </c>
      <c r="E42" s="77">
        <f>$C$29*D42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0</v>
      </c>
      <c r="E43" s="77">
        <f>$C$29*D43</f>
        <v>0</v>
      </c>
      <c r="F43" s="76">
        <f>分析係数表!C46</f>
        <v>4.3404255319148932E-2</v>
      </c>
      <c r="G43" s="77">
        <f>E43*F43</f>
        <v>0</v>
      </c>
      <c r="H43" s="77">
        <v>0</v>
      </c>
      <c r="I43" s="77">
        <f>C43+H43</f>
        <v>0</v>
      </c>
      <c r="J43" s="76">
        <f>分析係数表!G46</f>
        <v>1.9607843137254902E-2</v>
      </c>
      <c r="K43" s="78">
        <f>I43*J43</f>
        <v>0</v>
      </c>
      <c r="L43" s="79"/>
      <c r="M43" s="80"/>
      <c r="N43" s="81">
        <f>分析係数表!H46</f>
        <v>2.3708493298309423E-2</v>
      </c>
      <c r="O43" s="82">
        <f t="shared" si="4"/>
        <v>0</v>
      </c>
      <c r="P43" s="76">
        <f>分析係数表!C46</f>
        <v>4.3404255319148932E-2</v>
      </c>
      <c r="Q43" s="82">
        <f>O43*P43</f>
        <v>0</v>
      </c>
      <c r="R43" s="83">
        <v>0</v>
      </c>
      <c r="S43" s="84">
        <f>I43+R43</f>
        <v>0</v>
      </c>
      <c r="T43" s="85">
        <f>分析係数表!F46</f>
        <v>0.33333333333333331</v>
      </c>
      <c r="U43" s="86">
        <f>S43*T43</f>
        <v>0</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92">
        <f>投入係数表!AA44</f>
        <v>0</v>
      </c>
      <c r="E44" s="91">
        <f>SUM(E5:E43)</f>
        <v>0</v>
      </c>
      <c r="F44" s="92">
        <f>分析係数表!C47</f>
        <v>0.41345953335341412</v>
      </c>
      <c r="G44" s="91">
        <f>SUM(G5:G43)</f>
        <v>0</v>
      </c>
      <c r="H44" s="91">
        <f>SUM(H5:H43)</f>
        <v>0</v>
      </c>
      <c r="I44" s="91">
        <f>SUM(I5:I43)</f>
        <v>100</v>
      </c>
      <c r="J44" s="92">
        <f>分析係数表!G47</f>
        <v>0.27301530562506093</v>
      </c>
      <c r="K44" s="93">
        <f>SUM(K5:K43)</f>
        <v>0</v>
      </c>
      <c r="L44" s="94">
        <f>最終需要_まとめ!$L$33</f>
        <v>0.627</v>
      </c>
      <c r="M44" s="91">
        <f>K44*L44</f>
        <v>0</v>
      </c>
      <c r="N44" s="95">
        <f>分析係数表!H47</f>
        <v>1</v>
      </c>
      <c r="O44" s="96">
        <f>SUM(O5:O43)</f>
        <v>0</v>
      </c>
      <c r="P44" s="92">
        <f>分析係数表!C47</f>
        <v>0.41345953335341412</v>
      </c>
      <c r="Q44" s="96">
        <f>SUM(Q5:Q43)</f>
        <v>0</v>
      </c>
      <c r="R44" s="91">
        <f>SUM(R5:R43)</f>
        <v>0</v>
      </c>
      <c r="S44" s="97">
        <f>SUM(S5:S43)</f>
        <v>100</v>
      </c>
      <c r="T44" s="98">
        <f>分析係数表!F47</f>
        <v>0.50258343352939261</v>
      </c>
      <c r="U44" s="99">
        <f>SUM(U5:U43)</f>
        <v>0</v>
      </c>
      <c r="V44" s="100">
        <f>分析係数表!D47</f>
        <v>0.12861924414259254</v>
      </c>
      <c r="W44" s="164">
        <f>SUM(W5:W43)</f>
        <v>0</v>
      </c>
      <c r="X44" s="92">
        <f>分析係数表!E47</f>
        <v>9.5684528645240963E-2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0.20518758684576188</v>
      </c>
      <c r="G5" s="77">
        <f t="shared" ref="G5:G38" si="1">E5*F5</f>
        <v>0</v>
      </c>
      <c r="H5" s="77">
        <f t="array" ref="H5:H43">MMULT(逆行列係数!C5:AO43,'26'!G5:G43)</f>
        <v>1.8982519607938628E-4</v>
      </c>
      <c r="I5" s="77">
        <f t="shared" ref="I5:I38" si="2">C5+H5</f>
        <v>1.8982519607938628E-4</v>
      </c>
      <c r="J5" s="76">
        <f>分析係数表!G8</f>
        <v>0.11971830985915492</v>
      </c>
      <c r="K5" s="78">
        <f t="shared" ref="K5:K38" si="3">I5*J5</f>
        <v>2.2725551643306806E-5</v>
      </c>
      <c r="L5" s="79" t="s">
        <v>184</v>
      </c>
      <c r="M5" s="80" t="s">
        <v>184</v>
      </c>
      <c r="N5" s="81">
        <f>分析係数表!H8</f>
        <v>1.3167643294941739E-2</v>
      </c>
      <c r="O5" s="82">
        <f t="shared" ref="O5:O43" si="4">$M$44*N5</f>
        <v>0.43584050196540897</v>
      </c>
      <c r="P5" s="76">
        <f>分析係数表!C8</f>
        <v>0.20518758684576188</v>
      </c>
      <c r="Q5" s="82">
        <f t="shared" ref="Q5:Q38" si="5">O5*P5</f>
        <v>8.9429060847927802E-2</v>
      </c>
      <c r="R5" s="83">
        <f t="array" ref="R5:R43">MMULT(逆行列係数!C5:AO43,'26'!Q5:Q43)</f>
        <v>0.15117678331270684</v>
      </c>
      <c r="S5" s="84">
        <f t="shared" ref="S5:S38" si="6">I5+R5</f>
        <v>0.15136660850878622</v>
      </c>
      <c r="T5" s="85">
        <f>分析係数表!F8</f>
        <v>0.45341278439869986</v>
      </c>
      <c r="U5" s="86">
        <f t="shared" ref="U5:U38" si="7">S5*T5</f>
        <v>6.86315554289567E-2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投入係数表!AB6</f>
        <v>0</v>
      </c>
      <c r="E6" s="77">
        <f t="shared" si="0"/>
        <v>0</v>
      </c>
      <c r="F6" s="76">
        <f>分析係数表!C9</f>
        <v>1</v>
      </c>
      <c r="G6" s="77">
        <f t="shared" si="1"/>
        <v>0</v>
      </c>
      <c r="H6" s="77">
        <v>9.3189391779075924E-7</v>
      </c>
      <c r="I6" s="77">
        <f t="shared" si="2"/>
        <v>9.3189391779075924E-7</v>
      </c>
      <c r="J6" s="76">
        <f>分析係数表!G9</f>
        <v>0.24479166666666666</v>
      </c>
      <c r="K6" s="78">
        <f t="shared" si="3"/>
        <v>2.281198652925296E-7</v>
      </c>
      <c r="L6" s="79"/>
      <c r="M6" s="80"/>
      <c r="N6" s="81">
        <f>分析係数表!H9</f>
        <v>6.7353674142924501E-4</v>
      </c>
      <c r="O6" s="82">
        <f t="shared" si="4"/>
        <v>2.2293631814087417E-2</v>
      </c>
      <c r="P6" s="76">
        <f>分析係数表!C9</f>
        <v>1</v>
      </c>
      <c r="Q6" s="82">
        <f t="shared" si="5"/>
        <v>2.2293631814087417E-2</v>
      </c>
      <c r="R6" s="83">
        <v>2.7979188627106227E-2</v>
      </c>
      <c r="S6" s="84">
        <f t="shared" si="6"/>
        <v>2.7980120521024016E-2</v>
      </c>
      <c r="T6" s="85">
        <f>分析係数表!F9</f>
        <v>0.671875</v>
      </c>
      <c r="U6" s="86">
        <f t="shared" si="7"/>
        <v>1.8799143475063011E-2</v>
      </c>
      <c r="V6" s="87">
        <f>分析係数表!D9</f>
        <v>7.2916666666666671E-2</v>
      </c>
      <c r="W6" s="88">
        <f t="shared" si="8"/>
        <v>0</v>
      </c>
      <c r="X6" s="76">
        <f>分析係数表!E9</f>
        <v>3.125E-2</v>
      </c>
      <c r="Y6" s="89">
        <f t="shared" si="9"/>
        <v>0</v>
      </c>
    </row>
    <row r="7" spans="1:25" x14ac:dyDescent="0.2">
      <c r="A7" s="6" t="s">
        <v>220</v>
      </c>
      <c r="B7" s="5" t="s">
        <v>266</v>
      </c>
      <c r="C7" s="90"/>
      <c r="D7" s="76">
        <f>投入係数表!AB7</f>
        <v>0</v>
      </c>
      <c r="E7" s="77">
        <f t="shared" si="0"/>
        <v>0</v>
      </c>
      <c r="F7" s="76">
        <f>分析係数表!C10</f>
        <v>1</v>
      </c>
      <c r="G7" s="77">
        <f t="shared" si="1"/>
        <v>0</v>
      </c>
      <c r="H7" s="77">
        <v>8.1517081365140661E-6</v>
      </c>
      <c r="I7" s="77">
        <f t="shared" si="2"/>
        <v>8.1517081365140661E-6</v>
      </c>
      <c r="J7" s="76">
        <f>分析係数表!G10</f>
        <v>0.17878930079774755</v>
      </c>
      <c r="K7" s="78">
        <f t="shared" si="3"/>
        <v>1.4574381980346594E-6</v>
      </c>
      <c r="L7" s="79"/>
      <c r="M7" s="80"/>
      <c r="N7" s="81">
        <f>分析係数表!H10</f>
        <v>1.34707348285849E-3</v>
      </c>
      <c r="O7" s="82">
        <f t="shared" si="4"/>
        <v>4.4587263628174834E-2</v>
      </c>
      <c r="P7" s="76">
        <f>分析係数表!C10</f>
        <v>1</v>
      </c>
      <c r="Q7" s="82">
        <f t="shared" si="5"/>
        <v>4.4587263628174834E-2</v>
      </c>
      <c r="R7" s="83">
        <v>0.1033944533672729</v>
      </c>
      <c r="S7" s="84">
        <f t="shared" si="6"/>
        <v>0.10340260507540942</v>
      </c>
      <c r="T7" s="85">
        <f>分析係数表!F10</f>
        <v>0.51806663538244957</v>
      </c>
      <c r="U7" s="86">
        <f t="shared" si="7"/>
        <v>5.3569439701197562E-2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投入係数表!AB8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-1.1146815907043708E-3</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0.31725255547245079</v>
      </c>
      <c r="G9" s="77">
        <f t="shared" si="1"/>
        <v>0</v>
      </c>
      <c r="H9" s="77">
        <v>1.1119841473518646E-4</v>
      </c>
      <c r="I9" s="77">
        <f t="shared" si="2"/>
        <v>1.1119841473518646E-4</v>
      </c>
      <c r="J9" s="76">
        <f>分析係数表!G12</f>
        <v>0.14436450839328538</v>
      </c>
      <c r="K9" s="78">
        <f t="shared" si="3"/>
        <v>1.6053104477357853E-5</v>
      </c>
      <c r="L9" s="79"/>
      <c r="M9" s="80"/>
      <c r="N9" s="81">
        <f>分析係数表!H12</f>
        <v>9.9009900990099015E-2</v>
      </c>
      <c r="O9" s="82">
        <f t="shared" si="4"/>
        <v>3.2771638766708504</v>
      </c>
      <c r="P9" s="76">
        <f>分析係数表!C12</f>
        <v>0.31725255547245079</v>
      </c>
      <c r="Q9" s="82">
        <f t="shared" si="5"/>
        <v>1.0396886145758308</v>
      </c>
      <c r="R9" s="83">
        <v>1.1904778897078687</v>
      </c>
      <c r="S9" s="84">
        <f t="shared" si="6"/>
        <v>1.190589088122604</v>
      </c>
      <c r="T9" s="85">
        <f>分析係数表!F12</f>
        <v>0.2880095923261391</v>
      </c>
      <c r="U9" s="86">
        <f t="shared" si="7"/>
        <v>0.34290107789814089</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投入係数表!AB10</f>
        <v>2.635046113306983E-3</v>
      </c>
      <c r="E10" s="77">
        <f t="shared" si="0"/>
        <v>0.2635046113306983</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0.48934521831921873</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投入係数表!AB11</f>
        <v>3.952569169960474E-3</v>
      </c>
      <c r="E11" s="77">
        <f t="shared" si="0"/>
        <v>0.39525691699604742</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4.124321885606172E-2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投入係数表!AB12</f>
        <v>1.4492753623188406E-2</v>
      </c>
      <c r="E12" s="77">
        <f t="shared" si="0"/>
        <v>1.4492753623188406</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0.30430807426229323</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投入係数表!AB13</f>
        <v>1.1857707509881422E-2</v>
      </c>
      <c r="E13" s="77">
        <f t="shared" si="0"/>
        <v>1.1857707509881421</v>
      </c>
      <c r="F13" s="76">
        <f>分析係数表!C16</f>
        <v>8.9814814814814792E-2</v>
      </c>
      <c r="G13" s="77">
        <f t="shared" si="1"/>
        <v>0.10649978041282385</v>
      </c>
      <c r="H13" s="77">
        <v>0.1142060517622253</v>
      </c>
      <c r="I13" s="77">
        <f t="shared" si="2"/>
        <v>0.1142060517622253</v>
      </c>
      <c r="J13" s="76">
        <f>分析係数表!G16</f>
        <v>3.255813953488372E-2</v>
      </c>
      <c r="K13" s="78">
        <f t="shared" si="3"/>
        <v>3.718336569002684E-3</v>
      </c>
      <c r="L13" s="79"/>
      <c r="M13" s="80"/>
      <c r="N13" s="81">
        <f>分析係数表!H16</f>
        <v>1.7579308951303295E-2</v>
      </c>
      <c r="O13" s="82">
        <f t="shared" si="4"/>
        <v>0.58186379034768165</v>
      </c>
      <c r="P13" s="76">
        <f>分析係数表!C16</f>
        <v>8.9814814814814792E-2</v>
      </c>
      <c r="Q13" s="82">
        <f t="shared" si="5"/>
        <v>5.2259988577523245E-2</v>
      </c>
      <c r="R13" s="83">
        <v>5.7659789008608575E-2</v>
      </c>
      <c r="S13" s="84">
        <f t="shared" si="6"/>
        <v>0.17186584077083389</v>
      </c>
      <c r="T13" s="85">
        <f>分析係数表!F16</f>
        <v>0.28372093023255812</v>
      </c>
      <c r="U13" s="86">
        <f t="shared" si="7"/>
        <v>4.8761936218701708E-2</v>
      </c>
      <c r="V13" s="87">
        <f>分析係数表!D16</f>
        <v>0</v>
      </c>
      <c r="W13" s="88">
        <f t="shared" si="8"/>
        <v>0</v>
      </c>
      <c r="X13" s="76">
        <f>分析係数表!E16</f>
        <v>0</v>
      </c>
      <c r="Y13" s="89">
        <f t="shared" si="9"/>
        <v>0</v>
      </c>
    </row>
    <row r="14" spans="1:25" x14ac:dyDescent="0.2">
      <c r="A14" s="6" t="s">
        <v>2</v>
      </c>
      <c r="B14" s="5" t="s">
        <v>364</v>
      </c>
      <c r="C14" s="90"/>
      <c r="D14" s="76">
        <f>投入係数表!AB14</f>
        <v>1.3175230566534914E-2</v>
      </c>
      <c r="E14" s="77">
        <f t="shared" si="0"/>
        <v>1.3175230566534915</v>
      </c>
      <c r="F14" s="76">
        <f>分析係数表!C17</f>
        <v>7.194244604316502E-3</v>
      </c>
      <c r="G14" s="77">
        <f t="shared" si="1"/>
        <v>9.4785831413919663E-3</v>
      </c>
      <c r="H14" s="77">
        <v>9.7720829249649307E-3</v>
      </c>
      <c r="I14" s="77">
        <f t="shared" si="2"/>
        <v>9.7720829249649307E-3</v>
      </c>
      <c r="J14" s="76">
        <f>分析係数表!G17</f>
        <v>0.24242424242424243</v>
      </c>
      <c r="K14" s="78">
        <f t="shared" si="3"/>
        <v>2.3689897999914986E-3</v>
      </c>
      <c r="L14" s="79"/>
      <c r="M14" s="80"/>
      <c r="N14" s="81">
        <f>分析係数表!H17</f>
        <v>2.8625311510742913E-3</v>
      </c>
      <c r="O14" s="82">
        <f t="shared" si="4"/>
        <v>9.4747935209871528E-2</v>
      </c>
      <c r="P14" s="76">
        <f>分析係数表!C17</f>
        <v>7.194244604316502E-3</v>
      </c>
      <c r="Q14" s="82">
        <f t="shared" si="5"/>
        <v>6.816398216537478E-4</v>
      </c>
      <c r="R14" s="83">
        <v>1.0937601724704622E-3</v>
      </c>
      <c r="S14" s="84">
        <f t="shared" si="6"/>
        <v>1.0865843097435393E-2</v>
      </c>
      <c r="T14" s="85">
        <f>分析係数表!F17</f>
        <v>0.39393939393939392</v>
      </c>
      <c r="U14" s="86">
        <f t="shared" si="7"/>
        <v>4.2804836444442452E-3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投入係数表!AB15</f>
        <v>0</v>
      </c>
      <c r="E15" s="77">
        <f t="shared" si="0"/>
        <v>0</v>
      </c>
      <c r="F15" s="76">
        <f>分析係数表!C18</f>
        <v>0.18904593639575973</v>
      </c>
      <c r="G15" s="77">
        <f t="shared" si="1"/>
        <v>0</v>
      </c>
      <c r="H15" s="77">
        <v>4.9573894089487433E-3</v>
      </c>
      <c r="I15" s="77">
        <f t="shared" si="2"/>
        <v>4.9573894089487433E-3</v>
      </c>
      <c r="J15" s="76">
        <f>分析係数表!G18</f>
        <v>0.21417322834645669</v>
      </c>
      <c r="K15" s="78">
        <f t="shared" si="3"/>
        <v>1.0617400938850851E-3</v>
      </c>
      <c r="L15" s="79"/>
      <c r="M15" s="80"/>
      <c r="N15" s="81">
        <f>分析係数表!H18</f>
        <v>4.7147571900047147E-4</v>
      </c>
      <c r="O15" s="82">
        <f t="shared" si="4"/>
        <v>1.5605542269861191E-2</v>
      </c>
      <c r="P15" s="76">
        <f>分析係数表!C18</f>
        <v>0.18904593639575973</v>
      </c>
      <c r="Q15" s="82">
        <f t="shared" si="5"/>
        <v>2.9501643513695185E-3</v>
      </c>
      <c r="R15" s="83">
        <v>4.9132166879767908E-3</v>
      </c>
      <c r="S15" s="84">
        <f t="shared" si="6"/>
        <v>9.8706060969255341E-3</v>
      </c>
      <c r="T15" s="85">
        <f>分析係数表!F18</f>
        <v>0.45826771653543308</v>
      </c>
      <c r="U15" s="86">
        <f t="shared" si="7"/>
        <v>4.5233801168587879E-3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投入係数表!AB16</f>
        <v>0</v>
      </c>
      <c r="E16" s="77">
        <f t="shared" si="0"/>
        <v>0</v>
      </c>
      <c r="F16" s="76">
        <f>分析係数表!C19</f>
        <v>0.10693641618497107</v>
      </c>
      <c r="G16" s="77">
        <f t="shared" si="1"/>
        <v>0</v>
      </c>
      <c r="H16" s="77">
        <v>8.0024813914294937E-4</v>
      </c>
      <c r="I16" s="77">
        <f t="shared" si="2"/>
        <v>8.0024813914294937E-4</v>
      </c>
      <c r="J16" s="76">
        <f>分析係数表!G19</f>
        <v>5.6250000000000001E-2</v>
      </c>
      <c r="K16" s="78">
        <f t="shared" si="3"/>
        <v>4.5013957826790902E-5</v>
      </c>
      <c r="L16" s="79"/>
      <c r="M16" s="80"/>
      <c r="N16" s="81">
        <f>分析係数表!H19</f>
        <v>-1.34707348285849E-4</v>
      </c>
      <c r="O16" s="82">
        <f t="shared" si="4"/>
        <v>-4.4587263628174832E-3</v>
      </c>
      <c r="P16" s="76">
        <f>分析係数表!C19</f>
        <v>0.10693641618497107</v>
      </c>
      <c r="Q16" s="82">
        <f t="shared" si="5"/>
        <v>-4.768002179891527E-4</v>
      </c>
      <c r="R16" s="83">
        <v>-2.6011922149356151E-4</v>
      </c>
      <c r="S16" s="84">
        <f t="shared" si="6"/>
        <v>5.4012891764938786E-4</v>
      </c>
      <c r="T16" s="85">
        <f>分析係数表!F19</f>
        <v>0.23125000000000001</v>
      </c>
      <c r="U16" s="86">
        <f t="shared" si="7"/>
        <v>1.2490481220642094E-4</v>
      </c>
      <c r="V16" s="87">
        <f>分析係数表!D19</f>
        <v>0</v>
      </c>
      <c r="W16" s="88">
        <f t="shared" si="8"/>
        <v>0</v>
      </c>
      <c r="X16" s="76">
        <f>分析係数表!E19</f>
        <v>0</v>
      </c>
      <c r="Y16" s="89">
        <f t="shared" si="9"/>
        <v>0</v>
      </c>
    </row>
    <row r="17" spans="1:25" x14ac:dyDescent="0.2">
      <c r="A17" s="6" t="s">
        <v>5</v>
      </c>
      <c r="B17" s="5" t="s">
        <v>33</v>
      </c>
      <c r="C17" s="90"/>
      <c r="D17" s="76">
        <f>投入係数表!AB17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2.0064268632678673E-2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投入係数表!AB18</f>
        <v>0</v>
      </c>
      <c r="E18" s="77">
        <f t="shared" si="0"/>
        <v>0</v>
      </c>
      <c r="F18" s="76">
        <f>分析係数表!C21</f>
        <v>2.4177949709864643E-2</v>
      </c>
      <c r="G18" s="77">
        <f t="shared" si="1"/>
        <v>0</v>
      </c>
      <c r="H18" s="77">
        <v>8.2148465546401774E-4</v>
      </c>
      <c r="I18" s="77">
        <f t="shared" si="2"/>
        <v>8.2148465546401774E-4</v>
      </c>
      <c r="J18" s="76">
        <f>分析係数表!G21</f>
        <v>0.28491620111731841</v>
      </c>
      <c r="K18" s="78">
        <f t="shared" si="3"/>
        <v>2.340542873109771E-4</v>
      </c>
      <c r="L18" s="79"/>
      <c r="M18" s="80"/>
      <c r="N18" s="81">
        <f>分析係数表!H21</f>
        <v>9.7662827507240518E-4</v>
      </c>
      <c r="O18" s="82">
        <f t="shared" si="4"/>
        <v>3.2325766130426752E-2</v>
      </c>
      <c r="P18" s="76">
        <f>分析係数表!C21</f>
        <v>2.4177949709864643E-2</v>
      </c>
      <c r="Q18" s="82">
        <f t="shared" si="5"/>
        <v>7.815707478343038E-4</v>
      </c>
      <c r="R18" s="83">
        <v>1.3080220918881753E-3</v>
      </c>
      <c r="S18" s="84">
        <f t="shared" si="6"/>
        <v>2.1295067473521929E-3</v>
      </c>
      <c r="T18" s="85">
        <f>分析係数表!F21</f>
        <v>0.42458100558659218</v>
      </c>
      <c r="U18" s="86">
        <f t="shared" si="7"/>
        <v>9.0414811619422711E-4</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投入係数表!AB19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1.1146815907043708E-3</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1.1146815907043708E-3</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投入係数表!AB21</f>
        <v>0</v>
      </c>
      <c r="E21" s="77">
        <f t="shared" si="0"/>
        <v>0</v>
      </c>
      <c r="F21" s="76">
        <f>分析係数表!C24</f>
        <v>5.8479532163743242E-3</v>
      </c>
      <c r="G21" s="77">
        <f t="shared" si="1"/>
        <v>0</v>
      </c>
      <c r="H21" s="77">
        <v>6.6681538491090173E-5</v>
      </c>
      <c r="I21" s="77">
        <f t="shared" si="2"/>
        <v>6.6681538491090173E-5</v>
      </c>
      <c r="J21" s="76">
        <f>分析係数表!G24</f>
        <v>0.33333333333333331</v>
      </c>
      <c r="K21" s="78">
        <f t="shared" si="3"/>
        <v>2.2227179497030055E-5</v>
      </c>
      <c r="L21" s="79"/>
      <c r="M21" s="80"/>
      <c r="N21" s="81">
        <f>分析係数表!H24</f>
        <v>4.0412204485754696E-4</v>
      </c>
      <c r="O21" s="82">
        <f t="shared" si="4"/>
        <v>1.3376179088452449E-2</v>
      </c>
      <c r="P21" s="76">
        <f>分析係数表!C24</f>
        <v>5.8479532163743242E-3</v>
      </c>
      <c r="Q21" s="82">
        <f t="shared" si="5"/>
        <v>7.8223269523114479E-5</v>
      </c>
      <c r="R21" s="83">
        <v>1.603052176847742E-4</v>
      </c>
      <c r="S21" s="84">
        <f t="shared" si="6"/>
        <v>2.2698675617586437E-4</v>
      </c>
      <c r="T21" s="85">
        <f>分析係数表!F24</f>
        <v>0.66666666666666663</v>
      </c>
      <c r="U21" s="86">
        <f t="shared" si="7"/>
        <v>1.5132450411724289E-4</v>
      </c>
      <c r="V21" s="87">
        <f>分析係数表!D24</f>
        <v>0</v>
      </c>
      <c r="W21" s="88">
        <f t="shared" si="8"/>
        <v>0</v>
      </c>
      <c r="X21" s="76">
        <f>分析係数表!E24</f>
        <v>0</v>
      </c>
      <c r="Y21" s="89">
        <f t="shared" si="9"/>
        <v>0</v>
      </c>
    </row>
    <row r="22" spans="1:25" x14ac:dyDescent="0.2">
      <c r="A22" s="6" t="s">
        <v>10</v>
      </c>
      <c r="B22" s="5" t="s">
        <v>271</v>
      </c>
      <c r="C22" s="90"/>
      <c r="D22" s="76">
        <f>投入係数表!AB22</f>
        <v>0</v>
      </c>
      <c r="E22" s="77">
        <f t="shared" si="0"/>
        <v>0</v>
      </c>
      <c r="F22" s="76">
        <f>分析係数表!C25</f>
        <v>1.2048192771084376E-2</v>
      </c>
      <c r="G22" s="77">
        <f t="shared" si="1"/>
        <v>0</v>
      </c>
      <c r="H22" s="77">
        <v>3.920114490722966E-4</v>
      </c>
      <c r="I22" s="77">
        <f t="shared" si="2"/>
        <v>3.920114490722966E-4</v>
      </c>
      <c r="J22" s="76">
        <f>分析係数表!G25</f>
        <v>0.33333333333333331</v>
      </c>
      <c r="K22" s="78">
        <f t="shared" si="3"/>
        <v>1.3067048302409885E-4</v>
      </c>
      <c r="L22" s="79"/>
      <c r="M22" s="80"/>
      <c r="N22" s="81">
        <f>分析係数表!H25</f>
        <v>5.3882939314339599E-4</v>
      </c>
      <c r="O22" s="82">
        <f t="shared" si="4"/>
        <v>1.7834905451269933E-2</v>
      </c>
      <c r="P22" s="76">
        <f>分析係数表!C25</f>
        <v>1.2048192771084376E-2</v>
      </c>
      <c r="Q22" s="82">
        <f t="shared" si="5"/>
        <v>2.1487837893096373E-4</v>
      </c>
      <c r="R22" s="83">
        <v>3.5916609475435596E-4</v>
      </c>
      <c r="S22" s="84">
        <f t="shared" si="6"/>
        <v>7.5117754382665256E-4</v>
      </c>
      <c r="T22" s="85">
        <f>分析係数表!F25</f>
        <v>0.66666666666666663</v>
      </c>
      <c r="U22" s="86">
        <f t="shared" si="7"/>
        <v>5.007850292177683E-4</v>
      </c>
      <c r="V22" s="87">
        <f>分析係数表!D25</f>
        <v>0</v>
      </c>
      <c r="W22" s="88">
        <f t="shared" si="8"/>
        <v>0</v>
      </c>
      <c r="X22" s="76">
        <f>分析係数表!E25</f>
        <v>0</v>
      </c>
      <c r="Y22" s="89">
        <f t="shared" si="9"/>
        <v>0</v>
      </c>
    </row>
    <row r="23" spans="1:25" x14ac:dyDescent="0.2">
      <c r="A23" s="6" t="s">
        <v>11</v>
      </c>
      <c r="B23" s="5" t="s">
        <v>35</v>
      </c>
      <c r="C23" s="90"/>
      <c r="D23" s="76">
        <f>投入係数表!AB23</f>
        <v>0</v>
      </c>
      <c r="E23" s="77">
        <f t="shared" si="0"/>
        <v>0</v>
      </c>
      <c r="F23" s="76">
        <f>分析係数表!C26</f>
        <v>2.4531024531024515E-2</v>
      </c>
      <c r="G23" s="77">
        <f t="shared" si="1"/>
        <v>0</v>
      </c>
      <c r="H23" s="77">
        <v>4.9747619058753496E-4</v>
      </c>
      <c r="I23" s="77">
        <f t="shared" si="2"/>
        <v>4.9747619058753496E-4</v>
      </c>
      <c r="J23" s="76">
        <f>分析係数表!G26</f>
        <v>0.2</v>
      </c>
      <c r="K23" s="78">
        <f t="shared" si="3"/>
        <v>9.9495238117507003E-5</v>
      </c>
      <c r="L23" s="79"/>
      <c r="M23" s="80"/>
      <c r="N23" s="81">
        <f>分析係数表!H26</f>
        <v>1.1988953997440561E-2</v>
      </c>
      <c r="O23" s="82">
        <f t="shared" si="4"/>
        <v>0.39682664629075604</v>
      </c>
      <c r="P23" s="76">
        <f>分析係数表!C26</f>
        <v>2.4531024531024515E-2</v>
      </c>
      <c r="Q23" s="82">
        <f t="shared" si="5"/>
        <v>9.7345641947227252E-3</v>
      </c>
      <c r="R23" s="83">
        <v>9.9286596331655003E-3</v>
      </c>
      <c r="S23" s="84">
        <f t="shared" si="6"/>
        <v>1.0426135823753036E-2</v>
      </c>
      <c r="T23" s="85">
        <f>分析係数表!F26</f>
        <v>0.35</v>
      </c>
      <c r="U23" s="86">
        <f t="shared" si="7"/>
        <v>3.6491475383135623E-3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投入係数表!AB24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0.38010642243019049</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3.3670033670033517E-3</v>
      </c>
      <c r="G25" s="77">
        <f t="shared" si="1"/>
        <v>0</v>
      </c>
      <c r="H25" s="77">
        <v>2.5875552118850988E-4</v>
      </c>
      <c r="I25" s="77">
        <f t="shared" si="2"/>
        <v>2.5875552118850988E-4</v>
      </c>
      <c r="J25" s="76">
        <f>分析係数表!G28</f>
        <v>0.13333333333333333</v>
      </c>
      <c r="K25" s="78">
        <f t="shared" si="3"/>
        <v>3.4500736158467984E-5</v>
      </c>
      <c r="L25" s="79"/>
      <c r="M25" s="80"/>
      <c r="N25" s="81">
        <f>分析係数表!H28</f>
        <v>2.1418468377449991E-2</v>
      </c>
      <c r="O25" s="82">
        <f t="shared" si="4"/>
        <v>0.70893749168797993</v>
      </c>
      <c r="P25" s="76">
        <f>分析係数表!C28</f>
        <v>3.3670033670033517E-3</v>
      </c>
      <c r="Q25" s="82">
        <f t="shared" si="5"/>
        <v>2.3869949215083392E-3</v>
      </c>
      <c r="R25" s="83">
        <v>2.4860831490841036E-3</v>
      </c>
      <c r="S25" s="84">
        <f t="shared" si="6"/>
        <v>2.7448386702726133E-3</v>
      </c>
      <c r="T25" s="85">
        <f>分析係数表!F28</f>
        <v>0.22222222222222221</v>
      </c>
      <c r="U25" s="86">
        <f t="shared" si="7"/>
        <v>6.0996414894946957E-4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投入係数表!AB26</f>
        <v>3.952569169960474E-3</v>
      </c>
      <c r="E26" s="77">
        <f t="shared" si="0"/>
        <v>0.39525691699604742</v>
      </c>
      <c r="F26" s="76">
        <f>分析係数表!C29</f>
        <v>2.5392986698911768E-2</v>
      </c>
      <c r="G26" s="77">
        <f t="shared" si="1"/>
        <v>1.0036753635933504E-2</v>
      </c>
      <c r="H26" s="77">
        <v>1.1290070827457225E-2</v>
      </c>
      <c r="I26" s="77">
        <f t="shared" si="2"/>
        <v>1.1290070827457225E-2</v>
      </c>
      <c r="J26" s="76">
        <f>分析係数表!G29</f>
        <v>0.29914529914529914</v>
      </c>
      <c r="K26" s="78">
        <f t="shared" si="3"/>
        <v>3.3773716150513064E-3</v>
      </c>
      <c r="L26" s="79"/>
      <c r="M26" s="80"/>
      <c r="N26" s="81">
        <f>分析係数表!H29</f>
        <v>1.0103051121438675E-2</v>
      </c>
      <c r="O26" s="82">
        <f t="shared" si="4"/>
        <v>0.33440447721131128</v>
      </c>
      <c r="P26" s="76">
        <f>分析係数表!C29</f>
        <v>2.5392986698911768E-2</v>
      </c>
      <c r="Q26" s="82">
        <f t="shared" si="5"/>
        <v>8.4915284418833701E-3</v>
      </c>
      <c r="R26" s="83">
        <v>1.0763600777714041E-2</v>
      </c>
      <c r="S26" s="84">
        <f t="shared" si="6"/>
        <v>2.2053671605171264E-2</v>
      </c>
      <c r="T26" s="85">
        <f>分析係数表!F29</f>
        <v>0.51282051282051277</v>
      </c>
      <c r="U26" s="86">
        <f t="shared" si="7"/>
        <v>1.1309575182139108E-2</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投入係数表!AB27</f>
        <v>2.635046113306983E-3</v>
      </c>
      <c r="E27" s="77">
        <f t="shared" si="0"/>
        <v>0.2635046113306983</v>
      </c>
      <c r="F27" s="76">
        <f>分析係数表!C30</f>
        <v>1</v>
      </c>
      <c r="G27" s="77">
        <f t="shared" si="1"/>
        <v>0.2635046113306983</v>
      </c>
      <c r="H27" s="77">
        <v>0.27376200968729819</v>
      </c>
      <c r="I27" s="77">
        <f t="shared" si="2"/>
        <v>0.27376200968729819</v>
      </c>
      <c r="J27" s="76">
        <f>分析係数表!G30</f>
        <v>0.34463347510632975</v>
      </c>
      <c r="K27" s="78">
        <f t="shared" si="3"/>
        <v>9.4347552750626285E-2</v>
      </c>
      <c r="L27" s="79"/>
      <c r="M27" s="80"/>
      <c r="N27" s="81">
        <f>分析係数表!H30</f>
        <v>0</v>
      </c>
      <c r="O27" s="82">
        <f t="shared" si="4"/>
        <v>0</v>
      </c>
      <c r="P27" s="76">
        <f>分析係数表!C30</f>
        <v>1</v>
      </c>
      <c r="Q27" s="82">
        <f t="shared" si="5"/>
        <v>0</v>
      </c>
      <c r="R27" s="83">
        <v>4.7768668375043948E-2</v>
      </c>
      <c r="S27" s="84">
        <f t="shared" si="6"/>
        <v>0.32153067806234215</v>
      </c>
      <c r="T27" s="85">
        <f>分析係数表!F30</f>
        <v>0.44145609206905179</v>
      </c>
      <c r="U27" s="86">
        <f t="shared" si="7"/>
        <v>0.14194167661771395</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投入係数表!AB28</f>
        <v>7.6416337285902497E-2</v>
      </c>
      <c r="E28" s="77">
        <f t="shared" si="0"/>
        <v>7.64163372859025</v>
      </c>
      <c r="F28" s="76">
        <f>分析係数表!C31</f>
        <v>1.5332197614991494E-2</v>
      </c>
      <c r="G28" s="77">
        <f t="shared" si="1"/>
        <v>0.11716303842812999</v>
      </c>
      <c r="H28" s="77">
        <v>0.11794403667568396</v>
      </c>
      <c r="I28" s="77">
        <f t="shared" si="2"/>
        <v>0.11794403667568396</v>
      </c>
      <c r="J28" s="76">
        <f>分析係数表!G31</f>
        <v>7.407407407407407E-2</v>
      </c>
      <c r="K28" s="78">
        <f t="shared" si="3"/>
        <v>8.7365953093099229E-3</v>
      </c>
      <c r="L28" s="79"/>
      <c r="M28" s="80"/>
      <c r="N28" s="81">
        <f>分析係数表!H31</f>
        <v>2.4786152084596214E-2</v>
      </c>
      <c r="O28" s="82">
        <f t="shared" si="4"/>
        <v>0.82040565075841687</v>
      </c>
      <c r="P28" s="76">
        <f>分析係数表!C31</f>
        <v>1.5332197614991494E-2</v>
      </c>
      <c r="Q28" s="82">
        <f t="shared" si="5"/>
        <v>1.2578621561883744E-2</v>
      </c>
      <c r="R28" s="83">
        <v>1.5025680732268662E-2</v>
      </c>
      <c r="S28" s="84">
        <f t="shared" si="6"/>
        <v>0.1329697174079526</v>
      </c>
      <c r="T28" s="85">
        <f>分析係数表!F31</f>
        <v>0.37037037037037035</v>
      </c>
      <c r="U28" s="86">
        <f t="shared" si="7"/>
        <v>4.9248043484426886E-2</v>
      </c>
      <c r="V28" s="87">
        <f>分析係数表!D31</f>
        <v>0</v>
      </c>
      <c r="W28" s="88">
        <f t="shared" si="8"/>
        <v>0</v>
      </c>
      <c r="X28" s="76">
        <f>分析係数表!E31</f>
        <v>0</v>
      </c>
      <c r="Y28" s="89">
        <f t="shared" si="9"/>
        <v>0</v>
      </c>
    </row>
    <row r="29" spans="1:25" x14ac:dyDescent="0.2">
      <c r="A29" s="6" t="s">
        <v>17</v>
      </c>
      <c r="B29" s="5" t="s">
        <v>272</v>
      </c>
      <c r="C29" s="90"/>
      <c r="D29" s="76">
        <f>投入係数表!AB29</f>
        <v>9.22266139657444E-3</v>
      </c>
      <c r="E29" s="77">
        <f t="shared" si="0"/>
        <v>0.92226613965744397</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0.23296845245721351</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1.0379014669029006E-2</v>
      </c>
      <c r="I30" s="77">
        <f t="shared" si="2"/>
        <v>100.01037901466903</v>
      </c>
      <c r="J30" s="76">
        <f>分析係数表!G33</f>
        <v>0.50724637681159424</v>
      </c>
      <c r="K30" s="78">
        <f t="shared" si="3"/>
        <v>50.72990239874516</v>
      </c>
      <c r="L30" s="79"/>
      <c r="M30" s="80"/>
      <c r="N30" s="81">
        <f>分析係数表!H33</f>
        <v>1.0439819492153296E-3</v>
      </c>
      <c r="O30" s="82">
        <f t="shared" si="4"/>
        <v>3.4555129311835492E-2</v>
      </c>
      <c r="P30" s="76">
        <f>分析係数表!C33</f>
        <v>1</v>
      </c>
      <c r="Q30" s="82">
        <f t="shared" si="5"/>
        <v>3.4555129311835492E-2</v>
      </c>
      <c r="R30" s="83">
        <v>9.8114888942714903E-2</v>
      </c>
      <c r="S30" s="84">
        <f t="shared" si="6"/>
        <v>100.10849390361174</v>
      </c>
      <c r="T30" s="85">
        <f>分析係数表!F33</f>
        <v>0.64822134387351782</v>
      </c>
      <c r="U30" s="86">
        <f t="shared" si="7"/>
        <v>64.892462451353069</v>
      </c>
      <c r="V30" s="87">
        <f>分析係数表!D33</f>
        <v>8.0368906455862976E-2</v>
      </c>
      <c r="W30" s="88">
        <f t="shared" si="8"/>
        <v>8</v>
      </c>
      <c r="X30" s="76">
        <f>分析係数表!E33</f>
        <v>7.9051383399209488E-2</v>
      </c>
      <c r="Y30" s="89">
        <f t="shared" si="9"/>
        <v>8</v>
      </c>
    </row>
    <row r="31" spans="1:25" x14ac:dyDescent="0.2">
      <c r="A31" s="6" t="s">
        <v>19</v>
      </c>
      <c r="B31" s="5" t="s">
        <v>274</v>
      </c>
      <c r="C31" s="90"/>
      <c r="D31" s="76">
        <f>投入係数表!AB31</f>
        <v>1.5810276679841896E-2</v>
      </c>
      <c r="E31" s="77">
        <f t="shared" si="0"/>
        <v>1.5810276679841897</v>
      </c>
      <c r="F31" s="76">
        <f>分析係数表!C34</f>
        <v>0.17998641611953814</v>
      </c>
      <c r="G31" s="77">
        <f t="shared" si="1"/>
        <v>0.28456350374630535</v>
      </c>
      <c r="H31" s="77">
        <v>0.31827844076735462</v>
      </c>
      <c r="I31" s="77">
        <f t="shared" si="2"/>
        <v>0.31827844076735462</v>
      </c>
      <c r="J31" s="76">
        <f>分析係数表!G34</f>
        <v>0.42479908151549944</v>
      </c>
      <c r="K31" s="78">
        <f t="shared" si="3"/>
        <v>0.13520438930415754</v>
      </c>
      <c r="L31" s="79"/>
      <c r="M31" s="80"/>
      <c r="N31" s="81">
        <f>分析係数表!H34</f>
        <v>0.17353674142924497</v>
      </c>
      <c r="O31" s="82">
        <f t="shared" si="4"/>
        <v>5.743954236899623</v>
      </c>
      <c r="P31" s="76">
        <f>分析係数表!C34</f>
        <v>0.17998641611953814</v>
      </c>
      <c r="Q31" s="82">
        <f t="shared" si="5"/>
        <v>1.0338337374541997</v>
      </c>
      <c r="R31" s="83">
        <v>1.0970516820261047</v>
      </c>
      <c r="S31" s="84">
        <f t="shared" si="6"/>
        <v>1.4153301227934594</v>
      </c>
      <c r="T31" s="85">
        <f>分析係数表!F34</f>
        <v>0.70187523918867201</v>
      </c>
      <c r="U31" s="86">
        <f t="shared" si="7"/>
        <v>0.99338516846659186</v>
      </c>
      <c r="V31" s="87">
        <f>分析係数表!D34</f>
        <v>0.4351320321469575</v>
      </c>
      <c r="W31" s="88">
        <f t="shared" si="8"/>
        <v>1</v>
      </c>
      <c r="X31" s="76">
        <f>分析係数表!E34</f>
        <v>0.25449674703406044</v>
      </c>
      <c r="Y31" s="89">
        <f t="shared" si="9"/>
        <v>0</v>
      </c>
    </row>
    <row r="32" spans="1:25" x14ac:dyDescent="0.2">
      <c r="A32" s="6" t="s">
        <v>20</v>
      </c>
      <c r="B32" s="5" t="s">
        <v>37</v>
      </c>
      <c r="C32" s="90"/>
      <c r="D32" s="76">
        <f>投入係数表!AB32</f>
        <v>2.6350461133069828E-2</v>
      </c>
      <c r="E32" s="77">
        <f t="shared" si="0"/>
        <v>2.6350461133069829</v>
      </c>
      <c r="F32" s="76">
        <f>分析係数表!C35</f>
        <v>0.37009544008483564</v>
      </c>
      <c r="G32" s="77">
        <f t="shared" si="1"/>
        <v>0.97521855094818355</v>
      </c>
      <c r="H32" s="77">
        <v>1.0185443901766458</v>
      </c>
      <c r="I32" s="77">
        <f t="shared" si="2"/>
        <v>1.0185443901766458</v>
      </c>
      <c r="J32" s="76">
        <f>分析係数表!G35</f>
        <v>0.31512981199641898</v>
      </c>
      <c r="K32" s="78">
        <f t="shared" si="3"/>
        <v>0.32097370218637361</v>
      </c>
      <c r="L32" s="79"/>
      <c r="M32" s="80"/>
      <c r="N32" s="81">
        <f>分析係数表!H35</f>
        <v>6.5501448103994067E-2</v>
      </c>
      <c r="O32" s="82">
        <f t="shared" si="4"/>
        <v>2.1680556939200009</v>
      </c>
      <c r="P32" s="76">
        <f>分析係数表!C35</f>
        <v>0.37009544008483564</v>
      </c>
      <c r="Q32" s="82">
        <f t="shared" si="5"/>
        <v>0.80238752616975639</v>
      </c>
      <c r="R32" s="83">
        <v>0.93725704236207952</v>
      </c>
      <c r="S32" s="84">
        <f t="shared" si="6"/>
        <v>1.9558014325387254</v>
      </c>
      <c r="T32" s="85">
        <f>分析係数表!F35</f>
        <v>0.64995523724261417</v>
      </c>
      <c r="U32" s="86">
        <f t="shared" si="7"/>
        <v>1.2711833840851519</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投入係数表!AB33</f>
        <v>1.3175230566534915E-3</v>
      </c>
      <c r="E33" s="77">
        <f t="shared" si="0"/>
        <v>0.13175230566534915</v>
      </c>
      <c r="F33" s="76">
        <f>分析係数表!C36</f>
        <v>0.67206754906435417</v>
      </c>
      <c r="G33" s="77">
        <f t="shared" si="1"/>
        <v>8.8546449152088827E-2</v>
      </c>
      <c r="H33" s="77">
        <v>0.13845403500838632</v>
      </c>
      <c r="I33" s="77">
        <f t="shared" si="2"/>
        <v>0.13845403500838632</v>
      </c>
      <c r="J33" s="76">
        <f>分析係数表!G36</f>
        <v>6.1058344640434192E-3</v>
      </c>
      <c r="K33" s="78">
        <f t="shared" si="3"/>
        <v>8.4537741864007933E-4</v>
      </c>
      <c r="L33" s="79"/>
      <c r="M33" s="80"/>
      <c r="N33" s="81">
        <f>分析係数表!H36</f>
        <v>0.13181114029770324</v>
      </c>
      <c r="O33" s="82">
        <f t="shared" si="4"/>
        <v>4.3628637460169077</v>
      </c>
      <c r="P33" s="76">
        <f>分析係数表!C36</f>
        <v>0.67206754906435417</v>
      </c>
      <c r="Q33" s="82">
        <f t="shared" si="5"/>
        <v>2.9321391446873104</v>
      </c>
      <c r="R33" s="83">
        <v>3.0212860814380251</v>
      </c>
      <c r="S33" s="84">
        <f t="shared" si="6"/>
        <v>3.1597401164464114</v>
      </c>
      <c r="T33" s="85">
        <f>分析係数表!F36</f>
        <v>0.89721845318860249</v>
      </c>
      <c r="U33" s="86">
        <f t="shared" si="7"/>
        <v>2.8349771397560239</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投入係数表!AB34</f>
        <v>4.3478260869565216E-2</v>
      </c>
      <c r="E34" s="77">
        <f t="shared" si="0"/>
        <v>4.3478260869565215</v>
      </c>
      <c r="F34" s="76">
        <f>分析係数表!C37</f>
        <v>0.22615884263359909</v>
      </c>
      <c r="G34" s="77">
        <f t="shared" si="1"/>
        <v>0.9832993157982568</v>
      </c>
      <c r="H34" s="77">
        <v>1.0431320162739512</v>
      </c>
      <c r="I34" s="77">
        <f t="shared" si="2"/>
        <v>1.0431320162739512</v>
      </c>
      <c r="J34" s="76">
        <f>分析係数表!G37</f>
        <v>0.42877801879971078</v>
      </c>
      <c r="K34" s="78">
        <f t="shared" si="3"/>
        <v>0.44727207928449247</v>
      </c>
      <c r="L34" s="79"/>
      <c r="M34" s="80"/>
      <c r="N34" s="81">
        <f>分析係数表!H37</f>
        <v>5.1626591230551626E-2</v>
      </c>
      <c r="O34" s="82">
        <f t="shared" si="4"/>
        <v>1.7088068785498005</v>
      </c>
      <c r="P34" s="76">
        <f>分析係数表!C37</f>
        <v>0.22615884263359909</v>
      </c>
      <c r="Q34" s="82">
        <f t="shared" si="5"/>
        <v>0.38646178593715602</v>
      </c>
      <c r="R34" s="83">
        <v>0.44991789116516029</v>
      </c>
      <c r="S34" s="84">
        <f t="shared" si="6"/>
        <v>1.4930499074391115</v>
      </c>
      <c r="T34" s="85">
        <f>分析係数表!F37</f>
        <v>0.63340563991323207</v>
      </c>
      <c r="U34" s="86">
        <f t="shared" si="7"/>
        <v>0.94570623204386228</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投入係数表!AB35</f>
        <v>1.0540184453227932E-2</v>
      </c>
      <c r="E35" s="77">
        <f t="shared" si="0"/>
        <v>1.0540184453227932</v>
      </c>
      <c r="F35" s="76">
        <f>分析係数表!C38</f>
        <v>8.5419734904271016E-2</v>
      </c>
      <c r="G35" s="77">
        <f t="shared" si="1"/>
        <v>9.0033976183684875E-2</v>
      </c>
      <c r="H35" s="77">
        <v>0.10658191281142916</v>
      </c>
      <c r="I35" s="77">
        <f t="shared" si="2"/>
        <v>0.10658191281142916</v>
      </c>
      <c r="J35" s="76">
        <f>分析係数表!G38</f>
        <v>0.21071428571428572</v>
      </c>
      <c r="K35" s="78">
        <f t="shared" si="3"/>
        <v>2.2458331628122573E-2</v>
      </c>
      <c r="L35" s="79"/>
      <c r="M35" s="80"/>
      <c r="N35" s="81">
        <f>分析係数表!H38</f>
        <v>4.4689162793830402E-2</v>
      </c>
      <c r="O35" s="82">
        <f t="shared" si="4"/>
        <v>1.4791824708647001</v>
      </c>
      <c r="P35" s="76">
        <f>分析係数表!C38</f>
        <v>8.5419734904271016E-2</v>
      </c>
      <c r="Q35" s="82">
        <f t="shared" si="5"/>
        <v>0.12635137453630726</v>
      </c>
      <c r="R35" s="83">
        <v>0.14874434650794094</v>
      </c>
      <c r="S35" s="84">
        <f t="shared" si="6"/>
        <v>0.25532625931937009</v>
      </c>
      <c r="T35" s="85">
        <f>分析係数表!F38</f>
        <v>0.38214285714285712</v>
      </c>
      <c r="U35" s="86">
        <f t="shared" si="7"/>
        <v>9.7571106239902131E-2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投入係数表!AB36</f>
        <v>0</v>
      </c>
      <c r="E36" s="77">
        <f t="shared" si="0"/>
        <v>0</v>
      </c>
      <c r="F36" s="76">
        <f>分析係数表!C39</f>
        <v>1</v>
      </c>
      <c r="G36" s="77">
        <f t="shared" si="1"/>
        <v>0</v>
      </c>
      <c r="H36" s="77">
        <v>2.1699890538300126E-2</v>
      </c>
      <c r="I36" s="77">
        <f t="shared" si="2"/>
        <v>2.1699890538300126E-2</v>
      </c>
      <c r="J36" s="76">
        <f>分析係数表!G39</f>
        <v>0.35514018691588783</v>
      </c>
      <c r="K36" s="78">
        <f t="shared" si="3"/>
        <v>7.7065031818262129E-3</v>
      </c>
      <c r="L36" s="79"/>
      <c r="M36" s="80"/>
      <c r="N36" s="81">
        <f>分析係数表!H39</f>
        <v>4.1085741227183939E-3</v>
      </c>
      <c r="O36" s="82">
        <f t="shared" si="4"/>
        <v>0.13599115406593323</v>
      </c>
      <c r="P36" s="76">
        <f>分析係数表!C39</f>
        <v>1</v>
      </c>
      <c r="Q36" s="82">
        <f t="shared" si="5"/>
        <v>0.13599115406593323</v>
      </c>
      <c r="R36" s="83">
        <v>0.14323397965949544</v>
      </c>
      <c r="S36" s="84">
        <f t="shared" si="6"/>
        <v>0.16493387019779557</v>
      </c>
      <c r="T36" s="85">
        <f>分析係数表!F39</f>
        <v>0.70560747663551404</v>
      </c>
      <c r="U36" s="86">
        <f t="shared" si="7"/>
        <v>0.11637857196199594</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投入係数表!AB37</f>
        <v>0</v>
      </c>
      <c r="E37" s="77">
        <f t="shared" si="0"/>
        <v>0</v>
      </c>
      <c r="F37" s="76">
        <f>分析係数表!C40</f>
        <v>0.70586826347305387</v>
      </c>
      <c r="G37" s="77">
        <f t="shared" si="1"/>
        <v>0</v>
      </c>
      <c r="H37" s="77">
        <v>2.9559343470273965E-4</v>
      </c>
      <c r="I37" s="77">
        <f t="shared" si="2"/>
        <v>2.9559343470273965E-4</v>
      </c>
      <c r="J37" s="76">
        <f>分析係数表!G40</f>
        <v>0.55389507154213036</v>
      </c>
      <c r="K37" s="78">
        <f t="shared" si="3"/>
        <v>1.6372774666205801E-4</v>
      </c>
      <c r="L37" s="79"/>
      <c r="M37" s="80"/>
      <c r="N37" s="81">
        <f>分析係数表!H40</f>
        <v>2.7951774769313667E-2</v>
      </c>
      <c r="O37" s="82">
        <f t="shared" si="4"/>
        <v>0.92518572028462776</v>
      </c>
      <c r="P37" s="76">
        <f>分析係数表!C40</f>
        <v>0.70586826347305387</v>
      </c>
      <c r="Q37" s="82">
        <f t="shared" si="5"/>
        <v>0.65305923776737673</v>
      </c>
      <c r="R37" s="83">
        <v>0.65364734337316521</v>
      </c>
      <c r="S37" s="84">
        <f t="shared" si="6"/>
        <v>0.65394293680786797</v>
      </c>
      <c r="T37" s="85">
        <f>分析係数表!F40</f>
        <v>0.75325914149443562</v>
      </c>
      <c r="U37" s="86">
        <f t="shared" si="7"/>
        <v>0.49258849516624459</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投入係数表!AB38</f>
        <v>0</v>
      </c>
      <c r="E38" s="77">
        <f t="shared" si="0"/>
        <v>0</v>
      </c>
      <c r="F38" s="76">
        <f>分析係数表!C41</f>
        <v>0.40942803268384664</v>
      </c>
      <c r="G38" s="77">
        <f t="shared" si="1"/>
        <v>0</v>
      </c>
      <c r="H38" s="77">
        <v>4.2459494247750773E-8</v>
      </c>
      <c r="I38" s="77">
        <f t="shared" si="2"/>
        <v>4.2459494247750773E-8</v>
      </c>
      <c r="J38" s="76">
        <f>分析係数表!G41</f>
        <v>0.46004842615012109</v>
      </c>
      <c r="K38" s="78">
        <f t="shared" si="3"/>
        <v>1.9533423503807864E-8</v>
      </c>
      <c r="L38" s="79"/>
      <c r="M38" s="80"/>
      <c r="N38" s="81">
        <f>分析係数表!H41</f>
        <v>5.1357176533979927E-2</v>
      </c>
      <c r="O38" s="82">
        <f t="shared" si="4"/>
        <v>1.6998894258241655</v>
      </c>
      <c r="P38" s="76">
        <f>分析係数表!C41</f>
        <v>0.40942803268384664</v>
      </c>
      <c r="Q38" s="82">
        <f t="shared" si="5"/>
        <v>0.69598238339526175</v>
      </c>
      <c r="R38" s="83">
        <v>0.70193072184893446</v>
      </c>
      <c r="S38" s="84">
        <f t="shared" si="6"/>
        <v>0.70193076430842871</v>
      </c>
      <c r="T38" s="85">
        <f>分析係数表!F41</f>
        <v>0.56416464891041163</v>
      </c>
      <c r="U38" s="86">
        <f t="shared" si="7"/>
        <v>0.39600452320548157</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投入係数表!AB39</f>
        <v>1.3175230566534915E-3</v>
      </c>
      <c r="E39" s="77">
        <f>$C$30*D39</f>
        <v>0.13175230566534915</v>
      </c>
      <c r="F39" s="76">
        <f>分析係数表!C42</f>
        <v>1</v>
      </c>
      <c r="G39" s="77">
        <f>E39*F39</f>
        <v>0.13175230566534915</v>
      </c>
      <c r="H39" s="77">
        <v>0.13827537820631411</v>
      </c>
      <c r="I39" s="77">
        <f>C39+H39</f>
        <v>0.13827537820631411</v>
      </c>
      <c r="J39" s="76">
        <f>分析係数表!G42</f>
        <v>0.48732394366197185</v>
      </c>
      <c r="K39" s="78">
        <f>I39*J39</f>
        <v>6.7384902618851661E-2</v>
      </c>
      <c r="L39" s="79"/>
      <c r="M39" s="80"/>
      <c r="N39" s="81">
        <f>分析係数表!H42</f>
        <v>1.5491345052872633E-2</v>
      </c>
      <c r="O39" s="82">
        <f t="shared" si="4"/>
        <v>0.5127535317240105</v>
      </c>
      <c r="P39" s="76">
        <f>分析係数表!C42</f>
        <v>1</v>
      </c>
      <c r="Q39" s="82">
        <f>O39*P39</f>
        <v>0.5127535317240105</v>
      </c>
      <c r="R39" s="83">
        <v>0.52130457694371768</v>
      </c>
      <c r="S39" s="84">
        <f>I39+R39</f>
        <v>0.65957995515003176</v>
      </c>
      <c r="T39" s="85">
        <f>分析係数表!F42</f>
        <v>0.56338028169014087</v>
      </c>
      <c r="U39" s="86">
        <f>S39*T39</f>
        <v>0.37159434092959537</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投入係数表!AB40</f>
        <v>6.1923583662714096E-2</v>
      </c>
      <c r="E40" s="77">
        <f>$C$30*D40</f>
        <v>6.1923583662714092</v>
      </c>
      <c r="F40" s="76">
        <f>分析係数表!C43</f>
        <v>0.37124836885602441</v>
      </c>
      <c r="G40" s="77">
        <f>E40*F40</f>
        <v>2.298902942850217</v>
      </c>
      <c r="H40" s="77">
        <v>2.5426166939764521</v>
      </c>
      <c r="I40" s="77">
        <f>C40+H40</f>
        <v>2.5426166939764521</v>
      </c>
      <c r="J40" s="76">
        <f>分析係数表!G43</f>
        <v>0.37031082529474812</v>
      </c>
      <c r="K40" s="78">
        <f>I40*J40</f>
        <v>0.94155848635462402</v>
      </c>
      <c r="L40" s="79"/>
      <c r="M40" s="80"/>
      <c r="N40" s="81">
        <f>分析係数表!H43</f>
        <v>4.1186771738398333E-2</v>
      </c>
      <c r="O40" s="82">
        <f t="shared" si="4"/>
        <v>1.3632555854314456</v>
      </c>
      <c r="P40" s="76">
        <f>分析係数表!C43</f>
        <v>0.37124836885602441</v>
      </c>
      <c r="Q40" s="82">
        <f>O40*P40</f>
        <v>0.50610641242528887</v>
      </c>
      <c r="R40" s="83">
        <v>0.72628845490027383</v>
      </c>
      <c r="S40" s="84">
        <f>I40+R40</f>
        <v>3.2689051488767258</v>
      </c>
      <c r="T40" s="85">
        <f>分析係数表!F43</f>
        <v>0.64951768488745976</v>
      </c>
      <c r="U40" s="86">
        <f>S40*T40</f>
        <v>2.123211704415108</v>
      </c>
      <c r="V40" s="87">
        <f>分析係数表!D43</f>
        <v>0.31296891747052519</v>
      </c>
      <c r="W40" s="88">
        <f>ROUND(S40*V40,0)</f>
        <v>1</v>
      </c>
      <c r="X40" s="76">
        <f>分析係数表!E43</f>
        <v>0.24115755627009647</v>
      </c>
      <c r="Y40" s="89">
        <f>ROUND(S40*X40,0)</f>
        <v>1</v>
      </c>
    </row>
    <row r="41" spans="1:25" x14ac:dyDescent="0.2">
      <c r="A41" s="6" t="s">
        <v>340</v>
      </c>
      <c r="B41" s="5" t="s">
        <v>42</v>
      </c>
      <c r="C41" s="90"/>
      <c r="D41" s="76">
        <f>投入係数表!AB41</f>
        <v>0</v>
      </c>
      <c r="E41" s="77">
        <f>$C$30*D41</f>
        <v>0</v>
      </c>
      <c r="F41" s="76">
        <f>分析係数表!C44</f>
        <v>0.32894128525196487</v>
      </c>
      <c r="G41" s="77">
        <f>E41*F41</f>
        <v>0</v>
      </c>
      <c r="H41" s="77">
        <v>7.0400731802268499E-4</v>
      </c>
      <c r="I41" s="77">
        <f>C41+H41</f>
        <v>7.0400731802268499E-4</v>
      </c>
      <c r="J41" s="76">
        <f>分析係数表!G44</f>
        <v>0.26022361770562108</v>
      </c>
      <c r="K41" s="78">
        <f>I41*J41</f>
        <v>1.8319933118709478E-4</v>
      </c>
      <c r="L41" s="79"/>
      <c r="M41" s="80"/>
      <c r="N41" s="81">
        <f>分析係数表!H44</f>
        <v>0.11840775914326127</v>
      </c>
      <c r="O41" s="82">
        <f t="shared" si="4"/>
        <v>3.9192204729165678</v>
      </c>
      <c r="P41" s="76">
        <f>分析係数表!C44</f>
        <v>0.32894128525196487</v>
      </c>
      <c r="Q41" s="82">
        <f>O41*P41</f>
        <v>1.2891934195469894</v>
      </c>
      <c r="R41" s="83">
        <v>1.3044925346467362</v>
      </c>
      <c r="S41" s="84">
        <f>I41+R41</f>
        <v>1.3051965419647589</v>
      </c>
      <c r="T41" s="85">
        <f>分析係数表!F44</f>
        <v>0.457650482462858</v>
      </c>
      <c r="U41" s="86">
        <f>S41*T41</f>
        <v>0.59732382713902576</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投入係数表!AB42</f>
        <v>1.3175230566534915E-3</v>
      </c>
      <c r="E42" s="77">
        <f>$C$30*D42</f>
        <v>0.13175230566534915</v>
      </c>
      <c r="F42" s="76">
        <f>分析係数表!C45</f>
        <v>1</v>
      </c>
      <c r="G42" s="77">
        <f>E42*F42</f>
        <v>0.13175230566534915</v>
      </c>
      <c r="H42" s="77">
        <v>0.13440283231317884</v>
      </c>
      <c r="I42" s="77">
        <f>C42+H42</f>
        <v>0.13440283231317884</v>
      </c>
      <c r="J42" s="76">
        <f>分析係数表!G45</f>
        <v>0</v>
      </c>
      <c r="K42" s="78">
        <f>I42*J42</f>
        <v>0</v>
      </c>
      <c r="L42" s="79"/>
      <c r="M42" s="80"/>
      <c r="N42" s="81">
        <f>分析係数表!H45</f>
        <v>0</v>
      </c>
      <c r="O42" s="82">
        <f t="shared" si="4"/>
        <v>0</v>
      </c>
      <c r="P42" s="76">
        <f>分析係数表!C45</f>
        <v>1</v>
      </c>
      <c r="Q42" s="82">
        <f>O42*P42</f>
        <v>0</v>
      </c>
      <c r="R42" s="83">
        <v>3.8949998666500886E-3</v>
      </c>
      <c r="S42" s="84">
        <f>I42+R42</f>
        <v>0.13829783217982894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2.5032938076416336E-2</v>
      </c>
      <c r="E43" s="77">
        <f>$C$30*D43</f>
        <v>2.5032938076416338</v>
      </c>
      <c r="F43" s="76">
        <f>分析係数表!C46</f>
        <v>4.3404255319148932E-2</v>
      </c>
      <c r="G43" s="77">
        <f>E43*F43</f>
        <v>0.10865360356572197</v>
      </c>
      <c r="H43" s="77">
        <v>0.11066944174533065</v>
      </c>
      <c r="I43" s="77">
        <f>C43+H43</f>
        <v>0.11066944174533065</v>
      </c>
      <c r="J43" s="76">
        <f>分析係数表!G46</f>
        <v>1.9607843137254902E-2</v>
      </c>
      <c r="K43" s="78">
        <f>I43*J43</f>
        <v>2.1699890538300127E-3</v>
      </c>
      <c r="L43" s="79"/>
      <c r="M43" s="80"/>
      <c r="N43" s="81">
        <f>分析係数表!H46</f>
        <v>2.3708493298309423E-2</v>
      </c>
      <c r="O43" s="82">
        <f t="shared" si="4"/>
        <v>0.78473583985587703</v>
      </c>
      <c r="P43" s="76">
        <f>分析係数表!C46</f>
        <v>4.3404255319148932E-2</v>
      </c>
      <c r="Q43" s="82">
        <f>O43*P43</f>
        <v>3.4060874751191253E-2</v>
      </c>
      <c r="R43" s="83">
        <v>3.6938410527167086E-2</v>
      </c>
      <c r="S43" s="84">
        <f>I43+R43</f>
        <v>0.14760785227249773</v>
      </c>
      <c r="T43" s="85">
        <f>分析係数表!F46</f>
        <v>0.33333333333333331</v>
      </c>
      <c r="U43" s="86">
        <f>S43*T43</f>
        <v>4.9202617424165908E-2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投入係数表!AB44</f>
        <v>0.32542819499341241</v>
      </c>
      <c r="E44" s="91">
        <f>SUM(E5:E43)</f>
        <v>32.542819499341235</v>
      </c>
      <c r="F44" s="92">
        <f>分析係数表!C47</f>
        <v>0.41345953335341412</v>
      </c>
      <c r="G44" s="91">
        <f>SUM(G5:G43)</f>
        <v>5.5994057205241354</v>
      </c>
      <c r="H44" s="91">
        <f>SUM(H5:H43)</f>
        <v>6.1191120956919844</v>
      </c>
      <c r="I44" s="91">
        <f>SUM(I5:I43)</f>
        <v>106.11911209569199</v>
      </c>
      <c r="J44" s="92">
        <f>分析係数表!G47</f>
        <v>0.27301530562506093</v>
      </c>
      <c r="K44" s="93">
        <f>SUM(K5:K43)</f>
        <v>52.790040118621349</v>
      </c>
      <c r="L44" s="94">
        <f>最終需要_まとめ!$L$33</f>
        <v>0.627</v>
      </c>
      <c r="M44" s="91">
        <f>K44*L44</f>
        <v>33.099355154375587</v>
      </c>
      <c r="N44" s="95">
        <f>分析係数表!H47</f>
        <v>1</v>
      </c>
      <c r="O44" s="96">
        <f>SUM(O5:O43)</f>
        <v>33.099355154375587</v>
      </c>
      <c r="P44" s="92">
        <f>分析係数表!C47</f>
        <v>0.41345953335341412</v>
      </c>
      <c r="Q44" s="96">
        <f>SUM(Q5:Q43)</f>
        <v>10.428555656687482</v>
      </c>
      <c r="R44" s="91">
        <f>SUM(R5:R43)</f>
        <v>11.468338101942289</v>
      </c>
      <c r="S44" s="97">
        <f>SUM(S5:S43)</f>
        <v>117.5874501976343</v>
      </c>
      <c r="T44" s="98">
        <f>分析係数表!F47</f>
        <v>0.50258343352939261</v>
      </c>
      <c r="U44" s="99">
        <f>SUM(U5:U43)</f>
        <v>75.931496148102852</v>
      </c>
      <c r="V44" s="100">
        <f>分析係数表!D47</f>
        <v>0.12861924414259254</v>
      </c>
      <c r="W44" s="101">
        <f>SUM(W5:W43)</f>
        <v>10</v>
      </c>
      <c r="X44" s="92">
        <f>分析係数表!E47</f>
        <v>9.5684528645240963E-2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0</v>
      </c>
      <c r="E5" s="77">
        <f t="shared" ref="E5:E38" si="0">$C$31*D5</f>
        <v>0</v>
      </c>
      <c r="F5" s="76">
        <f>分析係数表!C8</f>
        <v>0.20518758684576188</v>
      </c>
      <c r="G5" s="77">
        <f t="shared" ref="G5:G38" si="1">E5*F5</f>
        <v>0</v>
      </c>
      <c r="H5" s="77">
        <f t="array" ref="H5:H43">MMULT(逆行列係数!C5:AO43,'27'!G5:G43)</f>
        <v>2.779261734809417E-4</v>
      </c>
      <c r="I5" s="77">
        <f t="shared" ref="I5:I38" si="2">C5+H5</f>
        <v>2.779261734809417E-4</v>
      </c>
      <c r="J5" s="76">
        <f>分析係数表!G8</f>
        <v>0.11971830985915492</v>
      </c>
      <c r="K5" s="78">
        <f t="shared" ref="K5:K38" si="3">I5*J5</f>
        <v>3.3272851754760624E-5</v>
      </c>
      <c r="L5" s="79" t="s">
        <v>184</v>
      </c>
      <c r="M5" s="80" t="s">
        <v>184</v>
      </c>
      <c r="N5" s="81">
        <f>分析係数表!H8</f>
        <v>1.3167643294941739E-2</v>
      </c>
      <c r="O5" s="82">
        <f t="shared" ref="O5:O43" si="4">$M$44*N5</f>
        <v>0.36852506223851489</v>
      </c>
      <c r="P5" s="76">
        <f>分析係数表!C8</f>
        <v>0.20518758684576188</v>
      </c>
      <c r="Q5" s="82">
        <f t="shared" ref="Q5:Q38" si="5">O5*P5</f>
        <v>7.5616768212905083E-2</v>
      </c>
      <c r="R5" s="83">
        <f t="array" ref="R5:R43">MMULT(逆行列係数!C5:AO43,'27'!Q5:Q43)</f>
        <v>0.12782757276595524</v>
      </c>
      <c r="S5" s="84">
        <f t="shared" ref="S5:S38" si="6">I5+R5</f>
        <v>0.12810549893943618</v>
      </c>
      <c r="T5" s="85">
        <f>分析係数表!F8</f>
        <v>0.45341278439869986</v>
      </c>
      <c r="U5" s="86">
        <f t="shared" ref="U5:U38" si="7">S5*T5</f>
        <v>5.8084670970914451E-2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投入係数表!AC6</f>
        <v>0</v>
      </c>
      <c r="E6" s="77">
        <f t="shared" si="0"/>
        <v>0</v>
      </c>
      <c r="F6" s="76">
        <f>分析係数表!C9</f>
        <v>1</v>
      </c>
      <c r="G6" s="77">
        <f t="shared" si="1"/>
        <v>0</v>
      </c>
      <c r="H6" s="77">
        <v>3.3269759946337707E-5</v>
      </c>
      <c r="I6" s="77">
        <f t="shared" si="2"/>
        <v>3.3269759946337707E-5</v>
      </c>
      <c r="J6" s="76">
        <f>分析係数表!G9</f>
        <v>0.24479166666666666</v>
      </c>
      <c r="K6" s="78">
        <f t="shared" si="3"/>
        <v>8.1441599868639179E-6</v>
      </c>
      <c r="L6" s="79"/>
      <c r="M6" s="80"/>
      <c r="N6" s="81">
        <f>分析係数表!H9</f>
        <v>6.7353674142924501E-4</v>
      </c>
      <c r="O6" s="82">
        <f t="shared" si="4"/>
        <v>1.8850386815269304E-2</v>
      </c>
      <c r="P6" s="76">
        <f>分析係数表!C9</f>
        <v>1</v>
      </c>
      <c r="Q6" s="82">
        <f t="shared" si="5"/>
        <v>1.8850386815269304E-2</v>
      </c>
      <c r="R6" s="83">
        <v>2.3657811019605096E-2</v>
      </c>
      <c r="S6" s="84">
        <f t="shared" si="6"/>
        <v>2.3691080779551434E-2</v>
      </c>
      <c r="T6" s="85">
        <f>分析係数表!F9</f>
        <v>0.671875</v>
      </c>
      <c r="U6" s="86">
        <f t="shared" si="7"/>
        <v>1.591744489876112E-2</v>
      </c>
      <c r="V6" s="87">
        <f>分析係数表!D9</f>
        <v>7.2916666666666671E-2</v>
      </c>
      <c r="W6" s="88">
        <f t="shared" si="8"/>
        <v>0</v>
      </c>
      <c r="X6" s="76">
        <f>分析係数表!E9</f>
        <v>3.125E-2</v>
      </c>
      <c r="Y6" s="89">
        <f t="shared" si="9"/>
        <v>0</v>
      </c>
    </row>
    <row r="7" spans="1:25" x14ac:dyDescent="0.2">
      <c r="A7" s="6" t="s">
        <v>220</v>
      </c>
      <c r="B7" s="5" t="s">
        <v>266</v>
      </c>
      <c r="C7" s="90"/>
      <c r="D7" s="76">
        <f>投入係数表!AC7</f>
        <v>0</v>
      </c>
      <c r="E7" s="77">
        <f t="shared" si="0"/>
        <v>0</v>
      </c>
      <c r="F7" s="76">
        <f>分析係数表!C10</f>
        <v>1</v>
      </c>
      <c r="G7" s="77">
        <f t="shared" si="1"/>
        <v>0</v>
      </c>
      <c r="H7" s="77">
        <v>1.8412555269744181E-4</v>
      </c>
      <c r="I7" s="77">
        <f t="shared" si="2"/>
        <v>1.8412555269744181E-4</v>
      </c>
      <c r="J7" s="76">
        <f>分析係数表!G10</f>
        <v>0.17878930079774755</v>
      </c>
      <c r="K7" s="78">
        <f t="shared" si="3"/>
        <v>3.2919678825774442E-5</v>
      </c>
      <c r="L7" s="79"/>
      <c r="M7" s="80"/>
      <c r="N7" s="81">
        <f>分析係数表!H10</f>
        <v>1.34707348285849E-3</v>
      </c>
      <c r="O7" s="82">
        <f t="shared" si="4"/>
        <v>3.7700773630538607E-2</v>
      </c>
      <c r="P7" s="76">
        <f>分析係数表!C10</f>
        <v>1</v>
      </c>
      <c r="Q7" s="82">
        <f t="shared" si="5"/>
        <v>3.7700773630538607E-2</v>
      </c>
      <c r="R7" s="83">
        <v>8.7425209888629368E-2</v>
      </c>
      <c r="S7" s="84">
        <f t="shared" si="6"/>
        <v>8.7609335441326805E-2</v>
      </c>
      <c r="T7" s="85">
        <f>分析係数表!F10</f>
        <v>0.51806663538244957</v>
      </c>
      <c r="U7" s="86">
        <f t="shared" si="7"/>
        <v>4.5387473640180573E-2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投入係数表!AC8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-9.4251934076346525E-4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投入係数表!AC9</f>
        <v>0</v>
      </c>
      <c r="E9" s="77">
        <f t="shared" si="0"/>
        <v>0</v>
      </c>
      <c r="F9" s="76">
        <f>分析係数表!C12</f>
        <v>0.31725255547245079</v>
      </c>
      <c r="G9" s="77">
        <f t="shared" si="1"/>
        <v>0</v>
      </c>
      <c r="H9" s="77">
        <v>1.2741489689557452E-3</v>
      </c>
      <c r="I9" s="77">
        <f t="shared" si="2"/>
        <v>1.2741489689557452E-3</v>
      </c>
      <c r="J9" s="76">
        <f>分析係数表!G12</f>
        <v>0.14436450839328538</v>
      </c>
      <c r="K9" s="78">
        <f t="shared" si="3"/>
        <v>1.8394188952310759E-4</v>
      </c>
      <c r="L9" s="79"/>
      <c r="M9" s="80"/>
      <c r="N9" s="81">
        <f>分析係数表!H12</f>
        <v>9.9009900990099015E-2</v>
      </c>
      <c r="O9" s="82">
        <f t="shared" si="4"/>
        <v>2.7710068618445876</v>
      </c>
      <c r="P9" s="76">
        <f>分析係数表!C12</f>
        <v>0.31725255547245079</v>
      </c>
      <c r="Q9" s="82">
        <f t="shared" si="5"/>
        <v>0.87910900815189175</v>
      </c>
      <c r="R9" s="83">
        <v>1.0066089232638316</v>
      </c>
      <c r="S9" s="84">
        <f t="shared" si="6"/>
        <v>1.0078830722327874</v>
      </c>
      <c r="T9" s="85">
        <f>分析係数表!F12</f>
        <v>0.2880095923261391</v>
      </c>
      <c r="U9" s="86">
        <f t="shared" si="7"/>
        <v>0.29027999274618171</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投入係数表!AC10</f>
        <v>4.2097206276310757E-3</v>
      </c>
      <c r="E10" s="77">
        <f t="shared" si="0"/>
        <v>0.42097206276310756</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0.41376599059516117</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投入係数表!AC11</f>
        <v>8.4194412552621514E-3</v>
      </c>
      <c r="E11" s="77">
        <f t="shared" si="0"/>
        <v>0.84194412552621511</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3.4873215608248215E-2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0.25730778002842597</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投入係数表!AC13</f>
        <v>1.9135093761959434E-3</v>
      </c>
      <c r="E13" s="77">
        <f t="shared" si="0"/>
        <v>0.19135093761959435</v>
      </c>
      <c r="F13" s="76">
        <f>分析係数表!C16</f>
        <v>8.9814814814814792E-2</v>
      </c>
      <c r="G13" s="77">
        <f t="shared" si="1"/>
        <v>1.7186149026945045E-2</v>
      </c>
      <c r="H13" s="77">
        <v>2.1428551110847346E-2</v>
      </c>
      <c r="I13" s="77">
        <f t="shared" si="2"/>
        <v>2.1428551110847346E-2</v>
      </c>
      <c r="J13" s="76">
        <f>分析係数表!G16</f>
        <v>3.255813953488372E-2</v>
      </c>
      <c r="K13" s="78">
        <f t="shared" si="3"/>
        <v>6.976737570973554E-4</v>
      </c>
      <c r="L13" s="79"/>
      <c r="M13" s="80"/>
      <c r="N13" s="81">
        <f>分析係数表!H16</f>
        <v>1.7579308951303295E-2</v>
      </c>
      <c r="O13" s="82">
        <f t="shared" si="4"/>
        <v>0.49199509587852885</v>
      </c>
      <c r="P13" s="76">
        <f>分析係数表!C16</f>
        <v>8.9814814814814792E-2</v>
      </c>
      <c r="Q13" s="82">
        <f t="shared" si="5"/>
        <v>4.4188448426127118E-2</v>
      </c>
      <c r="R13" s="83">
        <v>4.875425123923792E-2</v>
      </c>
      <c r="S13" s="84">
        <f t="shared" si="6"/>
        <v>7.0182802350085269E-2</v>
      </c>
      <c r="T13" s="85">
        <f>分析係数表!F16</f>
        <v>0.28372093023255812</v>
      </c>
      <c r="U13" s="86">
        <f t="shared" si="7"/>
        <v>1.9912329969093957E-2</v>
      </c>
      <c r="V13" s="87">
        <f>分析係数表!D16</f>
        <v>0</v>
      </c>
      <c r="W13" s="88">
        <f t="shared" si="8"/>
        <v>0</v>
      </c>
      <c r="X13" s="76">
        <f>分析係数表!E16</f>
        <v>0</v>
      </c>
      <c r="Y13" s="89">
        <f t="shared" si="9"/>
        <v>0</v>
      </c>
    </row>
    <row r="14" spans="1:25" x14ac:dyDescent="0.2">
      <c r="A14" s="6" t="s">
        <v>2</v>
      </c>
      <c r="B14" s="5" t="s">
        <v>364</v>
      </c>
      <c r="C14" s="90"/>
      <c r="D14" s="76">
        <f>投入係数表!AC14</f>
        <v>5.3578262533486411E-3</v>
      </c>
      <c r="E14" s="77">
        <f t="shared" si="0"/>
        <v>0.53578262533486409</v>
      </c>
      <c r="F14" s="76">
        <f>分析係数表!C17</f>
        <v>7.194244604316502E-3</v>
      </c>
      <c r="G14" s="77">
        <f t="shared" si="1"/>
        <v>3.8545512614018762E-3</v>
      </c>
      <c r="H14" s="77">
        <v>4.208597231579801E-3</v>
      </c>
      <c r="I14" s="77">
        <f t="shared" si="2"/>
        <v>4.208597231579801E-3</v>
      </c>
      <c r="J14" s="76">
        <f>分析係数表!G17</f>
        <v>0.24242424242424243</v>
      </c>
      <c r="K14" s="78">
        <f t="shared" si="3"/>
        <v>1.0202659955344973E-3</v>
      </c>
      <c r="L14" s="79"/>
      <c r="M14" s="80"/>
      <c r="N14" s="81">
        <f>分析係数表!H17</f>
        <v>2.8625311510742913E-3</v>
      </c>
      <c r="O14" s="82">
        <f t="shared" si="4"/>
        <v>8.0114143964894552E-2</v>
      </c>
      <c r="P14" s="76">
        <f>分析係数表!C17</f>
        <v>7.194244604316502E-3</v>
      </c>
      <c r="Q14" s="82">
        <f t="shared" si="5"/>
        <v>5.7636074794887812E-4</v>
      </c>
      <c r="R14" s="83">
        <v>9.2482922953699385E-4</v>
      </c>
      <c r="S14" s="84">
        <f t="shared" si="6"/>
        <v>5.1334264611167949E-3</v>
      </c>
      <c r="T14" s="85">
        <f>分析係数表!F17</f>
        <v>0.39393939393939392</v>
      </c>
      <c r="U14" s="86">
        <f t="shared" si="7"/>
        <v>2.0222589089247977E-3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投入係数表!AC15</f>
        <v>0</v>
      </c>
      <c r="E15" s="77">
        <f t="shared" si="0"/>
        <v>0</v>
      </c>
      <c r="F15" s="76">
        <f>分析係数表!C18</f>
        <v>0.18904593639575973</v>
      </c>
      <c r="G15" s="77">
        <f t="shared" si="1"/>
        <v>0</v>
      </c>
      <c r="H15" s="77">
        <v>4.8305220190064686E-3</v>
      </c>
      <c r="I15" s="77">
        <f t="shared" si="2"/>
        <v>4.8305220190064686E-3</v>
      </c>
      <c r="J15" s="76">
        <f>分析係数表!G18</f>
        <v>0.21417322834645669</v>
      </c>
      <c r="K15" s="78">
        <f t="shared" si="3"/>
        <v>1.0345684954092594E-3</v>
      </c>
      <c r="L15" s="79"/>
      <c r="M15" s="80"/>
      <c r="N15" s="81">
        <f>分析係数表!H18</f>
        <v>4.7147571900047147E-4</v>
      </c>
      <c r="O15" s="82">
        <f t="shared" si="4"/>
        <v>1.3195270770688512E-2</v>
      </c>
      <c r="P15" s="76">
        <f>分析係数表!C18</f>
        <v>0.18904593639575973</v>
      </c>
      <c r="Q15" s="82">
        <f t="shared" si="5"/>
        <v>2.494512318840408E-3</v>
      </c>
      <c r="R15" s="83">
        <v>4.1543717886770894E-3</v>
      </c>
      <c r="S15" s="84">
        <f t="shared" si="6"/>
        <v>8.9848938076835579E-3</v>
      </c>
      <c r="T15" s="85">
        <f>分析係数表!F18</f>
        <v>0.45826771653543308</v>
      </c>
      <c r="U15" s="86">
        <f t="shared" si="7"/>
        <v>4.1174867685604966E-3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投入係数表!AC16</f>
        <v>0</v>
      </c>
      <c r="E16" s="77">
        <f t="shared" si="0"/>
        <v>0</v>
      </c>
      <c r="F16" s="76">
        <f>分析係数表!C19</f>
        <v>0.10693641618497107</v>
      </c>
      <c r="G16" s="77">
        <f t="shared" si="1"/>
        <v>0</v>
      </c>
      <c r="H16" s="77">
        <v>1.1746855047110307E-3</v>
      </c>
      <c r="I16" s="77">
        <f t="shared" si="2"/>
        <v>1.1746855047110307E-3</v>
      </c>
      <c r="J16" s="76">
        <f>分析係数表!G19</f>
        <v>5.6250000000000001E-2</v>
      </c>
      <c r="K16" s="78">
        <f t="shared" si="3"/>
        <v>6.6076059639995479E-5</v>
      </c>
      <c r="L16" s="79"/>
      <c r="M16" s="80"/>
      <c r="N16" s="81">
        <f>分析係数表!H19</f>
        <v>-1.34707348285849E-4</v>
      </c>
      <c r="O16" s="82">
        <f t="shared" si="4"/>
        <v>-3.770077363053861E-3</v>
      </c>
      <c r="P16" s="76">
        <f>分析係数表!C19</f>
        <v>0.10693641618497107</v>
      </c>
      <c r="Q16" s="82">
        <f t="shared" si="5"/>
        <v>-4.0315856194506598E-4</v>
      </c>
      <c r="R16" s="83">
        <v>-2.1994388281508761E-4</v>
      </c>
      <c r="S16" s="84">
        <f t="shared" si="6"/>
        <v>9.5474162189594311E-4</v>
      </c>
      <c r="T16" s="85">
        <f>分析係数表!F19</f>
        <v>0.23125000000000001</v>
      </c>
      <c r="U16" s="86">
        <f t="shared" si="7"/>
        <v>2.2078400006343685E-4</v>
      </c>
      <c r="V16" s="87">
        <f>分析係数表!D19</f>
        <v>0</v>
      </c>
      <c r="W16" s="88">
        <f t="shared" si="8"/>
        <v>0</v>
      </c>
      <c r="X16" s="76">
        <f>分析係数表!E19</f>
        <v>0</v>
      </c>
      <c r="Y16" s="89">
        <f t="shared" si="9"/>
        <v>0</v>
      </c>
    </row>
    <row r="17" spans="1:25" x14ac:dyDescent="0.2">
      <c r="A17" s="6" t="s">
        <v>5</v>
      </c>
      <c r="B17" s="5" t="s">
        <v>33</v>
      </c>
      <c r="C17" s="90"/>
      <c r="D17" s="76">
        <f>投入係数表!AC17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1.6965348133742373E-2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投入係数表!AC18</f>
        <v>3.0616150019135095E-3</v>
      </c>
      <c r="E18" s="77">
        <f t="shared" si="0"/>
        <v>0.30616150019135097</v>
      </c>
      <c r="F18" s="76">
        <f>分析係数表!C21</f>
        <v>2.4177949709864643E-2</v>
      </c>
      <c r="G18" s="77">
        <f t="shared" si="1"/>
        <v>7.4023573547231979E-3</v>
      </c>
      <c r="H18" s="77">
        <v>8.3917670019219761E-3</v>
      </c>
      <c r="I18" s="77">
        <f t="shared" si="2"/>
        <v>8.3917670019219761E-3</v>
      </c>
      <c r="J18" s="76">
        <f>分析係数表!G21</f>
        <v>0.28491620111731841</v>
      </c>
      <c r="K18" s="78">
        <f t="shared" si="3"/>
        <v>2.3909503748492781E-3</v>
      </c>
      <c r="L18" s="79"/>
      <c r="M18" s="80"/>
      <c r="N18" s="81">
        <f>分析係数表!H21</f>
        <v>9.7662827507240518E-4</v>
      </c>
      <c r="O18" s="82">
        <f t="shared" si="4"/>
        <v>2.7333060882140488E-2</v>
      </c>
      <c r="P18" s="76">
        <f>分析係数表!C21</f>
        <v>2.4177949709864643E-2</v>
      </c>
      <c r="Q18" s="82">
        <f t="shared" si="5"/>
        <v>6.6085737142506122E-4</v>
      </c>
      <c r="R18" s="83">
        <v>1.105998457345526E-3</v>
      </c>
      <c r="S18" s="84">
        <f t="shared" si="6"/>
        <v>9.4977654592675025E-3</v>
      </c>
      <c r="T18" s="85">
        <f>分析係数表!F21</f>
        <v>0.42458100558659218</v>
      </c>
      <c r="U18" s="86">
        <f t="shared" si="7"/>
        <v>4.0325708095213979E-3</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投入係数表!AC19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9.4251934076346525E-4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9.4251934076346525E-4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投入係数表!AC21</f>
        <v>1.148105625717566E-3</v>
      </c>
      <c r="E21" s="77">
        <f t="shared" si="0"/>
        <v>0.11481056257175661</v>
      </c>
      <c r="F21" s="76">
        <f>分析係数表!C24</f>
        <v>5.8479532163743242E-3</v>
      </c>
      <c r="G21" s="77">
        <f t="shared" si="1"/>
        <v>6.7140679866524965E-4</v>
      </c>
      <c r="H21" s="77">
        <v>7.6148288170356862E-4</v>
      </c>
      <c r="I21" s="77">
        <f t="shared" si="2"/>
        <v>7.6148288170356862E-4</v>
      </c>
      <c r="J21" s="76">
        <f>分析係数表!G24</f>
        <v>0.33333333333333331</v>
      </c>
      <c r="K21" s="78">
        <f t="shared" si="3"/>
        <v>2.5382762723452287E-4</v>
      </c>
      <c r="L21" s="79"/>
      <c r="M21" s="80"/>
      <c r="N21" s="81">
        <f>分析係数表!H24</f>
        <v>4.0412204485754696E-4</v>
      </c>
      <c r="O21" s="82">
        <f t="shared" si="4"/>
        <v>1.1310232089161581E-2</v>
      </c>
      <c r="P21" s="76">
        <f>分析係数表!C24</f>
        <v>5.8479532163743242E-3</v>
      </c>
      <c r="Q21" s="82">
        <f t="shared" si="5"/>
        <v>6.6141708123752563E-5</v>
      </c>
      <c r="R21" s="83">
        <v>1.3554612308410189E-4</v>
      </c>
      <c r="S21" s="84">
        <f t="shared" si="6"/>
        <v>8.9702900478767051E-4</v>
      </c>
      <c r="T21" s="85">
        <f>分析係数表!F24</f>
        <v>0.66666666666666663</v>
      </c>
      <c r="U21" s="86">
        <f t="shared" si="7"/>
        <v>5.9801933652511364E-4</v>
      </c>
      <c r="V21" s="87">
        <f>分析係数表!D24</f>
        <v>0</v>
      </c>
      <c r="W21" s="88">
        <f t="shared" si="8"/>
        <v>0</v>
      </c>
      <c r="X21" s="76">
        <f>分析係数表!E24</f>
        <v>0</v>
      </c>
      <c r="Y21" s="89">
        <f t="shared" si="9"/>
        <v>0</v>
      </c>
    </row>
    <row r="22" spans="1:25" x14ac:dyDescent="0.2">
      <c r="A22" s="6" t="s">
        <v>10</v>
      </c>
      <c r="B22" s="5" t="s">
        <v>271</v>
      </c>
      <c r="C22" s="90"/>
      <c r="D22" s="76">
        <f>投入係数表!AC22</f>
        <v>0</v>
      </c>
      <c r="E22" s="77">
        <f t="shared" si="0"/>
        <v>0</v>
      </c>
      <c r="F22" s="76">
        <f>分析係数表!C25</f>
        <v>1.2048192771084376E-2</v>
      </c>
      <c r="G22" s="77">
        <f t="shared" si="1"/>
        <v>0</v>
      </c>
      <c r="H22" s="77">
        <v>5.1833798713402026E-4</v>
      </c>
      <c r="I22" s="77">
        <f t="shared" si="2"/>
        <v>5.1833798713402026E-4</v>
      </c>
      <c r="J22" s="76">
        <f>分析係数表!G25</f>
        <v>0.33333333333333331</v>
      </c>
      <c r="K22" s="78">
        <f t="shared" si="3"/>
        <v>1.7277932904467342E-4</v>
      </c>
      <c r="L22" s="79"/>
      <c r="M22" s="80"/>
      <c r="N22" s="81">
        <f>分析係数表!H25</f>
        <v>5.3882939314339599E-4</v>
      </c>
      <c r="O22" s="82">
        <f t="shared" si="4"/>
        <v>1.5080309452215444E-2</v>
      </c>
      <c r="P22" s="76">
        <f>分析係数表!C25</f>
        <v>1.2048192771084376E-2</v>
      </c>
      <c r="Q22" s="82">
        <f t="shared" si="5"/>
        <v>1.8169047532789749E-4</v>
      </c>
      <c r="R22" s="83">
        <v>3.036929950897917E-4</v>
      </c>
      <c r="S22" s="84">
        <f t="shared" si="6"/>
        <v>8.220309822238119E-4</v>
      </c>
      <c r="T22" s="85">
        <f>分析係数表!F25</f>
        <v>0.66666666666666663</v>
      </c>
      <c r="U22" s="86">
        <f t="shared" si="7"/>
        <v>5.4802065481587457E-4</v>
      </c>
      <c r="V22" s="87">
        <f>分析係数表!D25</f>
        <v>0</v>
      </c>
      <c r="W22" s="88">
        <f t="shared" si="8"/>
        <v>0</v>
      </c>
      <c r="X22" s="76">
        <f>分析係数表!E25</f>
        <v>0</v>
      </c>
      <c r="Y22" s="89">
        <f t="shared" si="9"/>
        <v>0</v>
      </c>
    </row>
    <row r="23" spans="1:25" x14ac:dyDescent="0.2">
      <c r="A23" s="6" t="s">
        <v>11</v>
      </c>
      <c r="B23" s="5" t="s">
        <v>35</v>
      </c>
      <c r="C23" s="90"/>
      <c r="D23" s="76">
        <f>投入係数表!AC23</f>
        <v>3.8270187523918868E-4</v>
      </c>
      <c r="E23" s="77">
        <f t="shared" si="0"/>
        <v>3.8270187523918871E-2</v>
      </c>
      <c r="F23" s="76">
        <f>分析係数表!C26</f>
        <v>2.4531024531024515E-2</v>
      </c>
      <c r="G23" s="77">
        <f t="shared" si="1"/>
        <v>9.3880690895616211E-4</v>
      </c>
      <c r="H23" s="77">
        <v>1.6153699040610844E-3</v>
      </c>
      <c r="I23" s="77">
        <f t="shared" si="2"/>
        <v>1.6153699040610844E-3</v>
      </c>
      <c r="J23" s="76">
        <f>分析係数表!G26</f>
        <v>0.2</v>
      </c>
      <c r="K23" s="78">
        <f t="shared" si="3"/>
        <v>3.2307398081221693E-4</v>
      </c>
      <c r="L23" s="79"/>
      <c r="M23" s="80"/>
      <c r="N23" s="81">
        <f>分析係数表!H26</f>
        <v>1.1988953997440561E-2</v>
      </c>
      <c r="O23" s="82">
        <f t="shared" si="4"/>
        <v>0.3355368853117936</v>
      </c>
      <c r="P23" s="76">
        <f>分析係数表!C26</f>
        <v>2.4531024531024515E-2</v>
      </c>
      <c r="Q23" s="82">
        <f t="shared" si="5"/>
        <v>8.2310635646471678E-3</v>
      </c>
      <c r="R23" s="83">
        <v>8.395181018646454E-3</v>
      </c>
      <c r="S23" s="84">
        <f t="shared" si="6"/>
        <v>1.0010550922707539E-2</v>
      </c>
      <c r="T23" s="85">
        <f>分析係数表!F26</f>
        <v>0.35</v>
      </c>
      <c r="U23" s="86">
        <f t="shared" si="7"/>
        <v>3.5036928229476385E-3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投入係数表!AC24</f>
        <v>3.8270187523918868E-4</v>
      </c>
      <c r="E24" s="77">
        <f t="shared" si="0"/>
        <v>3.8270187523918871E-2</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0.32139909520034166</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3.3670033670033517E-3</v>
      </c>
      <c r="G25" s="77">
        <f t="shared" si="1"/>
        <v>0</v>
      </c>
      <c r="H25" s="77">
        <v>3.4737094932030602E-4</v>
      </c>
      <c r="I25" s="77">
        <f t="shared" si="2"/>
        <v>3.4737094932030602E-4</v>
      </c>
      <c r="J25" s="76">
        <f>分析係数表!G28</f>
        <v>0.13333333333333333</v>
      </c>
      <c r="K25" s="78">
        <f t="shared" si="3"/>
        <v>4.6316126576040802E-5</v>
      </c>
      <c r="L25" s="79"/>
      <c r="M25" s="80"/>
      <c r="N25" s="81">
        <f>分析係数表!H28</f>
        <v>2.1418468377449991E-2</v>
      </c>
      <c r="O25" s="82">
        <f t="shared" si="4"/>
        <v>0.59944230072556393</v>
      </c>
      <c r="P25" s="76">
        <f>分析係数表!C28</f>
        <v>3.3670033670033517E-3</v>
      </c>
      <c r="Q25" s="82">
        <f t="shared" si="5"/>
        <v>2.0183242448672096E-3</v>
      </c>
      <c r="R25" s="83">
        <v>2.1021083242948727E-3</v>
      </c>
      <c r="S25" s="84">
        <f t="shared" si="6"/>
        <v>2.4494792736151788E-3</v>
      </c>
      <c r="T25" s="85">
        <f>分析係数表!F28</f>
        <v>0.22222222222222221</v>
      </c>
      <c r="U25" s="86">
        <f t="shared" si="7"/>
        <v>5.4432872747003968E-4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投入係数表!AC26</f>
        <v>6.5059318790662074E-3</v>
      </c>
      <c r="E26" s="77">
        <f t="shared" si="0"/>
        <v>0.65059318790662068</v>
      </c>
      <c r="F26" s="76">
        <f>分析係数表!C29</f>
        <v>2.5392986698911768E-2</v>
      </c>
      <c r="G26" s="77">
        <f t="shared" si="1"/>
        <v>1.6520504166915424E-2</v>
      </c>
      <c r="H26" s="77">
        <v>1.7645586650867191E-2</v>
      </c>
      <c r="I26" s="77">
        <f t="shared" si="2"/>
        <v>1.7645586650867191E-2</v>
      </c>
      <c r="J26" s="76">
        <f>分析係数表!G29</f>
        <v>0.29914529914529914</v>
      </c>
      <c r="K26" s="78">
        <f t="shared" si="3"/>
        <v>5.278594297267963E-3</v>
      </c>
      <c r="L26" s="79"/>
      <c r="M26" s="80"/>
      <c r="N26" s="81">
        <f>分析係数表!H29</f>
        <v>1.0103051121438675E-2</v>
      </c>
      <c r="O26" s="82">
        <f t="shared" si="4"/>
        <v>0.28275580222903957</v>
      </c>
      <c r="P26" s="76">
        <f>分析係数表!C29</f>
        <v>2.5392986698911768E-2</v>
      </c>
      <c r="Q26" s="82">
        <f t="shared" si="5"/>
        <v>7.1800143250421279E-3</v>
      </c>
      <c r="R26" s="83">
        <v>9.1011657444181587E-3</v>
      </c>
      <c r="S26" s="84">
        <f t="shared" si="6"/>
        <v>2.6746752395285352E-2</v>
      </c>
      <c r="T26" s="85">
        <f>分析係数表!F29</f>
        <v>0.51282051282051277</v>
      </c>
      <c r="U26" s="86">
        <f t="shared" si="7"/>
        <v>1.3716283279633512E-2</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投入係数表!AC27</f>
        <v>3.0616150019135095E-3</v>
      </c>
      <c r="E27" s="77">
        <f t="shared" si="0"/>
        <v>0.30616150019135097</v>
      </c>
      <c r="F27" s="76">
        <f>分析係数表!C30</f>
        <v>1</v>
      </c>
      <c r="G27" s="77">
        <f t="shared" si="1"/>
        <v>0.30616150019135097</v>
      </c>
      <c r="H27" s="77">
        <v>0.33331075770924479</v>
      </c>
      <c r="I27" s="77">
        <f t="shared" si="2"/>
        <v>0.33331075770924479</v>
      </c>
      <c r="J27" s="76">
        <f>分析係数表!G30</f>
        <v>0.34463347510632975</v>
      </c>
      <c r="K27" s="78">
        <f t="shared" si="3"/>
        <v>0.11487004471966092</v>
      </c>
      <c r="L27" s="79"/>
      <c r="M27" s="80"/>
      <c r="N27" s="81">
        <f>分析係数表!H30</f>
        <v>0</v>
      </c>
      <c r="O27" s="82">
        <f t="shared" si="4"/>
        <v>0</v>
      </c>
      <c r="P27" s="76">
        <f>分析係数表!C30</f>
        <v>1</v>
      </c>
      <c r="Q27" s="82">
        <f t="shared" si="5"/>
        <v>0</v>
      </c>
      <c r="R27" s="83">
        <v>4.039081133253928E-2</v>
      </c>
      <c r="S27" s="84">
        <f t="shared" si="6"/>
        <v>0.37370156904178409</v>
      </c>
      <c r="T27" s="85">
        <f>分析係数表!F30</f>
        <v>0.44145609206905179</v>
      </c>
      <c r="U27" s="86">
        <f t="shared" si="7"/>
        <v>0.16497283426925896</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投入係数表!AC28</f>
        <v>2.3344814389590508E-2</v>
      </c>
      <c r="E28" s="77">
        <f t="shared" si="0"/>
        <v>2.3344814389590507</v>
      </c>
      <c r="F28" s="76">
        <f>分析係数表!C31</f>
        <v>1.5332197614991494E-2</v>
      </c>
      <c r="G28" s="77">
        <f t="shared" si="1"/>
        <v>3.579273075064987E-2</v>
      </c>
      <c r="H28" s="77">
        <v>3.6598549872088881E-2</v>
      </c>
      <c r="I28" s="77">
        <f t="shared" si="2"/>
        <v>3.6598549872088881E-2</v>
      </c>
      <c r="J28" s="76">
        <f>分析係数表!G31</f>
        <v>7.407407407407407E-2</v>
      </c>
      <c r="K28" s="78">
        <f t="shared" si="3"/>
        <v>2.711003694228806E-3</v>
      </c>
      <c r="L28" s="79"/>
      <c r="M28" s="80"/>
      <c r="N28" s="81">
        <f>分析係数表!H31</f>
        <v>2.4786152084596214E-2</v>
      </c>
      <c r="O28" s="82">
        <f t="shared" si="4"/>
        <v>0.69369423480191039</v>
      </c>
      <c r="P28" s="76">
        <f>分析係数表!C31</f>
        <v>1.5332197614991494E-2</v>
      </c>
      <c r="Q28" s="82">
        <f t="shared" si="5"/>
        <v>1.0635857092363201E-2</v>
      </c>
      <c r="R28" s="83">
        <v>1.2704968680205035E-2</v>
      </c>
      <c r="S28" s="84">
        <f t="shared" si="6"/>
        <v>4.9303518552293916E-2</v>
      </c>
      <c r="T28" s="85">
        <f>分析係数表!F31</f>
        <v>0.37037037037037035</v>
      </c>
      <c r="U28" s="86">
        <f t="shared" si="7"/>
        <v>1.8260562426775522E-2</v>
      </c>
      <c r="V28" s="87">
        <f>分析係数表!D31</f>
        <v>0</v>
      </c>
      <c r="W28" s="88">
        <f t="shared" si="8"/>
        <v>0</v>
      </c>
      <c r="X28" s="76">
        <f>分析係数表!E31</f>
        <v>0</v>
      </c>
      <c r="Y28" s="89">
        <f t="shared" si="9"/>
        <v>0</v>
      </c>
    </row>
    <row r="29" spans="1:25" x14ac:dyDescent="0.2">
      <c r="A29" s="6" t="s">
        <v>17</v>
      </c>
      <c r="B29" s="5" t="s">
        <v>272</v>
      </c>
      <c r="C29" s="90"/>
      <c r="D29" s="76">
        <f>投入係数表!AC29</f>
        <v>2.2962112514351321E-3</v>
      </c>
      <c r="E29" s="77">
        <f t="shared" si="0"/>
        <v>0.22962112514351321</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0.19698654221956424</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投入係数表!AC30</f>
        <v>1.148105625717566E-3</v>
      </c>
      <c r="E30" s="77">
        <f t="shared" si="0"/>
        <v>0.11481056257175661</v>
      </c>
      <c r="F30" s="76">
        <f>分析係数表!C33</f>
        <v>1</v>
      </c>
      <c r="G30" s="77">
        <f t="shared" si="1"/>
        <v>0.11481056257175661</v>
      </c>
      <c r="H30" s="77">
        <v>0.12183835358292197</v>
      </c>
      <c r="I30" s="77">
        <f t="shared" si="2"/>
        <v>0.12183835358292197</v>
      </c>
      <c r="J30" s="76">
        <f>分析係数表!G33</f>
        <v>0.50724637681159424</v>
      </c>
      <c r="K30" s="78">
        <f t="shared" si="3"/>
        <v>6.1802063411627091E-2</v>
      </c>
      <c r="L30" s="79"/>
      <c r="M30" s="80"/>
      <c r="N30" s="81">
        <f>分析係数表!H33</f>
        <v>1.0439819492153296E-3</v>
      </c>
      <c r="O30" s="82">
        <f t="shared" si="4"/>
        <v>2.9218099563667419E-2</v>
      </c>
      <c r="P30" s="76">
        <f>分析係数表!C33</f>
        <v>1</v>
      </c>
      <c r="Q30" s="82">
        <f t="shared" si="5"/>
        <v>2.9218099563667419E-2</v>
      </c>
      <c r="R30" s="83">
        <v>8.2961072665542882E-2</v>
      </c>
      <c r="S30" s="84">
        <f t="shared" si="6"/>
        <v>0.20479942624846487</v>
      </c>
      <c r="T30" s="85">
        <f>分析係数表!F33</f>
        <v>0.64822134387351782</v>
      </c>
      <c r="U30" s="86">
        <f t="shared" si="7"/>
        <v>0.13275535930730528</v>
      </c>
      <c r="V30" s="87">
        <f>分析係数表!D33</f>
        <v>8.0368906455862976E-2</v>
      </c>
      <c r="W30" s="88">
        <f t="shared" si="8"/>
        <v>0</v>
      </c>
      <c r="X30" s="76">
        <f>分析係数表!E33</f>
        <v>7.9051383399209488E-2</v>
      </c>
      <c r="Y30" s="89">
        <f t="shared" si="9"/>
        <v>0</v>
      </c>
    </row>
    <row r="31" spans="1:25" x14ac:dyDescent="0.2">
      <c r="A31" s="6" t="s">
        <v>19</v>
      </c>
      <c r="B31" s="5" t="s">
        <v>274</v>
      </c>
      <c r="C31" s="75">
        <f>最終需要_まとめ!C32</f>
        <v>100</v>
      </c>
      <c r="D31" s="76">
        <f>投入係数表!AC31</f>
        <v>1.1098354381936472E-2</v>
      </c>
      <c r="E31" s="77">
        <f t="shared" si="0"/>
        <v>1.1098354381936471</v>
      </c>
      <c r="F31" s="76">
        <f>分析係数表!C34</f>
        <v>0.17998641611953814</v>
      </c>
      <c r="G31" s="77">
        <f t="shared" si="1"/>
        <v>0.19975530300293171</v>
      </c>
      <c r="H31" s="77">
        <v>0.22593128238444693</v>
      </c>
      <c r="I31" s="77">
        <f t="shared" si="2"/>
        <v>100.22593128238445</v>
      </c>
      <c r="J31" s="76">
        <f>分析係数表!G34</f>
        <v>0.42479908151549944</v>
      </c>
      <c r="K31" s="78">
        <f t="shared" si="3"/>
        <v>42.575883552792476</v>
      </c>
      <c r="L31" s="79"/>
      <c r="M31" s="80"/>
      <c r="N31" s="81">
        <f>分析係数表!H34</f>
        <v>0.17353674142924497</v>
      </c>
      <c r="O31" s="82">
        <f t="shared" si="4"/>
        <v>4.8568021629541365</v>
      </c>
      <c r="P31" s="76">
        <f>分析係数表!C34</f>
        <v>0.17998641611953814</v>
      </c>
      <c r="Q31" s="82">
        <f t="shared" si="5"/>
        <v>0.87415841511173609</v>
      </c>
      <c r="R31" s="83">
        <v>0.92761236639183364</v>
      </c>
      <c r="S31" s="84">
        <f t="shared" si="6"/>
        <v>101.15354364877628</v>
      </c>
      <c r="T31" s="85">
        <f>分析係数表!F34</f>
        <v>0.70187523918867201</v>
      </c>
      <c r="U31" s="86">
        <f t="shared" si="7"/>
        <v>70.997167643266621</v>
      </c>
      <c r="V31" s="87">
        <f>分析係数表!D34</f>
        <v>0.4351320321469575</v>
      </c>
      <c r="W31" s="88">
        <f t="shared" si="8"/>
        <v>44</v>
      </c>
      <c r="X31" s="76">
        <f>分析係数表!E34</f>
        <v>0.25449674703406044</v>
      </c>
      <c r="Y31" s="89">
        <f t="shared" si="9"/>
        <v>26</v>
      </c>
    </row>
    <row r="32" spans="1:25" x14ac:dyDescent="0.2">
      <c r="A32" s="6" t="s">
        <v>20</v>
      </c>
      <c r="B32" s="5" t="s">
        <v>37</v>
      </c>
      <c r="C32" s="90"/>
      <c r="D32" s="76">
        <f>投入係数表!AC32</f>
        <v>1.7604286261002678E-2</v>
      </c>
      <c r="E32" s="77">
        <f t="shared" si="0"/>
        <v>1.7604286261002677</v>
      </c>
      <c r="F32" s="76">
        <f>分析係数表!C35</f>
        <v>0.37009544008483564</v>
      </c>
      <c r="G32" s="77">
        <f t="shared" si="1"/>
        <v>0.65152660711452115</v>
      </c>
      <c r="H32" s="77">
        <v>0.73835913344776027</v>
      </c>
      <c r="I32" s="77">
        <f t="shared" si="2"/>
        <v>0.73835913344776027</v>
      </c>
      <c r="J32" s="76">
        <f>分析係数表!G35</f>
        <v>0.31512981199641898</v>
      </c>
      <c r="K32" s="78">
        <f t="shared" si="3"/>
        <v>0.23267897490923153</v>
      </c>
      <c r="L32" s="79"/>
      <c r="M32" s="80"/>
      <c r="N32" s="81">
        <f>分析係数表!H35</f>
        <v>6.5501448103994067E-2</v>
      </c>
      <c r="O32" s="82">
        <f t="shared" si="4"/>
        <v>1.8332001177849395</v>
      </c>
      <c r="P32" s="76">
        <f>分析係数表!C35</f>
        <v>0.37009544008483564</v>
      </c>
      <c r="Q32" s="82">
        <f t="shared" si="5"/>
        <v>0.67845900435518969</v>
      </c>
      <c r="R32" s="83">
        <v>0.79249796270055051</v>
      </c>
      <c r="S32" s="84">
        <f t="shared" si="6"/>
        <v>1.5308570961483108</v>
      </c>
      <c r="T32" s="85">
        <f>分析係数表!F35</f>
        <v>0.64995523724261417</v>
      </c>
      <c r="U32" s="86">
        <f t="shared" si="7"/>
        <v>0.99498858711161475</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投入係数表!AC33</f>
        <v>2.7171833141982394E-2</v>
      </c>
      <c r="E33" s="77">
        <f t="shared" si="0"/>
        <v>2.7171833141982393</v>
      </c>
      <c r="F33" s="76">
        <f>分析係数表!C36</f>
        <v>0.67206754906435417</v>
      </c>
      <c r="G33" s="77">
        <f t="shared" si="1"/>
        <v>1.8261307303317698</v>
      </c>
      <c r="H33" s="77">
        <v>1.8854266912632729</v>
      </c>
      <c r="I33" s="77">
        <f t="shared" si="2"/>
        <v>1.8854266912632729</v>
      </c>
      <c r="J33" s="76">
        <f>分析係数表!G36</f>
        <v>6.1058344640434192E-3</v>
      </c>
      <c r="K33" s="78">
        <f t="shared" si="3"/>
        <v>1.1512103270942643E-2</v>
      </c>
      <c r="L33" s="79"/>
      <c r="M33" s="80"/>
      <c r="N33" s="81">
        <f>分析係数表!H36</f>
        <v>0.13181114029770324</v>
      </c>
      <c r="O33" s="82">
        <f t="shared" si="4"/>
        <v>3.6890206997482027</v>
      </c>
      <c r="P33" s="76">
        <f>分析係数表!C36</f>
        <v>0.67206754906435417</v>
      </c>
      <c r="Q33" s="82">
        <f t="shared" si="5"/>
        <v>2.4792711001274435</v>
      </c>
      <c r="R33" s="83">
        <v>2.5546493182285177</v>
      </c>
      <c r="S33" s="84">
        <f t="shared" si="6"/>
        <v>4.4400760094917908</v>
      </c>
      <c r="T33" s="85">
        <f>分析係数表!F36</f>
        <v>0.89721845318860249</v>
      </c>
      <c r="U33" s="86">
        <f t="shared" si="7"/>
        <v>3.9837181292760473</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投入係数表!AC34</f>
        <v>2.1048603138155379E-2</v>
      </c>
      <c r="E34" s="77">
        <f t="shared" si="0"/>
        <v>2.104860313815538</v>
      </c>
      <c r="F34" s="76">
        <f>分析係数表!C37</f>
        <v>0.22615884263359909</v>
      </c>
      <c r="G34" s="77">
        <f t="shared" si="1"/>
        <v>0.47603277247791626</v>
      </c>
      <c r="H34" s="77">
        <v>0.51220102437999515</v>
      </c>
      <c r="I34" s="77">
        <f t="shared" si="2"/>
        <v>0.51220102437999515</v>
      </c>
      <c r="J34" s="76">
        <f>分析係数表!G37</f>
        <v>0.42877801879971078</v>
      </c>
      <c r="K34" s="78">
        <f t="shared" si="3"/>
        <v>0.21962054046083668</v>
      </c>
      <c r="L34" s="79"/>
      <c r="M34" s="80"/>
      <c r="N34" s="81">
        <f>分析係数表!H37</f>
        <v>5.1626591230551626E-2</v>
      </c>
      <c r="O34" s="82">
        <f t="shared" si="4"/>
        <v>1.4448821493903921</v>
      </c>
      <c r="P34" s="76">
        <f>分析係数表!C37</f>
        <v>0.22615884263359909</v>
      </c>
      <c r="Q34" s="82">
        <f t="shared" si="5"/>
        <v>0.32677287464807808</v>
      </c>
      <c r="R34" s="83">
        <v>0.38042820273968359</v>
      </c>
      <c r="S34" s="84">
        <f t="shared" si="6"/>
        <v>0.89262922711967874</v>
      </c>
      <c r="T34" s="85">
        <f>分析係数表!F37</f>
        <v>0.63340563991323207</v>
      </c>
      <c r="U34" s="86">
        <f t="shared" si="7"/>
        <v>0.56539638680899384</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投入係数表!AC35</f>
        <v>3.9035591274397242E-2</v>
      </c>
      <c r="E35" s="77">
        <f t="shared" si="0"/>
        <v>3.9035591274397241</v>
      </c>
      <c r="F35" s="76">
        <f>分析係数表!C38</f>
        <v>8.5419734904271016E-2</v>
      </c>
      <c r="G35" s="77">
        <f t="shared" si="1"/>
        <v>0.33344098584904869</v>
      </c>
      <c r="H35" s="77">
        <v>0.35492351734965522</v>
      </c>
      <c r="I35" s="77">
        <f t="shared" si="2"/>
        <v>0.35492351734965522</v>
      </c>
      <c r="J35" s="76">
        <f>分析係数表!G38</f>
        <v>0.21071428571428572</v>
      </c>
      <c r="K35" s="78">
        <f t="shared" si="3"/>
        <v>7.4787455441534492E-2</v>
      </c>
      <c r="L35" s="79"/>
      <c r="M35" s="80"/>
      <c r="N35" s="81">
        <f>分析係数表!H38</f>
        <v>4.4689162793830402E-2</v>
      </c>
      <c r="O35" s="82">
        <f t="shared" si="4"/>
        <v>1.2507231651931183</v>
      </c>
      <c r="P35" s="76">
        <f>分析係数表!C38</f>
        <v>8.5419734904271016E-2</v>
      </c>
      <c r="Q35" s="82">
        <f t="shared" si="5"/>
        <v>0.10683644120942694</v>
      </c>
      <c r="R35" s="83">
        <v>0.12577082512358315</v>
      </c>
      <c r="S35" s="84">
        <f t="shared" si="6"/>
        <v>0.48069434247323839</v>
      </c>
      <c r="T35" s="85">
        <f>分析係数表!F38</f>
        <v>0.38214285714285712</v>
      </c>
      <c r="U35" s="86">
        <f t="shared" si="7"/>
        <v>0.18369390944513037</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投入係数表!AC36</f>
        <v>0</v>
      </c>
      <c r="E36" s="77">
        <f t="shared" si="0"/>
        <v>0</v>
      </c>
      <c r="F36" s="76">
        <f>分析係数表!C39</f>
        <v>1</v>
      </c>
      <c r="G36" s="77">
        <f t="shared" si="1"/>
        <v>0</v>
      </c>
      <c r="H36" s="77">
        <v>8.2027253015376621E-3</v>
      </c>
      <c r="I36" s="77">
        <f t="shared" si="2"/>
        <v>8.2027253015376621E-3</v>
      </c>
      <c r="J36" s="76">
        <f>分析係数表!G39</f>
        <v>0.35514018691588783</v>
      </c>
      <c r="K36" s="78">
        <f t="shared" si="3"/>
        <v>2.9131173968077679E-3</v>
      </c>
      <c r="L36" s="79"/>
      <c r="M36" s="80"/>
      <c r="N36" s="81">
        <f>分析係数表!H39</f>
        <v>4.1085741227183939E-3</v>
      </c>
      <c r="O36" s="82">
        <f t="shared" si="4"/>
        <v>0.11498735957314274</v>
      </c>
      <c r="P36" s="76">
        <f>分析係数表!C39</f>
        <v>1</v>
      </c>
      <c r="Q36" s="82">
        <f t="shared" si="5"/>
        <v>0.11498735957314274</v>
      </c>
      <c r="R36" s="83">
        <v>0.1211115328443594</v>
      </c>
      <c r="S36" s="84">
        <f t="shared" si="6"/>
        <v>0.12931425814589706</v>
      </c>
      <c r="T36" s="85">
        <f>分析係数表!F39</f>
        <v>0.70560747663551404</v>
      </c>
      <c r="U36" s="86">
        <f t="shared" si="7"/>
        <v>9.1245107383319896E-2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投入係数表!AC37</f>
        <v>0</v>
      </c>
      <c r="E37" s="77">
        <f t="shared" si="0"/>
        <v>0</v>
      </c>
      <c r="F37" s="76">
        <f>分析係数表!C40</f>
        <v>0.70586826347305387</v>
      </c>
      <c r="G37" s="77">
        <f t="shared" si="1"/>
        <v>0</v>
      </c>
      <c r="H37" s="77">
        <v>9.2808224947489777E-4</v>
      </c>
      <c r="I37" s="77">
        <f t="shared" si="2"/>
        <v>9.2808224947489777E-4</v>
      </c>
      <c r="J37" s="76">
        <f>分析係数表!G40</f>
        <v>0.55389507154213036</v>
      </c>
      <c r="K37" s="78">
        <f t="shared" si="3"/>
        <v>5.140601839698798E-4</v>
      </c>
      <c r="L37" s="79"/>
      <c r="M37" s="80"/>
      <c r="N37" s="81">
        <f>分析係数表!H40</f>
        <v>2.7951774769313667E-2</v>
      </c>
      <c r="O37" s="82">
        <f t="shared" si="4"/>
        <v>0.78229105283367617</v>
      </c>
      <c r="P37" s="76">
        <f>分析係数表!C40</f>
        <v>0.70586826347305387</v>
      </c>
      <c r="Q37" s="82">
        <f t="shared" si="5"/>
        <v>0.55219442699421406</v>
      </c>
      <c r="R37" s="83">
        <v>0.55269169985894029</v>
      </c>
      <c r="S37" s="84">
        <f t="shared" si="6"/>
        <v>0.55361978210841523</v>
      </c>
      <c r="T37" s="85">
        <f>分析係数表!F40</f>
        <v>0.75325914149443562</v>
      </c>
      <c r="U37" s="86">
        <f t="shared" si="7"/>
        <v>0.41701916178532139</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投入係数表!AC38</f>
        <v>0</v>
      </c>
      <c r="E38" s="77">
        <f t="shared" si="0"/>
        <v>0</v>
      </c>
      <c r="F38" s="76">
        <f>分析係数表!C41</f>
        <v>0.40942803268384664</v>
      </c>
      <c r="G38" s="77">
        <f t="shared" si="1"/>
        <v>0</v>
      </c>
      <c r="H38" s="77">
        <v>6.2165639798830132E-8</v>
      </c>
      <c r="I38" s="77">
        <f t="shared" si="2"/>
        <v>6.2165639798830132E-8</v>
      </c>
      <c r="J38" s="76">
        <f>分析係数表!G41</f>
        <v>0.46004842615012109</v>
      </c>
      <c r="K38" s="78">
        <f t="shared" si="3"/>
        <v>2.8599204750067132E-8</v>
      </c>
      <c r="L38" s="79"/>
      <c r="M38" s="80"/>
      <c r="N38" s="81">
        <f>分析係数表!H41</f>
        <v>5.1357176533979927E-2</v>
      </c>
      <c r="O38" s="82">
        <f t="shared" si="4"/>
        <v>1.4373419946642843</v>
      </c>
      <c r="P38" s="76">
        <f>分析係数表!C41</f>
        <v>0.40942803268384664</v>
      </c>
      <c r="Q38" s="82">
        <f t="shared" si="5"/>
        <v>0.58848810516927386</v>
      </c>
      <c r="R38" s="83">
        <v>0.59351772446571427</v>
      </c>
      <c r="S38" s="84">
        <f t="shared" si="6"/>
        <v>0.59351778663135402</v>
      </c>
      <c r="T38" s="85">
        <f>分析係数表!F41</f>
        <v>0.56416464891041163</v>
      </c>
      <c r="U38" s="86">
        <f t="shared" si="7"/>
        <v>0.33484175371696245</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投入係数表!AC39</f>
        <v>3.8270187523918868E-4</v>
      </c>
      <c r="E39" s="77">
        <f>$C$31*D39</f>
        <v>3.8270187523918871E-2</v>
      </c>
      <c r="F39" s="76">
        <f>分析係数表!C42</f>
        <v>1</v>
      </c>
      <c r="G39" s="77">
        <f>E39*F39</f>
        <v>3.8270187523918871E-2</v>
      </c>
      <c r="H39" s="77">
        <v>4.4868321412435026E-2</v>
      </c>
      <c r="I39" s="77">
        <f>C39+H39</f>
        <v>4.4868321412435026E-2</v>
      </c>
      <c r="J39" s="76">
        <f>分析係数表!G42</f>
        <v>0.48732394366197185</v>
      </c>
      <c r="K39" s="78">
        <f>I39*J39</f>
        <v>2.186540733620073E-2</v>
      </c>
      <c r="L39" s="79"/>
      <c r="M39" s="80"/>
      <c r="N39" s="81">
        <f>分析係数表!H42</f>
        <v>1.5491345052872633E-2</v>
      </c>
      <c r="O39" s="82">
        <f t="shared" si="4"/>
        <v>0.43355889675119397</v>
      </c>
      <c r="P39" s="76">
        <f>分析係数表!C42</f>
        <v>1</v>
      </c>
      <c r="Q39" s="82">
        <f>O39*P39</f>
        <v>0.43355889675119397</v>
      </c>
      <c r="R39" s="83">
        <v>0.44078923550490401</v>
      </c>
      <c r="S39" s="84">
        <f>I39+R39</f>
        <v>0.48565755691733903</v>
      </c>
      <c r="T39" s="85">
        <f>分析係数表!F42</f>
        <v>0.56338028169014087</v>
      </c>
      <c r="U39" s="86">
        <f>S39*T39</f>
        <v>0.27360989122103607</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投入係数表!AC40</f>
        <v>8.6490623804056643E-2</v>
      </c>
      <c r="E40" s="77">
        <f>$C$31*D40</f>
        <v>8.649062380405665</v>
      </c>
      <c r="F40" s="76">
        <f>分析係数表!C43</f>
        <v>0.37124836885602441</v>
      </c>
      <c r="G40" s="77">
        <f>E40*F40</f>
        <v>3.210950300859607</v>
      </c>
      <c r="H40" s="77">
        <v>3.5058612549573671</v>
      </c>
      <c r="I40" s="77">
        <f>C40+H40</f>
        <v>3.5058612549573671</v>
      </c>
      <c r="J40" s="76">
        <f>分析係数表!G43</f>
        <v>0.37031082529474812</v>
      </c>
      <c r="K40" s="78">
        <f>I40*J40</f>
        <v>1.2982583746921439</v>
      </c>
      <c r="L40" s="79"/>
      <c r="M40" s="80"/>
      <c r="N40" s="81">
        <f>分析係数表!H43</f>
        <v>4.1186771738398333E-2</v>
      </c>
      <c r="O40" s="82">
        <f t="shared" si="4"/>
        <v>1.152701153753718</v>
      </c>
      <c r="P40" s="76">
        <f>分析係数表!C43</f>
        <v>0.37124836885602441</v>
      </c>
      <c r="Q40" s="82">
        <f>O40*P40</f>
        <v>0.42793842310952518</v>
      </c>
      <c r="R40" s="83">
        <v>0.6141134126779273</v>
      </c>
      <c r="S40" s="84">
        <f>I40+R40</f>
        <v>4.1199746676352946</v>
      </c>
      <c r="T40" s="85">
        <f>分析係数表!F43</f>
        <v>0.64951768488745976</v>
      </c>
      <c r="U40" s="86">
        <f>S40*T40</f>
        <v>2.6759964079174581</v>
      </c>
      <c r="V40" s="87">
        <f>分析係数表!D43</f>
        <v>0.31296891747052519</v>
      </c>
      <c r="W40" s="88">
        <f>ROUND(S40*V40,0)</f>
        <v>1</v>
      </c>
      <c r="X40" s="76">
        <f>分析係数表!E43</f>
        <v>0.24115755627009647</v>
      </c>
      <c r="Y40" s="89">
        <f>ROUND(S40*X40,0)</f>
        <v>1</v>
      </c>
    </row>
    <row r="41" spans="1:25" x14ac:dyDescent="0.2">
      <c r="A41" s="6" t="s">
        <v>340</v>
      </c>
      <c r="B41" s="5" t="s">
        <v>42</v>
      </c>
      <c r="C41" s="90"/>
      <c r="D41" s="76">
        <f>投入係数表!AC41</f>
        <v>7.6540375047837736E-4</v>
      </c>
      <c r="E41" s="77">
        <f>$C$31*D41</f>
        <v>7.6540375047837741E-2</v>
      </c>
      <c r="F41" s="76">
        <f>分析係数表!C44</f>
        <v>0.32894128525196487</v>
      </c>
      <c r="G41" s="77">
        <f>E41*F41</f>
        <v>2.5177289341903168E-2</v>
      </c>
      <c r="H41" s="77">
        <v>2.6339867592943121E-2</v>
      </c>
      <c r="I41" s="77">
        <f>C41+H41</f>
        <v>2.6339867592943121E-2</v>
      </c>
      <c r="J41" s="76">
        <f>分析係数表!G44</f>
        <v>0.26022361770562108</v>
      </c>
      <c r="K41" s="78">
        <f>I41*J41</f>
        <v>6.8542556349227082E-3</v>
      </c>
      <c r="L41" s="79"/>
      <c r="M41" s="80"/>
      <c r="N41" s="81">
        <f>分析係数表!H44</f>
        <v>0.11840775914326127</v>
      </c>
      <c r="O41" s="82">
        <f t="shared" si="4"/>
        <v>3.3138980021243434</v>
      </c>
      <c r="P41" s="76">
        <f>分析係数表!C44</f>
        <v>0.32894128525196487</v>
      </c>
      <c r="Q41" s="82">
        <f>O41*P41</f>
        <v>1.0900778680127001</v>
      </c>
      <c r="R41" s="83">
        <v>1.1030140392012506</v>
      </c>
      <c r="S41" s="84">
        <f>I41+R41</f>
        <v>1.1293539067941938</v>
      </c>
      <c r="T41" s="85">
        <f>分析係数表!F44</f>
        <v>0.457650482462858</v>
      </c>
      <c r="U41" s="86">
        <f>S41*T41</f>
        <v>0.5168493603156763</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投入係数表!AC42</f>
        <v>3.8270187523918868E-4</v>
      </c>
      <c r="E42" s="77">
        <f>$C$31*D42</f>
        <v>3.8270187523918871E-2</v>
      </c>
      <c r="F42" s="76">
        <f>分析係数表!C45</f>
        <v>1</v>
      </c>
      <c r="G42" s="77">
        <f>E42*F42</f>
        <v>3.8270187523918871E-2</v>
      </c>
      <c r="H42" s="77">
        <v>4.1171096432957618E-2</v>
      </c>
      <c r="I42" s="77">
        <f>C42+H42</f>
        <v>4.1171096432957618E-2</v>
      </c>
      <c r="J42" s="76">
        <f>分析係数表!G45</f>
        <v>0</v>
      </c>
      <c r="K42" s="78">
        <f>I42*J42</f>
        <v>0</v>
      </c>
      <c r="L42" s="79"/>
      <c r="M42" s="80"/>
      <c r="N42" s="81">
        <f>分析係数表!H45</f>
        <v>0</v>
      </c>
      <c r="O42" s="82">
        <f t="shared" si="4"/>
        <v>0</v>
      </c>
      <c r="P42" s="76">
        <f>分析係数表!C45</f>
        <v>1</v>
      </c>
      <c r="Q42" s="82">
        <f>O42*P42</f>
        <v>0</v>
      </c>
      <c r="R42" s="83">
        <v>3.2934182615046502E-3</v>
      </c>
      <c r="S42" s="84">
        <f>I42+R42</f>
        <v>4.4464514694462269E-2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9.1848450057405284E-3</v>
      </c>
      <c r="E43" s="77">
        <f>$C$31*D43</f>
        <v>0.91848450057405284</v>
      </c>
      <c r="F43" s="76">
        <f>分析係数表!C46</f>
        <v>4.3404255319148932E-2</v>
      </c>
      <c r="G43" s="77">
        <f>E43*F43</f>
        <v>3.9866135769597182E-2</v>
      </c>
      <c r="H43" s="77">
        <v>4.1833899037842077E-2</v>
      </c>
      <c r="I43" s="77">
        <f>C43+H43</f>
        <v>4.1833899037842077E-2</v>
      </c>
      <c r="J43" s="76">
        <f>分析係数表!G46</f>
        <v>1.9607843137254902E-2</v>
      </c>
      <c r="K43" s="78">
        <f>I43*J43</f>
        <v>8.2027253015376619E-4</v>
      </c>
      <c r="L43" s="79"/>
      <c r="M43" s="80"/>
      <c r="N43" s="81">
        <f>分析係数表!H46</f>
        <v>2.3708493298309423E-2</v>
      </c>
      <c r="O43" s="82">
        <f t="shared" si="4"/>
        <v>0.6635336158974795</v>
      </c>
      <c r="P43" s="76">
        <f>分析係数表!C46</f>
        <v>4.3404255319148932E-2</v>
      </c>
      <c r="Q43" s="82">
        <f>O43*P43</f>
        <v>2.8800182477252301E-2</v>
      </c>
      <c r="R43" s="83">
        <v>3.1233283683204958E-2</v>
      </c>
      <c r="S43" s="84">
        <f>I43+R43</f>
        <v>7.3067182721047036E-2</v>
      </c>
      <c r="T43" s="85">
        <f>分析係数表!F46</f>
        <v>0.33333333333333331</v>
      </c>
      <c r="U43" s="86">
        <f>S43*T43</f>
        <v>2.4355727573682345E-2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投入係数表!AC44</f>
        <v>0.27439724454649828</v>
      </c>
      <c r="E44" s="91">
        <f>SUM(E5:E43)</f>
        <v>27.439724454649831</v>
      </c>
      <c r="F44" s="92">
        <f>分析係数表!C47</f>
        <v>0.41345953335341412</v>
      </c>
      <c r="G44" s="91">
        <f>SUM(G5:G43)</f>
        <v>7.3427590688264974</v>
      </c>
      <c r="H44" s="91">
        <f>SUM(H5:H43)</f>
        <v>7.940486360835818</v>
      </c>
      <c r="I44" s="91">
        <f>SUM(I5:I43)</f>
        <v>107.94048636083583</v>
      </c>
      <c r="J44" s="92">
        <f>分析係数表!G47</f>
        <v>0.27301530562506093</v>
      </c>
      <c r="K44" s="93">
        <f>SUM(K5:K43)</f>
        <v>44.636633659697502</v>
      </c>
      <c r="L44" s="94">
        <f>最終需要_まとめ!$L$33</f>
        <v>0.627</v>
      </c>
      <c r="M44" s="91">
        <f>K44*L44</f>
        <v>27.987169304630335</v>
      </c>
      <c r="N44" s="95">
        <f>分析係数表!H47</f>
        <v>1</v>
      </c>
      <c r="O44" s="96">
        <f>SUM(O5:O43)</f>
        <v>27.987169304630331</v>
      </c>
      <c r="P44" s="92">
        <f>分析係数表!C47</f>
        <v>0.41345953335341412</v>
      </c>
      <c r="Q44" s="96">
        <f>SUM(Q5:Q43)</f>
        <v>8.817868245626217</v>
      </c>
      <c r="R44" s="91">
        <f>SUM(R5:R43)</f>
        <v>9.6970565923357981</v>
      </c>
      <c r="S44" s="97">
        <f>SUM(S5:S43)</f>
        <v>117.63754295317162</v>
      </c>
      <c r="T44" s="98">
        <f>分析係数表!F47</f>
        <v>0.50258343352939261</v>
      </c>
      <c r="U44" s="99">
        <f>SUM(U5:U43)</f>
        <v>81.833756179358787</v>
      </c>
      <c r="V44" s="100">
        <f>分析係数表!D47</f>
        <v>0.12861924414259254</v>
      </c>
      <c r="W44" s="101">
        <f>SUM(W5:W43)</f>
        <v>45</v>
      </c>
      <c r="X44" s="92">
        <f>分析係数表!E47</f>
        <v>9.5684528645240963E-2</v>
      </c>
      <c r="Y44" s="102">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0.20518758684576188</v>
      </c>
      <c r="G5" s="77">
        <f t="shared" ref="G5:G38" si="1">E5*F5</f>
        <v>0</v>
      </c>
      <c r="H5" s="77">
        <f t="array" ref="H5:H43">MMULT(逆行列係数!C5:AO43,'28'!G5:G43)</f>
        <v>2.5431913530153834E-4</v>
      </c>
      <c r="I5" s="77">
        <f t="shared" ref="I5:I38" si="2">C5+H5</f>
        <v>2.5431913530153834E-4</v>
      </c>
      <c r="J5" s="76">
        <f>分析係数表!G8</f>
        <v>0.11971830985915492</v>
      </c>
      <c r="K5" s="78">
        <f t="shared" ref="K5:K38" si="3">I5*J5</f>
        <v>3.0446657043141912E-5</v>
      </c>
      <c r="L5" s="79" t="s">
        <v>184</v>
      </c>
      <c r="M5" s="80" t="s">
        <v>184</v>
      </c>
      <c r="N5" s="81">
        <f>分析係数表!H8</f>
        <v>1.3167643294941739E-2</v>
      </c>
      <c r="O5" s="82">
        <f t="shared" ref="O5:O43" si="4">$M$44*N5</f>
        <v>0.28720504096702787</v>
      </c>
      <c r="P5" s="76">
        <f>分析係数表!C8</f>
        <v>0.20518758684576188</v>
      </c>
      <c r="Q5" s="82">
        <f t="shared" ref="Q5:Q38" si="5">O5*P5</f>
        <v>5.8930909285962632E-2</v>
      </c>
      <c r="R5" s="83">
        <f t="array" ref="R5:R43">MMULT(逆行列係数!C5:AO43,'28'!Q5:Q43)</f>
        <v>9.9620696215230231E-2</v>
      </c>
      <c r="S5" s="84">
        <f t="shared" ref="S5:S38" si="6">I5+R5</f>
        <v>9.9875015350531768E-2</v>
      </c>
      <c r="T5" s="85">
        <f>分析係数表!F8</f>
        <v>0.45341278439869986</v>
      </c>
      <c r="U5" s="86">
        <f t="shared" ref="U5:U38" si="7">S5*T5</f>
        <v>4.5284608801947498E-2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投入係数表!AD6</f>
        <v>0</v>
      </c>
      <c r="E6" s="77">
        <f t="shared" si="0"/>
        <v>0</v>
      </c>
      <c r="F6" s="76">
        <f>分析係数表!C9</f>
        <v>1</v>
      </c>
      <c r="G6" s="77">
        <f t="shared" si="1"/>
        <v>0</v>
      </c>
      <c r="H6" s="77">
        <v>1.7138061228447563E-6</v>
      </c>
      <c r="I6" s="77">
        <f t="shared" si="2"/>
        <v>1.7138061228447563E-6</v>
      </c>
      <c r="J6" s="76">
        <f>分析係数表!G9</f>
        <v>0.24479166666666666</v>
      </c>
      <c r="K6" s="78">
        <f t="shared" si="3"/>
        <v>4.1952545715470595E-7</v>
      </c>
      <c r="L6" s="79"/>
      <c r="M6" s="80"/>
      <c r="N6" s="81">
        <f>分析係数表!H9</f>
        <v>6.7353674142924501E-4</v>
      </c>
      <c r="O6" s="82">
        <f t="shared" si="4"/>
        <v>1.4690794934374829E-2</v>
      </c>
      <c r="P6" s="76">
        <f>分析係数表!C9</f>
        <v>1</v>
      </c>
      <c r="Q6" s="82">
        <f t="shared" si="5"/>
        <v>1.4690794934374829E-2</v>
      </c>
      <c r="R6" s="83">
        <v>1.8437396202590675E-2</v>
      </c>
      <c r="S6" s="84">
        <f t="shared" si="6"/>
        <v>1.8439110008713521E-2</v>
      </c>
      <c r="T6" s="85">
        <f>分析係数表!F9</f>
        <v>0.671875</v>
      </c>
      <c r="U6" s="86">
        <f t="shared" si="7"/>
        <v>1.2388777037104398E-2</v>
      </c>
      <c r="V6" s="87">
        <f>分析係数表!D9</f>
        <v>7.2916666666666671E-2</v>
      </c>
      <c r="W6" s="88">
        <f t="shared" si="8"/>
        <v>0</v>
      </c>
      <c r="X6" s="76">
        <f>分析係数表!E9</f>
        <v>3.125E-2</v>
      </c>
      <c r="Y6" s="89">
        <f t="shared" si="9"/>
        <v>0</v>
      </c>
    </row>
    <row r="7" spans="1:25" x14ac:dyDescent="0.2">
      <c r="A7" s="6" t="s">
        <v>220</v>
      </c>
      <c r="B7" s="5" t="s">
        <v>266</v>
      </c>
      <c r="C7" s="90"/>
      <c r="D7" s="76">
        <f>投入係数表!AD7</f>
        <v>0</v>
      </c>
      <c r="E7" s="77">
        <f t="shared" si="0"/>
        <v>0</v>
      </c>
      <c r="F7" s="76">
        <f>分析係数表!C10</f>
        <v>1</v>
      </c>
      <c r="G7" s="77">
        <f t="shared" si="1"/>
        <v>0</v>
      </c>
      <c r="H7" s="77">
        <v>1.5227047783385147E-5</v>
      </c>
      <c r="I7" s="77">
        <f t="shared" si="2"/>
        <v>1.5227047783385147E-5</v>
      </c>
      <c r="J7" s="76">
        <f>分析係数表!G10</f>
        <v>0.17878930079774755</v>
      </c>
      <c r="K7" s="78">
        <f t="shared" si="3"/>
        <v>2.7224332264053222E-6</v>
      </c>
      <c r="L7" s="79"/>
      <c r="M7" s="80"/>
      <c r="N7" s="81">
        <f>分析係数表!H10</f>
        <v>1.34707348285849E-3</v>
      </c>
      <c r="O7" s="82">
        <f t="shared" si="4"/>
        <v>2.9381589868749659E-2</v>
      </c>
      <c r="P7" s="76">
        <f>分析係数表!C10</f>
        <v>1</v>
      </c>
      <c r="Q7" s="82">
        <f t="shared" si="5"/>
        <v>2.9381589868749659E-2</v>
      </c>
      <c r="R7" s="83">
        <v>6.8133659173942207E-2</v>
      </c>
      <c r="S7" s="84">
        <f t="shared" si="6"/>
        <v>6.8148886221725588E-2</v>
      </c>
      <c r="T7" s="85">
        <f>分析係数表!F10</f>
        <v>0.51806663538244957</v>
      </c>
      <c r="U7" s="86">
        <f t="shared" si="7"/>
        <v>3.530566418995075E-2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投入係数表!AD8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-7.345397467187414E-4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0.31725255547245079</v>
      </c>
      <c r="G9" s="77">
        <f t="shared" si="1"/>
        <v>0</v>
      </c>
      <c r="H9" s="77">
        <v>2.1044166111814803E-4</v>
      </c>
      <c r="I9" s="77">
        <f t="shared" si="2"/>
        <v>2.1044166111814803E-4</v>
      </c>
      <c r="J9" s="76">
        <f>分析係数表!G12</f>
        <v>0.14436450839328538</v>
      </c>
      <c r="K9" s="78">
        <f t="shared" si="3"/>
        <v>3.03803069527878E-5</v>
      </c>
      <c r="L9" s="79"/>
      <c r="M9" s="80"/>
      <c r="N9" s="81">
        <f>分析係数表!H12</f>
        <v>9.9009900990099015E-2</v>
      </c>
      <c r="O9" s="82">
        <f t="shared" si="4"/>
        <v>2.1595468553530996</v>
      </c>
      <c r="P9" s="76">
        <f>分析係数表!C12</f>
        <v>0.31725255547245079</v>
      </c>
      <c r="Q9" s="82">
        <f t="shared" si="5"/>
        <v>0.68512175852326596</v>
      </c>
      <c r="R9" s="83">
        <v>0.78448709916139348</v>
      </c>
      <c r="S9" s="84">
        <f t="shared" si="6"/>
        <v>0.78469754082251164</v>
      </c>
      <c r="T9" s="85">
        <f>分析係数表!F12</f>
        <v>0.2880095923261391</v>
      </c>
      <c r="U9" s="86">
        <f t="shared" si="7"/>
        <v>0.22600041883161548</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投入係数表!AD10</f>
        <v>8.9525514771709937E-4</v>
      </c>
      <c r="E10" s="77">
        <f t="shared" si="0"/>
        <v>8.9525514771709933E-2</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0.32246294880952747</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投入係数表!AD11</f>
        <v>5.3715308863025966E-3</v>
      </c>
      <c r="E11" s="77">
        <f t="shared" si="0"/>
        <v>0.53715308863025968</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2.7177970628593433E-2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0.20052935085421641</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投入係数表!AD13</f>
        <v>0</v>
      </c>
      <c r="E13" s="77">
        <f t="shared" si="0"/>
        <v>0</v>
      </c>
      <c r="F13" s="76">
        <f>分析係数表!C16</f>
        <v>8.9814814814814792E-2</v>
      </c>
      <c r="G13" s="77">
        <f t="shared" si="1"/>
        <v>0</v>
      </c>
      <c r="H13" s="77">
        <v>5.2415483940140978E-3</v>
      </c>
      <c r="I13" s="77">
        <f t="shared" si="2"/>
        <v>5.2415483940140978E-3</v>
      </c>
      <c r="J13" s="76">
        <f>分析係数表!G16</f>
        <v>3.255813953488372E-2</v>
      </c>
      <c r="K13" s="78">
        <f t="shared" si="3"/>
        <v>1.7065506399115666E-4</v>
      </c>
      <c r="L13" s="79"/>
      <c r="M13" s="80"/>
      <c r="N13" s="81">
        <f>分析係数表!H16</f>
        <v>1.7579308951303295E-2</v>
      </c>
      <c r="O13" s="82">
        <f t="shared" si="4"/>
        <v>0.38342974778718303</v>
      </c>
      <c r="P13" s="76">
        <f>分析係数表!C16</f>
        <v>8.9814814814814792E-2</v>
      </c>
      <c r="Q13" s="82">
        <f t="shared" si="5"/>
        <v>3.4437671791996985E-2</v>
      </c>
      <c r="R13" s="83">
        <v>3.7995968685080886E-2</v>
      </c>
      <c r="S13" s="84">
        <f t="shared" si="6"/>
        <v>4.3237517079094984E-2</v>
      </c>
      <c r="T13" s="85">
        <f>分析係数表!F16</f>
        <v>0.28372093023255812</v>
      </c>
      <c r="U13" s="86">
        <f t="shared" si="7"/>
        <v>1.2267388566626947E-2</v>
      </c>
      <c r="V13" s="87">
        <f>分析係数表!D16</f>
        <v>0</v>
      </c>
      <c r="W13" s="88">
        <f t="shared" si="8"/>
        <v>0</v>
      </c>
      <c r="X13" s="76">
        <f>分析係数表!E16</f>
        <v>0</v>
      </c>
      <c r="Y13" s="89">
        <f t="shared" si="9"/>
        <v>0</v>
      </c>
    </row>
    <row r="14" spans="1:25" x14ac:dyDescent="0.2">
      <c r="A14" s="6" t="s">
        <v>2</v>
      </c>
      <c r="B14" s="5" t="s">
        <v>364</v>
      </c>
      <c r="C14" s="90"/>
      <c r="D14" s="76">
        <f>投入係数表!AD14</f>
        <v>2.6857654431512983E-3</v>
      </c>
      <c r="E14" s="77">
        <f t="shared" si="0"/>
        <v>0.26857654431512984</v>
      </c>
      <c r="F14" s="76">
        <f>分析係数表!C17</f>
        <v>7.194244604316502E-3</v>
      </c>
      <c r="G14" s="77">
        <f t="shared" si="1"/>
        <v>1.9322053547850947E-3</v>
      </c>
      <c r="H14" s="77">
        <v>2.4385481957918034E-3</v>
      </c>
      <c r="I14" s="77">
        <f t="shared" si="2"/>
        <v>2.4385481957918034E-3</v>
      </c>
      <c r="J14" s="76">
        <f>分析係数表!G17</f>
        <v>0.24242424242424243</v>
      </c>
      <c r="K14" s="78">
        <f t="shared" si="3"/>
        <v>5.9116319897983111E-4</v>
      </c>
      <c r="L14" s="79"/>
      <c r="M14" s="80"/>
      <c r="N14" s="81">
        <f>分析係数表!H17</f>
        <v>2.8625311510742913E-3</v>
      </c>
      <c r="O14" s="82">
        <f t="shared" si="4"/>
        <v>6.2435878471093026E-2</v>
      </c>
      <c r="P14" s="76">
        <f>分析係数表!C17</f>
        <v>7.194244604316502E-3</v>
      </c>
      <c r="Q14" s="82">
        <f t="shared" si="5"/>
        <v>4.4917898180642186E-4</v>
      </c>
      <c r="R14" s="83">
        <v>7.2075319692848142E-4</v>
      </c>
      <c r="S14" s="84">
        <f t="shared" si="6"/>
        <v>3.1593013927202849E-3</v>
      </c>
      <c r="T14" s="85">
        <f>分析係数表!F17</f>
        <v>0.39393939393939392</v>
      </c>
      <c r="U14" s="86">
        <f t="shared" si="7"/>
        <v>1.2445732759201122E-3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投入係数表!AD15</f>
        <v>0</v>
      </c>
      <c r="E15" s="77">
        <f t="shared" si="0"/>
        <v>0</v>
      </c>
      <c r="F15" s="76">
        <f>分析係数表!C18</f>
        <v>0.18904593639575973</v>
      </c>
      <c r="G15" s="77">
        <f t="shared" si="1"/>
        <v>0</v>
      </c>
      <c r="H15" s="77">
        <v>5.2154203822200526E-3</v>
      </c>
      <c r="I15" s="77">
        <f t="shared" si="2"/>
        <v>5.2154203822200526E-3</v>
      </c>
      <c r="J15" s="76">
        <f>分析係数表!G18</f>
        <v>0.21417322834645669</v>
      </c>
      <c r="K15" s="78">
        <f t="shared" si="3"/>
        <v>1.1170034204439799E-3</v>
      </c>
      <c r="L15" s="79"/>
      <c r="M15" s="80"/>
      <c r="N15" s="81">
        <f>分析係数表!H18</f>
        <v>4.7147571900047147E-4</v>
      </c>
      <c r="O15" s="82">
        <f t="shared" si="4"/>
        <v>1.0283556454062379E-2</v>
      </c>
      <c r="P15" s="76">
        <f>分析係数表!C18</f>
        <v>0.18904593639575973</v>
      </c>
      <c r="Q15" s="82">
        <f t="shared" si="5"/>
        <v>1.944064559336881E-3</v>
      </c>
      <c r="R15" s="83">
        <v>3.2376536686860124E-3</v>
      </c>
      <c r="S15" s="84">
        <f t="shared" si="6"/>
        <v>8.4530740509060655E-3</v>
      </c>
      <c r="T15" s="85">
        <f>分析係数表!F18</f>
        <v>0.45826771653543308</v>
      </c>
      <c r="U15" s="86">
        <f t="shared" si="7"/>
        <v>3.8737709430136458E-3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投入係数表!AD16</f>
        <v>0</v>
      </c>
      <c r="E16" s="77">
        <f t="shared" si="0"/>
        <v>0</v>
      </c>
      <c r="F16" s="76">
        <f>分析係数表!C19</f>
        <v>0.10693641618497107</v>
      </c>
      <c r="G16" s="77">
        <f t="shared" si="1"/>
        <v>0</v>
      </c>
      <c r="H16" s="77">
        <v>8.6233764414344032E-4</v>
      </c>
      <c r="I16" s="77">
        <f t="shared" si="2"/>
        <v>8.6233764414344032E-4</v>
      </c>
      <c r="J16" s="76">
        <f>分析係数表!G19</f>
        <v>5.6250000000000001E-2</v>
      </c>
      <c r="K16" s="78">
        <f t="shared" si="3"/>
        <v>4.8506492483068519E-5</v>
      </c>
      <c r="L16" s="79"/>
      <c r="M16" s="80"/>
      <c r="N16" s="81">
        <f>分析係数表!H19</f>
        <v>-1.34707348285849E-4</v>
      </c>
      <c r="O16" s="82">
        <f t="shared" si="4"/>
        <v>-2.9381589868749656E-3</v>
      </c>
      <c r="P16" s="76">
        <f>分析係数表!C19</f>
        <v>0.10693641618497107</v>
      </c>
      <c r="Q16" s="82">
        <f t="shared" si="5"/>
        <v>-3.1419619223807429E-4</v>
      </c>
      <c r="R16" s="83">
        <v>-1.7141030108142413E-4</v>
      </c>
      <c r="S16" s="84">
        <f t="shared" si="6"/>
        <v>6.9092734306201622E-4</v>
      </c>
      <c r="T16" s="85">
        <f>分析係数表!F19</f>
        <v>0.23125000000000001</v>
      </c>
      <c r="U16" s="86">
        <f t="shared" si="7"/>
        <v>1.5977694808309127E-4</v>
      </c>
      <c r="V16" s="87">
        <f>分析係数表!D19</f>
        <v>0</v>
      </c>
      <c r="W16" s="88">
        <f t="shared" si="8"/>
        <v>0</v>
      </c>
      <c r="X16" s="76">
        <f>分析係数表!E19</f>
        <v>0</v>
      </c>
      <c r="Y16" s="89">
        <f t="shared" si="9"/>
        <v>0</v>
      </c>
    </row>
    <row r="17" spans="1:25" x14ac:dyDescent="0.2">
      <c r="A17" s="6" t="s">
        <v>5</v>
      </c>
      <c r="B17" s="5" t="s">
        <v>33</v>
      </c>
      <c r="C17" s="90"/>
      <c r="D17" s="76">
        <f>投入係数表!AD17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1.3221715440937344E-2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投入係数表!AD18</f>
        <v>0</v>
      </c>
      <c r="E18" s="77">
        <f t="shared" si="0"/>
        <v>0</v>
      </c>
      <c r="F18" s="76">
        <f>分析係数表!C21</f>
        <v>2.4177949709864643E-2</v>
      </c>
      <c r="G18" s="77">
        <f t="shared" si="1"/>
        <v>0</v>
      </c>
      <c r="H18" s="77">
        <v>9.2328672900296612E-4</v>
      </c>
      <c r="I18" s="77">
        <f t="shared" si="2"/>
        <v>9.2328672900296612E-4</v>
      </c>
      <c r="J18" s="76">
        <f>分析係数表!G21</f>
        <v>0.28491620111731841</v>
      </c>
      <c r="K18" s="78">
        <f t="shared" si="3"/>
        <v>2.6305934736956015E-4</v>
      </c>
      <c r="L18" s="79"/>
      <c r="M18" s="80"/>
      <c r="N18" s="81">
        <f>分析係数表!H21</f>
        <v>9.7662827507240518E-4</v>
      </c>
      <c r="O18" s="82">
        <f t="shared" si="4"/>
        <v>2.13016526548435E-2</v>
      </c>
      <c r="P18" s="76">
        <f>分析係数表!C21</f>
        <v>2.4177949709864643E-2</v>
      </c>
      <c r="Q18" s="82">
        <f t="shared" si="5"/>
        <v>5.1503028662581085E-4</v>
      </c>
      <c r="R18" s="83">
        <v>8.6194499316251351E-4</v>
      </c>
      <c r="S18" s="84">
        <f t="shared" si="6"/>
        <v>1.7852317221654797E-3</v>
      </c>
      <c r="T18" s="85">
        <f>分析係数表!F21</f>
        <v>0.42458100558659218</v>
      </c>
      <c r="U18" s="86">
        <f t="shared" si="7"/>
        <v>7.5797547980210314E-4</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投入係数表!AD19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7.345397467187414E-4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7.345397467187414E-4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投入係数表!AD21</f>
        <v>0</v>
      </c>
      <c r="E21" s="77">
        <f t="shared" si="0"/>
        <v>0</v>
      </c>
      <c r="F21" s="76">
        <f>分析係数表!C24</f>
        <v>5.8479532163743242E-3</v>
      </c>
      <c r="G21" s="77">
        <f t="shared" si="1"/>
        <v>0</v>
      </c>
      <c r="H21" s="77">
        <v>1.21674001720414E-4</v>
      </c>
      <c r="I21" s="77">
        <f t="shared" si="2"/>
        <v>1.21674001720414E-4</v>
      </c>
      <c r="J21" s="76">
        <f>分析係数表!G24</f>
        <v>0.33333333333333331</v>
      </c>
      <c r="K21" s="78">
        <f t="shared" si="3"/>
        <v>4.0558000573471331E-5</v>
      </c>
      <c r="L21" s="79"/>
      <c r="M21" s="80"/>
      <c r="N21" s="81">
        <f>分析係数表!H24</f>
        <v>4.0412204485754696E-4</v>
      </c>
      <c r="O21" s="82">
        <f t="shared" si="4"/>
        <v>8.8144769606248972E-3</v>
      </c>
      <c r="P21" s="76">
        <f>分析係数表!C24</f>
        <v>5.8479532163743242E-3</v>
      </c>
      <c r="Q21" s="82">
        <f t="shared" si="5"/>
        <v>5.1546648892543746E-5</v>
      </c>
      <c r="R21" s="83">
        <v>1.0563604438955504E-4</v>
      </c>
      <c r="S21" s="84">
        <f t="shared" si="6"/>
        <v>2.2731004610996902E-4</v>
      </c>
      <c r="T21" s="85">
        <f>分析係数表!F24</f>
        <v>0.66666666666666663</v>
      </c>
      <c r="U21" s="86">
        <f t="shared" si="7"/>
        <v>1.5154003073997933E-4</v>
      </c>
      <c r="V21" s="87">
        <f>分析係数表!D24</f>
        <v>0</v>
      </c>
      <c r="W21" s="88">
        <f t="shared" si="8"/>
        <v>0</v>
      </c>
      <c r="X21" s="76">
        <f>分析係数表!E24</f>
        <v>0</v>
      </c>
      <c r="Y21" s="89">
        <f t="shared" si="9"/>
        <v>0</v>
      </c>
    </row>
    <row r="22" spans="1:25" x14ac:dyDescent="0.2">
      <c r="A22" s="6" t="s">
        <v>10</v>
      </c>
      <c r="B22" s="5" t="s">
        <v>271</v>
      </c>
      <c r="C22" s="90"/>
      <c r="D22" s="76">
        <f>投入係数表!AD22</f>
        <v>0</v>
      </c>
      <c r="E22" s="77">
        <f t="shared" si="0"/>
        <v>0</v>
      </c>
      <c r="F22" s="76">
        <f>分析係数表!C25</f>
        <v>1.2048192771084376E-2</v>
      </c>
      <c r="G22" s="77">
        <f t="shared" si="1"/>
        <v>0</v>
      </c>
      <c r="H22" s="77">
        <v>6.974494528420547E-4</v>
      </c>
      <c r="I22" s="77">
        <f t="shared" si="2"/>
        <v>6.974494528420547E-4</v>
      </c>
      <c r="J22" s="76">
        <f>分析係数表!G25</f>
        <v>0.33333333333333331</v>
      </c>
      <c r="K22" s="78">
        <f t="shared" si="3"/>
        <v>2.3248315094735156E-4</v>
      </c>
      <c r="L22" s="79"/>
      <c r="M22" s="80"/>
      <c r="N22" s="81">
        <f>分析係数表!H25</f>
        <v>5.3882939314339599E-4</v>
      </c>
      <c r="O22" s="82">
        <f t="shared" si="4"/>
        <v>1.1752635947499862E-2</v>
      </c>
      <c r="P22" s="76">
        <f>分析係数表!C25</f>
        <v>1.2048192771084376E-2</v>
      </c>
      <c r="Q22" s="82">
        <f t="shared" si="5"/>
        <v>1.4159802346385423E-4</v>
      </c>
      <c r="R22" s="83">
        <v>2.3667904311949225E-4</v>
      </c>
      <c r="S22" s="84">
        <f t="shared" si="6"/>
        <v>9.34128495961547E-4</v>
      </c>
      <c r="T22" s="85">
        <f>分析係数表!F25</f>
        <v>0.66666666666666663</v>
      </c>
      <c r="U22" s="86">
        <f t="shared" si="7"/>
        <v>6.2275233064103134E-4</v>
      </c>
      <c r="V22" s="87">
        <f>分析係数表!D25</f>
        <v>0</v>
      </c>
      <c r="W22" s="88">
        <f t="shared" si="8"/>
        <v>0</v>
      </c>
      <c r="X22" s="76">
        <f>分析係数表!E25</f>
        <v>0</v>
      </c>
      <c r="Y22" s="89">
        <f t="shared" si="9"/>
        <v>0</v>
      </c>
    </row>
    <row r="23" spans="1:25" x14ac:dyDescent="0.2">
      <c r="A23" s="6" t="s">
        <v>11</v>
      </c>
      <c r="B23" s="5" t="s">
        <v>35</v>
      </c>
      <c r="C23" s="90"/>
      <c r="D23" s="76">
        <f>投入係数表!AD23</f>
        <v>0</v>
      </c>
      <c r="E23" s="77">
        <f t="shared" si="0"/>
        <v>0</v>
      </c>
      <c r="F23" s="76">
        <f>分析係数表!C26</f>
        <v>2.4531024531024515E-2</v>
      </c>
      <c r="G23" s="77">
        <f t="shared" si="1"/>
        <v>0</v>
      </c>
      <c r="H23" s="77">
        <v>8.8536809823505495E-4</v>
      </c>
      <c r="I23" s="77">
        <f t="shared" si="2"/>
        <v>8.8536809823505495E-4</v>
      </c>
      <c r="J23" s="76">
        <f>分析係数表!G26</f>
        <v>0.2</v>
      </c>
      <c r="K23" s="78">
        <f t="shared" si="3"/>
        <v>1.7707361964701101E-4</v>
      </c>
      <c r="L23" s="79"/>
      <c r="M23" s="80"/>
      <c r="N23" s="81">
        <f>分析係数表!H26</f>
        <v>1.1988953997440561E-2</v>
      </c>
      <c r="O23" s="82">
        <f t="shared" si="4"/>
        <v>0.26149614983187197</v>
      </c>
      <c r="P23" s="76">
        <f>分析係数表!C26</f>
        <v>2.4531024531024515E-2</v>
      </c>
      <c r="Q23" s="82">
        <f t="shared" si="5"/>
        <v>6.4147684662941131E-3</v>
      </c>
      <c r="R23" s="83">
        <v>6.5426711924016882E-3</v>
      </c>
      <c r="S23" s="84">
        <f t="shared" si="6"/>
        <v>7.428039290636743E-3</v>
      </c>
      <c r="T23" s="85">
        <f>分析係数表!F26</f>
        <v>0.35</v>
      </c>
      <c r="U23" s="86">
        <f t="shared" si="7"/>
        <v>2.59981375172286E-3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投入係数表!AD24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0.25047805363109082</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3.3670033670033517E-3</v>
      </c>
      <c r="G25" s="77">
        <f t="shared" si="1"/>
        <v>0</v>
      </c>
      <c r="H25" s="77">
        <v>4.7449755275109906E-4</v>
      </c>
      <c r="I25" s="77">
        <f t="shared" si="2"/>
        <v>4.7449755275109906E-4</v>
      </c>
      <c r="J25" s="76">
        <f>分析係数表!G28</f>
        <v>0.13333333333333333</v>
      </c>
      <c r="K25" s="78">
        <f t="shared" si="3"/>
        <v>6.3266340366813212E-5</v>
      </c>
      <c r="L25" s="79"/>
      <c r="M25" s="80"/>
      <c r="N25" s="81">
        <f>分析係数表!H28</f>
        <v>2.1418468377449991E-2</v>
      </c>
      <c r="O25" s="82">
        <f t="shared" si="4"/>
        <v>0.46716727891311954</v>
      </c>
      <c r="P25" s="76">
        <f>分析係数表!C28</f>
        <v>3.3670033670033517E-3</v>
      </c>
      <c r="Q25" s="82">
        <f t="shared" si="5"/>
        <v>1.5729538010542674E-3</v>
      </c>
      <c r="R25" s="83">
        <v>1.6382497942717727E-3</v>
      </c>
      <c r="S25" s="84">
        <f t="shared" si="6"/>
        <v>2.1127473470228717E-3</v>
      </c>
      <c r="T25" s="85">
        <f>分析係数表!F28</f>
        <v>0.22222222222222221</v>
      </c>
      <c r="U25" s="86">
        <f t="shared" si="7"/>
        <v>4.6949941044952703E-4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投入係数表!AD26</f>
        <v>1.7009847806624886E-2</v>
      </c>
      <c r="E26" s="77">
        <f t="shared" si="0"/>
        <v>1.7009847806624887</v>
      </c>
      <c r="F26" s="76">
        <f>分析係数表!C29</f>
        <v>2.5392986698911768E-2</v>
      </c>
      <c r="G26" s="77">
        <f t="shared" si="1"/>
        <v>4.3193083910413925E-2</v>
      </c>
      <c r="H26" s="77">
        <v>4.5376736912802654E-2</v>
      </c>
      <c r="I26" s="77">
        <f t="shared" si="2"/>
        <v>4.5376736912802654E-2</v>
      </c>
      <c r="J26" s="76">
        <f>分析係数表!G29</f>
        <v>0.29914529914529914</v>
      </c>
      <c r="K26" s="78">
        <f t="shared" si="3"/>
        <v>1.3574237538017888E-2</v>
      </c>
      <c r="L26" s="79"/>
      <c r="M26" s="80"/>
      <c r="N26" s="81">
        <f>分析係数表!H29</f>
        <v>1.0103051121438675E-2</v>
      </c>
      <c r="O26" s="82">
        <f t="shared" si="4"/>
        <v>0.22036192401562243</v>
      </c>
      <c r="P26" s="76">
        <f>分析係数表!C29</f>
        <v>2.5392986698911768E-2</v>
      </c>
      <c r="Q26" s="82">
        <f t="shared" si="5"/>
        <v>5.5956474054753066E-3</v>
      </c>
      <c r="R26" s="83">
        <v>7.0928708744958371E-3</v>
      </c>
      <c r="S26" s="84">
        <f t="shared" si="6"/>
        <v>5.2469607787298492E-2</v>
      </c>
      <c r="T26" s="85">
        <f>分析係数表!F29</f>
        <v>0.51282051282051277</v>
      </c>
      <c r="U26" s="86">
        <f t="shared" si="7"/>
        <v>2.6907491172973582E-2</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投入係数表!AD27</f>
        <v>2.6857654431512983E-3</v>
      </c>
      <c r="E27" s="77">
        <f t="shared" si="0"/>
        <v>0.26857654431512984</v>
      </c>
      <c r="F27" s="76">
        <f>分析係数表!C30</f>
        <v>1</v>
      </c>
      <c r="G27" s="77">
        <f t="shared" si="1"/>
        <v>0.26857654431512984</v>
      </c>
      <c r="H27" s="77">
        <v>0.29357593945415733</v>
      </c>
      <c r="I27" s="77">
        <f t="shared" si="2"/>
        <v>0.29357593945415733</v>
      </c>
      <c r="J27" s="76">
        <f>分析係数表!G30</f>
        <v>0.34463347510632975</v>
      </c>
      <c r="K27" s="78">
        <f t="shared" si="3"/>
        <v>0.1011760962216917</v>
      </c>
      <c r="L27" s="79"/>
      <c r="M27" s="80"/>
      <c r="N27" s="81">
        <f>分析係数表!H30</f>
        <v>0</v>
      </c>
      <c r="O27" s="82">
        <f t="shared" si="4"/>
        <v>0</v>
      </c>
      <c r="P27" s="76">
        <f>分析係数表!C30</f>
        <v>1</v>
      </c>
      <c r="Q27" s="82">
        <f t="shared" si="5"/>
        <v>0</v>
      </c>
      <c r="R27" s="83">
        <v>3.1478034500528648E-2</v>
      </c>
      <c r="S27" s="84">
        <f t="shared" si="6"/>
        <v>0.32505397395468599</v>
      </c>
      <c r="T27" s="85">
        <f>分析係数表!F30</f>
        <v>0.44145609206905179</v>
      </c>
      <c r="U27" s="86">
        <f t="shared" si="7"/>
        <v>0.14349705705355101</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投入係数表!AD28</f>
        <v>4.4762757385854966E-3</v>
      </c>
      <c r="E28" s="77">
        <f t="shared" si="0"/>
        <v>0.44762757385854968</v>
      </c>
      <c r="F28" s="76">
        <f>分析係数表!C31</f>
        <v>1.5332197614991494E-2</v>
      </c>
      <c r="G28" s="77">
        <f t="shared" si="1"/>
        <v>6.863114420318484E-3</v>
      </c>
      <c r="H28" s="77">
        <v>8.0927560361217388E-3</v>
      </c>
      <c r="I28" s="77">
        <f t="shared" si="2"/>
        <v>8.0927560361217388E-3</v>
      </c>
      <c r="J28" s="76">
        <f>分析係数表!G31</f>
        <v>7.407407407407407E-2</v>
      </c>
      <c r="K28" s="78">
        <f t="shared" si="3"/>
        <v>5.9946341008309178E-4</v>
      </c>
      <c r="L28" s="79"/>
      <c r="M28" s="80"/>
      <c r="N28" s="81">
        <f>分析係数表!H31</f>
        <v>2.4786152084596214E-2</v>
      </c>
      <c r="O28" s="82">
        <f t="shared" si="4"/>
        <v>0.54062125358499369</v>
      </c>
      <c r="P28" s="76">
        <f>分析係数表!C31</f>
        <v>1.5332197614991494E-2</v>
      </c>
      <c r="Q28" s="82">
        <f t="shared" si="5"/>
        <v>8.288911894829552E-3</v>
      </c>
      <c r="R28" s="83">
        <v>9.9014461272146862E-3</v>
      </c>
      <c r="S28" s="84">
        <f t="shared" si="6"/>
        <v>1.7994202163336425E-2</v>
      </c>
      <c r="T28" s="85">
        <f>分析係数表!F31</f>
        <v>0.37037037037037035</v>
      </c>
      <c r="U28" s="86">
        <f t="shared" si="7"/>
        <v>6.6645193197542307E-3</v>
      </c>
      <c r="V28" s="87">
        <f>分析係数表!D31</f>
        <v>0</v>
      </c>
      <c r="W28" s="88">
        <f t="shared" si="8"/>
        <v>0</v>
      </c>
      <c r="X28" s="76">
        <f>分析係数表!E31</f>
        <v>0</v>
      </c>
      <c r="Y28" s="89">
        <f t="shared" si="9"/>
        <v>0</v>
      </c>
    </row>
    <row r="29" spans="1:25" x14ac:dyDescent="0.2">
      <c r="A29" s="6" t="s">
        <v>17</v>
      </c>
      <c r="B29" s="5" t="s">
        <v>272</v>
      </c>
      <c r="C29" s="90"/>
      <c r="D29" s="76">
        <f>投入係数表!AD29</f>
        <v>8.9525514771709937E-4</v>
      </c>
      <c r="E29" s="77">
        <f t="shared" si="0"/>
        <v>8.9525514771709933E-2</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0.15351880706421697</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投入係数表!AD30</f>
        <v>3.5810205908683975E-3</v>
      </c>
      <c r="E30" s="77">
        <f t="shared" si="0"/>
        <v>0.35810205908683973</v>
      </c>
      <c r="F30" s="76">
        <f>分析係数表!C33</f>
        <v>1</v>
      </c>
      <c r="G30" s="77">
        <f t="shared" si="1"/>
        <v>0.35810205908683973</v>
      </c>
      <c r="H30" s="77">
        <v>0.36861593215954797</v>
      </c>
      <c r="I30" s="77">
        <f t="shared" si="2"/>
        <v>0.36861593215954797</v>
      </c>
      <c r="J30" s="76">
        <f>分析係数表!G33</f>
        <v>0.50724637681159424</v>
      </c>
      <c r="K30" s="78">
        <f t="shared" si="3"/>
        <v>0.18697909602295912</v>
      </c>
      <c r="L30" s="79"/>
      <c r="M30" s="80"/>
      <c r="N30" s="81">
        <f>分析係数表!H33</f>
        <v>1.0439819492153296E-3</v>
      </c>
      <c r="O30" s="82">
        <f t="shared" si="4"/>
        <v>2.2770732148280983E-2</v>
      </c>
      <c r="P30" s="76">
        <f>分析係数表!C33</f>
        <v>1</v>
      </c>
      <c r="Q30" s="82">
        <f t="shared" si="5"/>
        <v>2.2770732148280983E-2</v>
      </c>
      <c r="R30" s="83">
        <v>6.4654593988385897E-2</v>
      </c>
      <c r="S30" s="84">
        <f t="shared" si="6"/>
        <v>0.43327052614793388</v>
      </c>
      <c r="T30" s="85">
        <f>分析係数表!F33</f>
        <v>0.64822134387351782</v>
      </c>
      <c r="U30" s="86">
        <f t="shared" si="7"/>
        <v>0.28085520272039982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投入係数表!AD31</f>
        <v>5.3715308863025966E-3</v>
      </c>
      <c r="E31" s="77">
        <f t="shared" si="0"/>
        <v>0.53715308863025968</v>
      </c>
      <c r="F31" s="76">
        <f>分析係数表!C34</f>
        <v>0.17998641611953814</v>
      </c>
      <c r="G31" s="77">
        <f t="shared" si="1"/>
        <v>9.6680259330101076E-2</v>
      </c>
      <c r="H31" s="77">
        <v>0.13620118370441062</v>
      </c>
      <c r="I31" s="77">
        <f t="shared" si="2"/>
        <v>0.13620118370441062</v>
      </c>
      <c r="J31" s="76">
        <f>分析係数表!G34</f>
        <v>0.42479908151549944</v>
      </c>
      <c r="K31" s="78">
        <f t="shared" si="3"/>
        <v>5.7858137738957441E-2</v>
      </c>
      <c r="L31" s="79"/>
      <c r="M31" s="80"/>
      <c r="N31" s="81">
        <f>分析係数表!H34</f>
        <v>0.17353674142924497</v>
      </c>
      <c r="O31" s="82">
        <f t="shared" si="4"/>
        <v>3.7850833148416747</v>
      </c>
      <c r="P31" s="76">
        <f>分析係数表!C34</f>
        <v>0.17998641611953814</v>
      </c>
      <c r="Q31" s="82">
        <f t="shared" si="5"/>
        <v>0.68126358055221448</v>
      </c>
      <c r="R31" s="83">
        <v>0.72292219713041017</v>
      </c>
      <c r="S31" s="84">
        <f t="shared" si="6"/>
        <v>0.85912338083482076</v>
      </c>
      <c r="T31" s="85">
        <f>分析係数表!F34</f>
        <v>0.70187523918867201</v>
      </c>
      <c r="U31" s="86">
        <f t="shared" si="7"/>
        <v>0.60299742841602033</v>
      </c>
      <c r="V31" s="87">
        <f>分析係数表!D34</f>
        <v>0.4351320321469575</v>
      </c>
      <c r="W31" s="88">
        <f t="shared" si="8"/>
        <v>0</v>
      </c>
      <c r="X31" s="76">
        <f>分析係数表!E34</f>
        <v>0.25449674703406044</v>
      </c>
      <c r="Y31" s="89">
        <f t="shared" si="9"/>
        <v>0</v>
      </c>
    </row>
    <row r="32" spans="1:25" x14ac:dyDescent="0.2">
      <c r="A32" s="6" t="s">
        <v>20</v>
      </c>
      <c r="B32" s="5" t="s">
        <v>37</v>
      </c>
      <c r="C32" s="75">
        <f>最終需要_まとめ!C33</f>
        <v>100</v>
      </c>
      <c r="D32" s="76">
        <f>投入係数表!AD32</f>
        <v>4.8343777976723366E-2</v>
      </c>
      <c r="E32" s="77">
        <f t="shared" si="0"/>
        <v>4.834377797672337</v>
      </c>
      <c r="F32" s="76">
        <f>分析係数表!C35</f>
        <v>0.37009544008483564</v>
      </c>
      <c r="G32" s="77">
        <f t="shared" si="1"/>
        <v>1.789181178565902</v>
      </c>
      <c r="H32" s="77">
        <v>1.8816657153496337</v>
      </c>
      <c r="I32" s="77">
        <f t="shared" si="2"/>
        <v>101.88166571534964</v>
      </c>
      <c r="J32" s="76">
        <f>分析係数表!G35</f>
        <v>0.31512981199641898</v>
      </c>
      <c r="K32" s="78">
        <f t="shared" si="3"/>
        <v>32.105950162760138</v>
      </c>
      <c r="L32" s="79"/>
      <c r="M32" s="80"/>
      <c r="N32" s="81">
        <f>分析係数表!H35</f>
        <v>6.5501448103994067E-2</v>
      </c>
      <c r="O32" s="82">
        <f t="shared" si="4"/>
        <v>1.4286798073679519</v>
      </c>
      <c r="P32" s="76">
        <f>分析係数表!C35</f>
        <v>0.37009544008483564</v>
      </c>
      <c r="Q32" s="82">
        <f t="shared" si="5"/>
        <v>0.52874788204816037</v>
      </c>
      <c r="R32" s="83">
        <v>0.61762260743174513</v>
      </c>
      <c r="S32" s="84">
        <f t="shared" si="6"/>
        <v>102.49928832278138</v>
      </c>
      <c r="T32" s="85">
        <f>分析係数表!F35</f>
        <v>0.64995523724261417</v>
      </c>
      <c r="U32" s="86">
        <f t="shared" si="7"/>
        <v>66.619949259032481</v>
      </c>
      <c r="V32" s="87">
        <f>分析係数表!D35</f>
        <v>9.1316025067144133E-2</v>
      </c>
      <c r="W32" s="88">
        <f t="shared" si="8"/>
        <v>9</v>
      </c>
      <c r="X32" s="76">
        <f>分析係数表!E35</f>
        <v>8.5049239033124446E-2</v>
      </c>
      <c r="Y32" s="89">
        <f t="shared" si="9"/>
        <v>9</v>
      </c>
    </row>
    <row r="33" spans="1:25" x14ac:dyDescent="0.2">
      <c r="A33" s="6" t="s">
        <v>21</v>
      </c>
      <c r="B33" s="5" t="s">
        <v>38</v>
      </c>
      <c r="C33" s="90"/>
      <c r="D33" s="76">
        <f>投入係数表!AD33</f>
        <v>1.432408236347359E-2</v>
      </c>
      <c r="E33" s="77">
        <f t="shared" si="0"/>
        <v>1.4324082363473589</v>
      </c>
      <c r="F33" s="76">
        <f>分析係数表!C36</f>
        <v>0.67206754906435417</v>
      </c>
      <c r="G33" s="77">
        <f t="shared" si="1"/>
        <v>0.9626750926615637</v>
      </c>
      <c r="H33" s="77">
        <v>1.04072513590501</v>
      </c>
      <c r="I33" s="77">
        <f t="shared" si="2"/>
        <v>1.04072513590501</v>
      </c>
      <c r="J33" s="76">
        <f>分析係数表!G36</f>
        <v>6.1058344640434192E-3</v>
      </c>
      <c r="K33" s="78">
        <f t="shared" si="3"/>
        <v>6.3544954024050814E-3</v>
      </c>
      <c r="L33" s="79"/>
      <c r="M33" s="80"/>
      <c r="N33" s="81">
        <f>分析係数表!H36</f>
        <v>0.13181114029770324</v>
      </c>
      <c r="O33" s="82">
        <f t="shared" si="4"/>
        <v>2.8749885686571539</v>
      </c>
      <c r="P33" s="76">
        <f>分析係数表!C36</f>
        <v>0.67206754906435417</v>
      </c>
      <c r="Q33" s="82">
        <f t="shared" si="5"/>
        <v>1.9321865209254492</v>
      </c>
      <c r="R33" s="83">
        <v>1.9909315193964867</v>
      </c>
      <c r="S33" s="84">
        <f t="shared" si="6"/>
        <v>3.0316566553014965</v>
      </c>
      <c r="T33" s="85">
        <f>分析係数表!F36</f>
        <v>0.89721845318860249</v>
      </c>
      <c r="U33" s="86">
        <f t="shared" si="7"/>
        <v>2.720058294868541</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投入係数表!AD34</f>
        <v>2.685765443151298E-2</v>
      </c>
      <c r="E34" s="77">
        <f t="shared" si="0"/>
        <v>2.6857654431512978</v>
      </c>
      <c r="F34" s="76">
        <f>分析係数表!C37</f>
        <v>0.22615884263359909</v>
      </c>
      <c r="G34" s="77">
        <f t="shared" si="1"/>
        <v>0.60740960420841283</v>
      </c>
      <c r="H34" s="77">
        <v>0.66430642676758389</v>
      </c>
      <c r="I34" s="77">
        <f t="shared" si="2"/>
        <v>0.66430642676758389</v>
      </c>
      <c r="J34" s="76">
        <f>分析係数表!G37</f>
        <v>0.42877801879971078</v>
      </c>
      <c r="K34" s="78">
        <f t="shared" si="3"/>
        <v>0.2848399935453198</v>
      </c>
      <c r="L34" s="79"/>
      <c r="M34" s="80"/>
      <c r="N34" s="81">
        <f>分析係数表!H37</f>
        <v>5.1626591230551626E-2</v>
      </c>
      <c r="O34" s="82">
        <f t="shared" si="4"/>
        <v>1.1260494317198306</v>
      </c>
      <c r="P34" s="76">
        <f>分析係数表!C37</f>
        <v>0.22615884263359909</v>
      </c>
      <c r="Q34" s="82">
        <f t="shared" si="5"/>
        <v>0.25466603622597883</v>
      </c>
      <c r="R34" s="83">
        <v>0.29648159310844463</v>
      </c>
      <c r="S34" s="84">
        <f t="shared" si="6"/>
        <v>0.96078801987602858</v>
      </c>
      <c r="T34" s="85">
        <f>分析係数表!F37</f>
        <v>0.63340563991323207</v>
      </c>
      <c r="U34" s="86">
        <f t="shared" si="7"/>
        <v>0.60856855055054304</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投入係数表!AD35</f>
        <v>5.729632945389436E-2</v>
      </c>
      <c r="E35" s="77">
        <f t="shared" si="0"/>
        <v>5.7296329453894357</v>
      </c>
      <c r="F35" s="76">
        <f>分析係数表!C38</f>
        <v>8.5419734904271016E-2</v>
      </c>
      <c r="G35" s="77">
        <f t="shared" si="1"/>
        <v>0.48942372729394312</v>
      </c>
      <c r="H35" s="77">
        <v>0.52462703872493133</v>
      </c>
      <c r="I35" s="77">
        <f t="shared" si="2"/>
        <v>0.52462703872493133</v>
      </c>
      <c r="J35" s="76">
        <f>分析係数表!G38</f>
        <v>0.21071428571428572</v>
      </c>
      <c r="K35" s="78">
        <f t="shared" si="3"/>
        <v>0.11054641173132482</v>
      </c>
      <c r="L35" s="79"/>
      <c r="M35" s="80"/>
      <c r="N35" s="81">
        <f>分析係数表!H38</f>
        <v>4.4689162793830402E-2</v>
      </c>
      <c r="O35" s="82">
        <f t="shared" si="4"/>
        <v>0.97473424389576979</v>
      </c>
      <c r="P35" s="76">
        <f>分析係数表!C38</f>
        <v>8.5419734904271016E-2</v>
      </c>
      <c r="Q35" s="82">
        <f t="shared" si="5"/>
        <v>8.3261540715691709E-2</v>
      </c>
      <c r="R35" s="83">
        <v>9.8017797657128952E-2</v>
      </c>
      <c r="S35" s="84">
        <f t="shared" si="6"/>
        <v>0.62264483638206025</v>
      </c>
      <c r="T35" s="85">
        <f>分析係数表!F38</f>
        <v>0.38214285714285712</v>
      </c>
      <c r="U35" s="86">
        <f t="shared" si="7"/>
        <v>0.23793927676028728</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投入係数表!AD36</f>
        <v>0</v>
      </c>
      <c r="E36" s="77">
        <f t="shared" si="0"/>
        <v>0</v>
      </c>
      <c r="F36" s="76">
        <f>分析係数表!C39</f>
        <v>1</v>
      </c>
      <c r="G36" s="77">
        <f t="shared" si="1"/>
        <v>0</v>
      </c>
      <c r="H36" s="77">
        <v>8.2302307821688278E-3</v>
      </c>
      <c r="I36" s="77">
        <f t="shared" si="2"/>
        <v>8.2302307821688278E-3</v>
      </c>
      <c r="J36" s="76">
        <f>分析係数表!G39</f>
        <v>0.35514018691588783</v>
      </c>
      <c r="K36" s="78">
        <f t="shared" si="3"/>
        <v>2.9228856983403314E-3</v>
      </c>
      <c r="L36" s="79"/>
      <c r="M36" s="80"/>
      <c r="N36" s="81">
        <f>分析係数表!H39</f>
        <v>4.1085741227183939E-3</v>
      </c>
      <c r="O36" s="82">
        <f t="shared" si="4"/>
        <v>8.9613849099686449E-2</v>
      </c>
      <c r="P36" s="76">
        <f>分析係数表!C39</f>
        <v>1</v>
      </c>
      <c r="Q36" s="82">
        <f t="shared" si="5"/>
        <v>8.9613849099686449E-2</v>
      </c>
      <c r="R36" s="83">
        <v>9.4386641008505315E-2</v>
      </c>
      <c r="S36" s="84">
        <f t="shared" si="6"/>
        <v>0.10261687179067414</v>
      </c>
      <c r="T36" s="85">
        <f>分析係数表!F39</f>
        <v>0.70560747663551404</v>
      </c>
      <c r="U36" s="86">
        <f t="shared" si="7"/>
        <v>7.2407231964447635E-2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投入係数表!AD37</f>
        <v>0</v>
      </c>
      <c r="E37" s="77">
        <f t="shared" si="0"/>
        <v>0</v>
      </c>
      <c r="F37" s="76">
        <f>分析係数表!C40</f>
        <v>0.70586826347305387</v>
      </c>
      <c r="G37" s="77">
        <f t="shared" si="1"/>
        <v>0</v>
      </c>
      <c r="H37" s="77">
        <v>1.349639495990004E-3</v>
      </c>
      <c r="I37" s="77">
        <f t="shared" si="2"/>
        <v>1.349639495990004E-3</v>
      </c>
      <c r="J37" s="76">
        <f>分析係数表!G40</f>
        <v>0.55389507154213036</v>
      </c>
      <c r="K37" s="78">
        <f t="shared" si="3"/>
        <v>7.4755866518746799E-4</v>
      </c>
      <c r="L37" s="79"/>
      <c r="M37" s="80"/>
      <c r="N37" s="81">
        <f>分析係数表!H40</f>
        <v>2.7951774769313667E-2</v>
      </c>
      <c r="O37" s="82">
        <f t="shared" si="4"/>
        <v>0.60966798977655545</v>
      </c>
      <c r="P37" s="76">
        <f>分析係数表!C40</f>
        <v>0.70586826347305387</v>
      </c>
      <c r="Q37" s="82">
        <f t="shared" si="5"/>
        <v>0.43034528523868476</v>
      </c>
      <c r="R37" s="83">
        <v>0.43073282814449942</v>
      </c>
      <c r="S37" s="84">
        <f t="shared" si="6"/>
        <v>0.43208246764048941</v>
      </c>
      <c r="T37" s="85">
        <f>分析係数表!F40</f>
        <v>0.75325914149443562</v>
      </c>
      <c r="U37" s="86">
        <f t="shared" si="7"/>
        <v>0.32547006862967232</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投入係数表!AD38</f>
        <v>0</v>
      </c>
      <c r="E38" s="77">
        <f t="shared" si="0"/>
        <v>0</v>
      </c>
      <c r="F38" s="76">
        <f>分析係数表!C41</f>
        <v>0.40942803268384664</v>
      </c>
      <c r="G38" s="77">
        <f t="shared" si="1"/>
        <v>0</v>
      </c>
      <c r="H38" s="77">
        <v>5.6885292813882874E-8</v>
      </c>
      <c r="I38" s="77">
        <f t="shared" si="2"/>
        <v>5.6885292813882874E-8</v>
      </c>
      <c r="J38" s="76">
        <f>分析係数表!G41</f>
        <v>0.46004842615012109</v>
      </c>
      <c r="K38" s="78">
        <f t="shared" si="3"/>
        <v>2.616998943011561E-8</v>
      </c>
      <c r="L38" s="79"/>
      <c r="M38" s="80"/>
      <c r="N38" s="81">
        <f>分析係数表!H41</f>
        <v>5.1357176533979927E-2</v>
      </c>
      <c r="O38" s="82">
        <f t="shared" si="4"/>
        <v>1.1201731137460806</v>
      </c>
      <c r="P38" s="76">
        <f>分析係数表!C41</f>
        <v>0.40942803268384664</v>
      </c>
      <c r="Q38" s="82">
        <f t="shared" si="5"/>
        <v>0.45863027422639657</v>
      </c>
      <c r="R38" s="83">
        <v>0.46255004024531604</v>
      </c>
      <c r="S38" s="84">
        <f t="shared" si="6"/>
        <v>0.46255009713060885</v>
      </c>
      <c r="T38" s="85">
        <f>分析係数表!F41</f>
        <v>0.56416464891041163</v>
      </c>
      <c r="U38" s="86">
        <f t="shared" si="7"/>
        <v>0.26095441315116674</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投入係数表!AD39</f>
        <v>2.6857654431512983E-3</v>
      </c>
      <c r="E39" s="77">
        <f>$C$32*D39</f>
        <v>0.26857654431512984</v>
      </c>
      <c r="F39" s="76">
        <f>分析係数表!C42</f>
        <v>1</v>
      </c>
      <c r="G39" s="77">
        <f>E39*F39</f>
        <v>0.26857654431512984</v>
      </c>
      <c r="H39" s="77">
        <v>0.27997334912463512</v>
      </c>
      <c r="I39" s="77">
        <f>C39+H39</f>
        <v>0.27997334912463512</v>
      </c>
      <c r="J39" s="76">
        <f>分析係数表!G42</f>
        <v>0.48732394366197185</v>
      </c>
      <c r="K39" s="78">
        <f>I39*J39</f>
        <v>0.13643771661566725</v>
      </c>
      <c r="L39" s="79"/>
      <c r="M39" s="80"/>
      <c r="N39" s="81">
        <f>分析係数表!H42</f>
        <v>1.5491345052872633E-2</v>
      </c>
      <c r="O39" s="82">
        <f t="shared" si="4"/>
        <v>0.33788828349062106</v>
      </c>
      <c r="P39" s="76">
        <f>分析係数表!C42</f>
        <v>1</v>
      </c>
      <c r="Q39" s="82">
        <f>O39*P39</f>
        <v>0.33788828349062106</v>
      </c>
      <c r="R39" s="83">
        <v>0.34352315056140054</v>
      </c>
      <c r="S39" s="84">
        <f>I39+R39</f>
        <v>0.62349649968603571</v>
      </c>
      <c r="T39" s="85">
        <f>分析係数表!F42</f>
        <v>0.56338028169014087</v>
      </c>
      <c r="U39" s="86">
        <f>S39*T39</f>
        <v>0.3512656336259356</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投入係数表!AD40</f>
        <v>0.11727842435094002</v>
      </c>
      <c r="E40" s="77">
        <f>$C$32*D40</f>
        <v>11.727842435094002</v>
      </c>
      <c r="F40" s="76">
        <f>分析係数表!C43</f>
        <v>0.37124836885602441</v>
      </c>
      <c r="G40" s="77">
        <f>E40*F40</f>
        <v>4.3539423742291135</v>
      </c>
      <c r="H40" s="77">
        <v>4.793393895580957</v>
      </c>
      <c r="I40" s="77">
        <f>C40+H40</f>
        <v>4.793393895580957</v>
      </c>
      <c r="J40" s="76">
        <f>分析係数表!G43</f>
        <v>0.37031082529474812</v>
      </c>
      <c r="K40" s="78">
        <f>I40*J40</f>
        <v>1.7750456494353919</v>
      </c>
      <c r="L40" s="79"/>
      <c r="M40" s="80"/>
      <c r="N40" s="81">
        <f>分析係数表!H43</f>
        <v>4.1186771738398333E-2</v>
      </c>
      <c r="O40" s="82">
        <f t="shared" si="4"/>
        <v>0.89834211023702082</v>
      </c>
      <c r="P40" s="76">
        <f>分析係数表!C43</f>
        <v>0.37124836885602441</v>
      </c>
      <c r="Q40" s="82">
        <f>O40*P40</f>
        <v>0.33350804310017285</v>
      </c>
      <c r="R40" s="83">
        <v>0.47860101230350505</v>
      </c>
      <c r="S40" s="84">
        <f>I40+R40</f>
        <v>5.2719949078844621</v>
      </c>
      <c r="T40" s="85">
        <f>分析係数表!F43</f>
        <v>0.64951768488745976</v>
      </c>
      <c r="U40" s="86">
        <f>S40*T40</f>
        <v>3.4242539273075927</v>
      </c>
      <c r="V40" s="87">
        <f>分析係数表!D43</f>
        <v>0.31296891747052519</v>
      </c>
      <c r="W40" s="88">
        <f>ROUND(S40*V40,0)</f>
        <v>2</v>
      </c>
      <c r="X40" s="76">
        <f>分析係数表!E43</f>
        <v>0.24115755627009647</v>
      </c>
      <c r="Y40" s="89">
        <f>ROUND(S40*X40,0)</f>
        <v>1</v>
      </c>
    </row>
    <row r="41" spans="1:25" x14ac:dyDescent="0.2">
      <c r="A41" s="6" t="s">
        <v>340</v>
      </c>
      <c r="B41" s="5" t="s">
        <v>42</v>
      </c>
      <c r="C41" s="90"/>
      <c r="D41" s="76">
        <f>投入係数表!AD41</f>
        <v>0</v>
      </c>
      <c r="E41" s="77">
        <f>$C$32*D41</f>
        <v>0</v>
      </c>
      <c r="F41" s="76">
        <f>分析係数表!C44</f>
        <v>0.32894128525196487</v>
      </c>
      <c r="G41" s="77">
        <f>E41*F41</f>
        <v>0</v>
      </c>
      <c r="H41" s="77">
        <v>1.2920517865967324E-3</v>
      </c>
      <c r="I41" s="77">
        <f>C41+H41</f>
        <v>1.2920517865967324E-3</v>
      </c>
      <c r="J41" s="76">
        <f>分析係数表!G44</f>
        <v>0.26022361770562108</v>
      </c>
      <c r="K41" s="78">
        <f>I41*J41</f>
        <v>3.3622239017121278E-4</v>
      </c>
      <c r="L41" s="79"/>
      <c r="M41" s="80"/>
      <c r="N41" s="81">
        <f>分析係数表!H44</f>
        <v>0.11840775914326127</v>
      </c>
      <c r="O41" s="82">
        <f t="shared" si="4"/>
        <v>2.5826417494630949</v>
      </c>
      <c r="P41" s="76">
        <f>分析係数表!C44</f>
        <v>0.32894128525196487</v>
      </c>
      <c r="Q41" s="82">
        <f>O41*P41</f>
        <v>0.84953749641377352</v>
      </c>
      <c r="R41" s="83">
        <v>0.85961912710015431</v>
      </c>
      <c r="S41" s="84">
        <f>I41+R41</f>
        <v>0.86091117888675106</v>
      </c>
      <c r="T41" s="85">
        <f>分析係数表!F44</f>
        <v>0.457650482462858</v>
      </c>
      <c r="U41" s="86">
        <f>S41*T41</f>
        <v>0.39399641637518945</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投入係数表!AD42</f>
        <v>8.9525514771709937E-4</v>
      </c>
      <c r="E42" s="77">
        <f>$C$32*D42</f>
        <v>8.9525514771709933E-2</v>
      </c>
      <c r="F42" s="76">
        <f>分析係数表!C45</f>
        <v>1</v>
      </c>
      <c r="G42" s="77">
        <f>E42*F42</f>
        <v>8.9525514771709933E-2</v>
      </c>
      <c r="H42" s="77">
        <v>9.4753104766758828E-2</v>
      </c>
      <c r="I42" s="77">
        <f>C42+H42</f>
        <v>9.4753104766758828E-2</v>
      </c>
      <c r="J42" s="76">
        <f>分析係数表!G45</f>
        <v>0</v>
      </c>
      <c r="K42" s="78">
        <f>I42*J42</f>
        <v>0</v>
      </c>
      <c r="L42" s="79"/>
      <c r="M42" s="80"/>
      <c r="N42" s="81">
        <f>分析係数表!H45</f>
        <v>0</v>
      </c>
      <c r="O42" s="82">
        <f t="shared" si="4"/>
        <v>0</v>
      </c>
      <c r="P42" s="76">
        <f>分析係数表!C45</f>
        <v>1</v>
      </c>
      <c r="Q42" s="82">
        <f>O42*P42</f>
        <v>0</v>
      </c>
      <c r="R42" s="83">
        <v>2.5666811395986121E-3</v>
      </c>
      <c r="S42" s="84">
        <f>I42+R42</f>
        <v>9.7319785906357439E-2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8.9525514771709933E-3</v>
      </c>
      <c r="E43" s="77">
        <f>$C$32*D43</f>
        <v>0.89525514771709935</v>
      </c>
      <c r="F43" s="76">
        <f>分析係数表!C46</f>
        <v>4.3404255319148932E-2</v>
      </c>
      <c r="G43" s="77">
        <f>E43*F43</f>
        <v>3.8857883007295375E-2</v>
      </c>
      <c r="H43" s="77">
        <v>4.1974176989061023E-2</v>
      </c>
      <c r="I43" s="77">
        <f>C43+H43</f>
        <v>4.1974176989061023E-2</v>
      </c>
      <c r="J43" s="76">
        <f>分析係数表!G46</f>
        <v>1.9607843137254902E-2</v>
      </c>
      <c r="K43" s="78">
        <f>I43*J43</f>
        <v>8.2302307821688282E-4</v>
      </c>
      <c r="L43" s="79"/>
      <c r="M43" s="80"/>
      <c r="N43" s="81">
        <f>分析係数表!H46</f>
        <v>2.3708493298309423E-2</v>
      </c>
      <c r="O43" s="82">
        <f t="shared" si="4"/>
        <v>0.51711598168999395</v>
      </c>
      <c r="P43" s="76">
        <f>分析係数表!C46</f>
        <v>4.3404255319148932E-2</v>
      </c>
      <c r="Q43" s="82">
        <f>O43*P43</f>
        <v>2.244503409888484E-2</v>
      </c>
      <c r="R43" s="83">
        <v>2.4341238734976279E-2</v>
      </c>
      <c r="S43" s="84">
        <f>I43+R43</f>
        <v>6.6315415724037305E-2</v>
      </c>
      <c r="T43" s="85">
        <f>分析係数表!F46</f>
        <v>0.33333333333333331</v>
      </c>
      <c r="U43" s="86">
        <f>S43*T43</f>
        <v>2.2105138574679099E-2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投入係数表!AD44</f>
        <v>0.31960608773500448</v>
      </c>
      <c r="E44" s="91">
        <f>SUM(E5:E43)</f>
        <v>31.960608773500446</v>
      </c>
      <c r="F44" s="92">
        <f>分析係数表!C47</f>
        <v>0.41345953335341412</v>
      </c>
      <c r="G44" s="91">
        <f>SUM(G5:G43)</f>
        <v>9.3749391854706587</v>
      </c>
      <c r="H44" s="91">
        <f>SUM(H5:H43)</f>
        <v>10.201495202526708</v>
      </c>
      <c r="I44" s="91">
        <f>SUM(I5:I43)</f>
        <v>110.2014952025267</v>
      </c>
      <c r="J44" s="92">
        <f>分析係数表!G47</f>
        <v>0.27301530562506093</v>
      </c>
      <c r="K44" s="93">
        <f>SUM(K5:K43)</f>
        <v>34.786958913981351</v>
      </c>
      <c r="L44" s="94">
        <f>最終需要_まとめ!$L$33</f>
        <v>0.627</v>
      </c>
      <c r="M44" s="91">
        <f>K44*L44</f>
        <v>21.811423239066308</v>
      </c>
      <c r="N44" s="95">
        <f>分析係数表!H47</f>
        <v>1</v>
      </c>
      <c r="O44" s="96">
        <f>SUM(O5:O43)</f>
        <v>21.811423239066304</v>
      </c>
      <c r="P44" s="92">
        <f>分析係数表!C47</f>
        <v>0.41345953335341412</v>
      </c>
      <c r="Q44" s="96">
        <f>SUM(Q5:Q43)</f>
        <v>6.8720867865638873</v>
      </c>
      <c r="R44" s="91">
        <f>SUM(R5:R43)</f>
        <v>7.5572703765229123</v>
      </c>
      <c r="S44" s="97">
        <f>SUM(S5:S43)</f>
        <v>117.75876557904961</v>
      </c>
      <c r="T44" s="98">
        <f>分析係数表!F47</f>
        <v>0.50258343352939261</v>
      </c>
      <c r="U44" s="99">
        <f>SUM(U5:U43)</f>
        <v>76.439016469120844</v>
      </c>
      <c r="V44" s="100">
        <f>分析係数表!D47</f>
        <v>0.12861924414259254</v>
      </c>
      <c r="W44" s="101">
        <f>SUM(W5:W43)</f>
        <v>11</v>
      </c>
      <c r="X44" s="92">
        <f>分析係数表!E47</f>
        <v>9.5684528645240963E-2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0.20518758684576188</v>
      </c>
      <c r="G5" s="77">
        <f t="shared" ref="G5:G38" si="1">E5*F5</f>
        <v>0</v>
      </c>
      <c r="H5" s="77">
        <f t="array" ref="H5:H43">MMULT(逆行列係数!C5:AO43,'29'!G5:G43)</f>
        <v>2.8220415548746501E-4</v>
      </c>
      <c r="I5" s="77">
        <f t="shared" ref="I5:I38" si="2">C5+H5</f>
        <v>2.8220415548746501E-4</v>
      </c>
      <c r="J5" s="76">
        <f>分析係数表!G8</f>
        <v>0.11971830985915492</v>
      </c>
      <c r="K5" s="78">
        <f t="shared" ref="K5:K38" si="3">I5*J5</f>
        <v>3.3785004530189472E-5</v>
      </c>
      <c r="L5" s="79" t="s">
        <v>185</v>
      </c>
      <c r="M5" s="80" t="s">
        <v>185</v>
      </c>
      <c r="N5" s="81">
        <f>分析係数表!H8</f>
        <v>1.3167643294941739E-2</v>
      </c>
      <c r="O5" s="82">
        <f t="shared" ref="O5:O43" si="4">$M$44*N5</f>
        <v>1.6777353340368308E-2</v>
      </c>
      <c r="P5" s="76">
        <f>分析係数表!C8</f>
        <v>0.20518758684576188</v>
      </c>
      <c r="Q5" s="82">
        <f t="shared" ref="Q5:Q38" si="5">O5*P5</f>
        <v>3.4425046455688556E-3</v>
      </c>
      <c r="R5" s="83">
        <f t="array" ref="R5:R43">MMULT(逆行列係数!C5:AO43,'29'!Q5:Q43)</f>
        <v>5.8194369248842281E-3</v>
      </c>
      <c r="S5" s="84">
        <f t="shared" ref="S5:S38" si="6">I5+R5</f>
        <v>6.1016410803716933E-3</v>
      </c>
      <c r="T5" s="85">
        <f>分析係数表!F8</f>
        <v>0.45341278439869986</v>
      </c>
      <c r="U5" s="86">
        <f t="shared" ref="U5:U38" si="7">S5*T5</f>
        <v>2.7665620716528206E-3</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投入係数表!AE6</f>
        <v>0</v>
      </c>
      <c r="E6" s="77">
        <f t="shared" si="0"/>
        <v>0</v>
      </c>
      <c r="F6" s="76">
        <f>分析係数表!C9</f>
        <v>1</v>
      </c>
      <c r="G6" s="77">
        <f t="shared" si="1"/>
        <v>0</v>
      </c>
      <c r="H6" s="77">
        <v>1.4506788765018749E-5</v>
      </c>
      <c r="I6" s="77">
        <f t="shared" si="2"/>
        <v>1.4506788765018749E-5</v>
      </c>
      <c r="J6" s="76">
        <f>分析係数表!G9</f>
        <v>0.24479166666666666</v>
      </c>
      <c r="K6" s="78">
        <f t="shared" si="3"/>
        <v>3.5511409997702142E-6</v>
      </c>
      <c r="L6" s="79"/>
      <c r="M6" s="80"/>
      <c r="N6" s="81">
        <f>分析係数表!H9</f>
        <v>6.7353674142924501E-4</v>
      </c>
      <c r="O6" s="82">
        <f t="shared" si="4"/>
        <v>8.5817664145106446E-4</v>
      </c>
      <c r="P6" s="76">
        <f>分析係数表!C9</f>
        <v>1</v>
      </c>
      <c r="Q6" s="82">
        <f t="shared" si="5"/>
        <v>8.5817664145106446E-4</v>
      </c>
      <c r="R6" s="83">
        <v>1.0770378880736321E-3</v>
      </c>
      <c r="S6" s="84">
        <f t="shared" si="6"/>
        <v>1.0915446768386507E-3</v>
      </c>
      <c r="T6" s="85">
        <f>分析係数表!F9</f>
        <v>0.671875</v>
      </c>
      <c r="U6" s="86">
        <f t="shared" si="7"/>
        <v>7.3338157975096844E-4</v>
      </c>
      <c r="V6" s="87">
        <f>分析係数表!D9</f>
        <v>7.2916666666666671E-2</v>
      </c>
      <c r="W6" s="88">
        <f t="shared" si="8"/>
        <v>0</v>
      </c>
      <c r="X6" s="76">
        <f>分析係数表!E9</f>
        <v>3.125E-2</v>
      </c>
      <c r="Y6" s="89">
        <f t="shared" si="9"/>
        <v>0</v>
      </c>
    </row>
    <row r="7" spans="1:25" x14ac:dyDescent="0.2">
      <c r="A7" s="6" t="s">
        <v>220</v>
      </c>
      <c r="B7" s="5" t="s">
        <v>266</v>
      </c>
      <c r="C7" s="90"/>
      <c r="D7" s="76">
        <f>投入係数表!AE7</f>
        <v>0</v>
      </c>
      <c r="E7" s="77">
        <f t="shared" si="0"/>
        <v>0</v>
      </c>
      <c r="F7" s="76">
        <f>分析係数表!C10</f>
        <v>1</v>
      </c>
      <c r="G7" s="77">
        <f t="shared" si="1"/>
        <v>0</v>
      </c>
      <c r="H7" s="77">
        <v>8.0329624992102582E-5</v>
      </c>
      <c r="I7" s="77">
        <f t="shared" si="2"/>
        <v>8.0329624992102582E-5</v>
      </c>
      <c r="J7" s="76">
        <f>分析係数表!G10</f>
        <v>0.17878930079774755</v>
      </c>
      <c r="K7" s="78">
        <f t="shared" si="3"/>
        <v>1.4362077485683288E-5</v>
      </c>
      <c r="L7" s="79"/>
      <c r="M7" s="80"/>
      <c r="N7" s="81">
        <f>分析係数表!H10</f>
        <v>1.34707348285849E-3</v>
      </c>
      <c r="O7" s="82">
        <f t="shared" si="4"/>
        <v>1.7163532829021289E-3</v>
      </c>
      <c r="P7" s="76">
        <f>分析係数表!C10</f>
        <v>1</v>
      </c>
      <c r="Q7" s="82">
        <f t="shared" si="5"/>
        <v>1.7163532829021289E-3</v>
      </c>
      <c r="R7" s="83">
        <v>3.9800919596835599E-3</v>
      </c>
      <c r="S7" s="84">
        <f t="shared" si="6"/>
        <v>4.0604215846756627E-3</v>
      </c>
      <c r="T7" s="85">
        <f>分析係数表!F10</f>
        <v>0.51806663538244957</v>
      </c>
      <c r="U7" s="86">
        <f t="shared" si="7"/>
        <v>2.1035689486071946E-3</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投入係数表!AE8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-4.2908832072553223E-5</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0.31725255547245079</v>
      </c>
      <c r="G9" s="77">
        <f t="shared" si="1"/>
        <v>0</v>
      </c>
      <c r="H9" s="77">
        <v>5.5669273025768995E-4</v>
      </c>
      <c r="I9" s="77">
        <f t="shared" si="2"/>
        <v>5.5669273025768995E-4</v>
      </c>
      <c r="J9" s="76">
        <f>分析係数表!G12</f>
        <v>0.14436450839328538</v>
      </c>
      <c r="K9" s="78">
        <f t="shared" si="3"/>
        <v>8.0366672329767227E-5</v>
      </c>
      <c r="L9" s="79"/>
      <c r="M9" s="80"/>
      <c r="N9" s="81">
        <f>分析係数表!H12</f>
        <v>9.9009900990099015E-2</v>
      </c>
      <c r="O9" s="82">
        <f t="shared" si="4"/>
        <v>0.12615196629330647</v>
      </c>
      <c r="P9" s="76">
        <f>分析係数表!C12</f>
        <v>0.31725255547245079</v>
      </c>
      <c r="Q9" s="82">
        <f t="shared" si="5"/>
        <v>4.0022033684425952E-2</v>
      </c>
      <c r="R9" s="83">
        <v>4.5826553772439681E-2</v>
      </c>
      <c r="S9" s="84">
        <f t="shared" si="6"/>
        <v>4.6383246502697373E-2</v>
      </c>
      <c r="T9" s="85">
        <f>分析係数表!F12</f>
        <v>0.2880095923261391</v>
      </c>
      <c r="U9" s="86">
        <f t="shared" si="7"/>
        <v>1.3358819916004688E-2</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1.8836977279850863E-2</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投入係数表!AE11</f>
        <v>0</v>
      </c>
      <c r="E11" s="77">
        <f t="shared" si="0"/>
        <v>0</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1.5876267866844693E-3</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1.171411115580703E-2</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投入係数表!AE13</f>
        <v>0</v>
      </c>
      <c r="E13" s="77">
        <f t="shared" si="0"/>
        <v>0</v>
      </c>
      <c r="F13" s="76">
        <f>分析係数表!C16</f>
        <v>8.9814814814814792E-2</v>
      </c>
      <c r="G13" s="77">
        <f t="shared" si="1"/>
        <v>0</v>
      </c>
      <c r="H13" s="77">
        <v>1.3862150821556888E-3</v>
      </c>
      <c r="I13" s="77">
        <f t="shared" si="2"/>
        <v>1.3862150821556888E-3</v>
      </c>
      <c r="J13" s="76">
        <f>分析係数表!G16</f>
        <v>3.255813953488372E-2</v>
      </c>
      <c r="K13" s="78">
        <f t="shared" si="3"/>
        <v>4.5132584070185216E-5</v>
      </c>
      <c r="L13" s="79"/>
      <c r="M13" s="80"/>
      <c r="N13" s="81">
        <f>分析係数表!H16</f>
        <v>1.7579308951303295E-2</v>
      </c>
      <c r="O13" s="82">
        <f t="shared" si="4"/>
        <v>2.2398410341872784E-2</v>
      </c>
      <c r="P13" s="76">
        <f>分析係数表!C16</f>
        <v>8.9814814814814792E-2</v>
      </c>
      <c r="Q13" s="82">
        <f t="shared" si="5"/>
        <v>2.0117090770015366E-3</v>
      </c>
      <c r="R13" s="83">
        <v>2.219570345954879E-3</v>
      </c>
      <c r="S13" s="84">
        <f t="shared" si="6"/>
        <v>3.6057854281105681E-3</v>
      </c>
      <c r="T13" s="85">
        <f>分析係数表!F16</f>
        <v>0.28372093023255812</v>
      </c>
      <c r="U13" s="86">
        <f t="shared" si="7"/>
        <v>1.0230367958825332E-3</v>
      </c>
      <c r="V13" s="87">
        <f>分析係数表!D16</f>
        <v>0</v>
      </c>
      <c r="W13" s="88">
        <f t="shared" si="8"/>
        <v>0</v>
      </c>
      <c r="X13" s="76">
        <f>分析係数表!E16</f>
        <v>0</v>
      </c>
      <c r="Y13" s="89">
        <f t="shared" si="9"/>
        <v>0</v>
      </c>
    </row>
    <row r="14" spans="1:25" x14ac:dyDescent="0.2">
      <c r="A14" s="6" t="s">
        <v>2</v>
      </c>
      <c r="B14" s="5" t="s">
        <v>364</v>
      </c>
      <c r="C14" s="90"/>
      <c r="D14" s="76">
        <f>投入係数表!AE14</f>
        <v>3.3921302578018993E-4</v>
      </c>
      <c r="E14" s="77">
        <f t="shared" si="0"/>
        <v>3.3921302578018994E-2</v>
      </c>
      <c r="F14" s="76">
        <f>分析係数表!C17</f>
        <v>7.194244604316502E-3</v>
      </c>
      <c r="G14" s="77">
        <f t="shared" si="1"/>
        <v>2.440381480433006E-4</v>
      </c>
      <c r="H14" s="77">
        <v>4.3197006995875743E-4</v>
      </c>
      <c r="I14" s="77">
        <f t="shared" si="2"/>
        <v>4.3197006995875743E-4</v>
      </c>
      <c r="J14" s="76">
        <f>分析係数表!G17</f>
        <v>0.24242424242424243</v>
      </c>
      <c r="K14" s="78">
        <f t="shared" si="3"/>
        <v>1.0472001695969877E-4</v>
      </c>
      <c r="L14" s="79"/>
      <c r="M14" s="80"/>
      <c r="N14" s="81">
        <f>分析係数表!H17</f>
        <v>2.8625311510742913E-3</v>
      </c>
      <c r="O14" s="82">
        <f t="shared" si="4"/>
        <v>3.647250726167024E-3</v>
      </c>
      <c r="P14" s="76">
        <f>分析係数表!C17</f>
        <v>7.194244604316502E-3</v>
      </c>
      <c r="Q14" s="82">
        <f t="shared" si="5"/>
        <v>2.6239213857316557E-5</v>
      </c>
      <c r="R14" s="83">
        <v>4.2103477764018194E-5</v>
      </c>
      <c r="S14" s="84">
        <f t="shared" si="6"/>
        <v>4.7407354772277565E-4</v>
      </c>
      <c r="T14" s="85">
        <f>分析係数表!F17</f>
        <v>0.39393939393939392</v>
      </c>
      <c r="U14" s="86">
        <f t="shared" si="7"/>
        <v>1.8675624607260858E-4</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投入係数表!AE15</f>
        <v>0</v>
      </c>
      <c r="E15" s="77">
        <f t="shared" si="0"/>
        <v>0</v>
      </c>
      <c r="F15" s="76">
        <f>分析係数表!C18</f>
        <v>0.18904593639575973</v>
      </c>
      <c r="G15" s="77">
        <f t="shared" si="1"/>
        <v>0</v>
      </c>
      <c r="H15" s="77">
        <v>1.0678912337512359E-2</v>
      </c>
      <c r="I15" s="77">
        <f t="shared" si="2"/>
        <v>1.0678912337512359E-2</v>
      </c>
      <c r="J15" s="76">
        <f>分析係数表!G18</f>
        <v>0.21417322834645669</v>
      </c>
      <c r="K15" s="78">
        <f t="shared" si="3"/>
        <v>2.287137130553828E-3</v>
      </c>
      <c r="L15" s="79"/>
      <c r="M15" s="80"/>
      <c r="N15" s="81">
        <f>分析係数表!H18</f>
        <v>4.7147571900047147E-4</v>
      </c>
      <c r="O15" s="82">
        <f t="shared" si="4"/>
        <v>6.0072364901574507E-4</v>
      </c>
      <c r="P15" s="76">
        <f>分析係数表!C18</f>
        <v>0.18904593639575973</v>
      </c>
      <c r="Q15" s="82">
        <f t="shared" si="5"/>
        <v>1.1356436474325924E-4</v>
      </c>
      <c r="R15" s="83">
        <v>1.8913059259123877E-4</v>
      </c>
      <c r="S15" s="84">
        <f t="shared" si="6"/>
        <v>1.0868042930103598E-2</v>
      </c>
      <c r="T15" s="85">
        <f>分析係数表!F18</f>
        <v>0.45826771653543308</v>
      </c>
      <c r="U15" s="86">
        <f t="shared" si="7"/>
        <v>4.980473216787633E-3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投入係数表!AE16</f>
        <v>0</v>
      </c>
      <c r="E16" s="77">
        <f t="shared" si="0"/>
        <v>0</v>
      </c>
      <c r="F16" s="76">
        <f>分析係数表!C19</f>
        <v>0.10693641618497107</v>
      </c>
      <c r="G16" s="77">
        <f t="shared" si="1"/>
        <v>0</v>
      </c>
      <c r="H16" s="77">
        <v>2.8108568542048163E-3</v>
      </c>
      <c r="I16" s="77">
        <f t="shared" si="2"/>
        <v>2.8108568542048163E-3</v>
      </c>
      <c r="J16" s="76">
        <f>分析係数表!G19</f>
        <v>5.6250000000000001E-2</v>
      </c>
      <c r="K16" s="78">
        <f t="shared" si="3"/>
        <v>1.5811069804902092E-4</v>
      </c>
      <c r="L16" s="79"/>
      <c r="M16" s="80"/>
      <c r="N16" s="81">
        <f>分析係数表!H19</f>
        <v>-1.34707348285849E-4</v>
      </c>
      <c r="O16" s="82">
        <f t="shared" si="4"/>
        <v>-1.7163532829021289E-4</v>
      </c>
      <c r="P16" s="76">
        <f>分析係数表!C19</f>
        <v>0.10693641618497107</v>
      </c>
      <c r="Q16" s="82">
        <f t="shared" si="5"/>
        <v>-1.8354066898086345E-5</v>
      </c>
      <c r="R16" s="83">
        <v>-1.0013094400220233E-5</v>
      </c>
      <c r="S16" s="84">
        <f t="shared" si="6"/>
        <v>2.8008437598045959E-3</v>
      </c>
      <c r="T16" s="85">
        <f>分析係数表!F19</f>
        <v>0.23125000000000001</v>
      </c>
      <c r="U16" s="86">
        <f t="shared" si="7"/>
        <v>6.4769511945481279E-4</v>
      </c>
      <c r="V16" s="87">
        <f>分析係数表!D19</f>
        <v>0</v>
      </c>
      <c r="W16" s="88">
        <f t="shared" si="8"/>
        <v>0</v>
      </c>
      <c r="X16" s="76">
        <f>分析係数表!E19</f>
        <v>0</v>
      </c>
      <c r="Y16" s="89">
        <f t="shared" si="9"/>
        <v>0</v>
      </c>
    </row>
    <row r="17" spans="1:25" x14ac:dyDescent="0.2">
      <c r="A17" s="6" t="s">
        <v>5</v>
      </c>
      <c r="B17" s="5" t="s">
        <v>33</v>
      </c>
      <c r="C17" s="90"/>
      <c r="D17" s="76">
        <f>投入係数表!AE17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7.7235897730595796E-4</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投入係数表!AE18</f>
        <v>3.3921302578018993E-4</v>
      </c>
      <c r="E18" s="77">
        <f t="shared" si="0"/>
        <v>3.3921302578018994E-2</v>
      </c>
      <c r="F18" s="76">
        <f>分析係数表!C21</f>
        <v>2.4177949709864643E-2</v>
      </c>
      <c r="G18" s="77">
        <f t="shared" si="1"/>
        <v>8.2014754782444512E-4</v>
      </c>
      <c r="H18" s="77">
        <v>3.2288659697205522E-3</v>
      </c>
      <c r="I18" s="77">
        <f t="shared" si="2"/>
        <v>3.2288659697205522E-3</v>
      </c>
      <c r="J18" s="76">
        <f>分析係数表!G21</f>
        <v>0.28491620111731841</v>
      </c>
      <c r="K18" s="78">
        <f t="shared" si="3"/>
        <v>9.1995622600976623E-4</v>
      </c>
      <c r="L18" s="79"/>
      <c r="M18" s="80"/>
      <c r="N18" s="81">
        <f>分析係数表!H21</f>
        <v>9.7662827507240518E-4</v>
      </c>
      <c r="O18" s="82">
        <f t="shared" si="4"/>
        <v>1.2443561301040435E-3</v>
      </c>
      <c r="P18" s="76">
        <f>分析係数表!C21</f>
        <v>2.4177949709864643E-2</v>
      </c>
      <c r="Q18" s="82">
        <f t="shared" si="5"/>
        <v>3.008597993481735E-5</v>
      </c>
      <c r="R18" s="83">
        <v>5.0351329703537556E-5</v>
      </c>
      <c r="S18" s="84">
        <f t="shared" si="6"/>
        <v>3.2792172994240898E-3</v>
      </c>
      <c r="T18" s="85">
        <f>分析係数表!F21</f>
        <v>0.42458100558659218</v>
      </c>
      <c r="U18" s="86">
        <f t="shared" si="7"/>
        <v>1.3922933785264291E-3</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投入係数表!AE19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4.2908832072553223E-5</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4.2908832072553223E-5</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投入係数表!AE21</f>
        <v>0</v>
      </c>
      <c r="E21" s="77">
        <f t="shared" si="0"/>
        <v>0</v>
      </c>
      <c r="F21" s="76">
        <f>分析係数表!C24</f>
        <v>5.8479532163743242E-3</v>
      </c>
      <c r="G21" s="77">
        <f t="shared" si="1"/>
        <v>0</v>
      </c>
      <c r="H21" s="77">
        <v>1.0347921879636074E-5</v>
      </c>
      <c r="I21" s="77">
        <f t="shared" si="2"/>
        <v>1.0347921879636074E-5</v>
      </c>
      <c r="J21" s="76">
        <f>分析係数表!G24</f>
        <v>0.33333333333333331</v>
      </c>
      <c r="K21" s="78">
        <f t="shared" si="3"/>
        <v>3.4493072932120245E-6</v>
      </c>
      <c r="L21" s="79"/>
      <c r="M21" s="80"/>
      <c r="N21" s="81">
        <f>分析係数表!H24</f>
        <v>4.0412204485754696E-4</v>
      </c>
      <c r="O21" s="82">
        <f t="shared" si="4"/>
        <v>5.1490598487063867E-4</v>
      </c>
      <c r="P21" s="76">
        <f>分析係数表!C24</f>
        <v>5.8479532163743242E-3</v>
      </c>
      <c r="Q21" s="82">
        <f t="shared" si="5"/>
        <v>3.0111461103546405E-6</v>
      </c>
      <c r="R21" s="83">
        <v>6.1708291617550719E-6</v>
      </c>
      <c r="S21" s="84">
        <f t="shared" si="6"/>
        <v>1.6518751041391147E-5</v>
      </c>
      <c r="T21" s="85">
        <f>分析係数表!F24</f>
        <v>0.66666666666666663</v>
      </c>
      <c r="U21" s="86">
        <f t="shared" si="7"/>
        <v>1.1012500694260764E-5</v>
      </c>
      <c r="V21" s="87">
        <f>分析係数表!D24</f>
        <v>0</v>
      </c>
      <c r="W21" s="88">
        <f t="shared" si="8"/>
        <v>0</v>
      </c>
      <c r="X21" s="76">
        <f>分析係数表!E24</f>
        <v>0</v>
      </c>
      <c r="Y21" s="89">
        <f t="shared" si="9"/>
        <v>0</v>
      </c>
    </row>
    <row r="22" spans="1:25" x14ac:dyDescent="0.2">
      <c r="A22" s="6" t="s">
        <v>10</v>
      </c>
      <c r="B22" s="5" t="s">
        <v>271</v>
      </c>
      <c r="C22" s="90"/>
      <c r="D22" s="76">
        <f>投入係数表!AE22</f>
        <v>0</v>
      </c>
      <c r="E22" s="77">
        <f t="shared" si="0"/>
        <v>0</v>
      </c>
      <c r="F22" s="76">
        <f>分析係数表!C25</f>
        <v>1.2048192771084376E-2</v>
      </c>
      <c r="G22" s="77">
        <f t="shared" si="1"/>
        <v>0</v>
      </c>
      <c r="H22" s="77">
        <v>5.5594172352676839E-5</v>
      </c>
      <c r="I22" s="77">
        <f t="shared" si="2"/>
        <v>5.5594172352676839E-5</v>
      </c>
      <c r="J22" s="76">
        <f>分析係数表!G25</f>
        <v>0.33333333333333331</v>
      </c>
      <c r="K22" s="78">
        <f t="shared" si="3"/>
        <v>1.8531390784225613E-5</v>
      </c>
      <c r="L22" s="79"/>
      <c r="M22" s="80"/>
      <c r="N22" s="81">
        <f>分析係数表!H25</f>
        <v>5.3882939314339599E-4</v>
      </c>
      <c r="O22" s="82">
        <f t="shared" si="4"/>
        <v>6.8654131316085156E-4</v>
      </c>
      <c r="P22" s="76">
        <f>分析係数表!C25</f>
        <v>1.2048192771084376E-2</v>
      </c>
      <c r="Q22" s="82">
        <f t="shared" si="5"/>
        <v>8.2715820862753469E-6</v>
      </c>
      <c r="R22" s="83">
        <v>1.3825829523416532E-5</v>
      </c>
      <c r="S22" s="84">
        <f t="shared" si="6"/>
        <v>6.9420001876093366E-5</v>
      </c>
      <c r="T22" s="85">
        <f>分析係数表!F25</f>
        <v>0.66666666666666663</v>
      </c>
      <c r="U22" s="86">
        <f t="shared" si="7"/>
        <v>4.6280001250728908E-5</v>
      </c>
      <c r="V22" s="87">
        <f>分析係数表!D25</f>
        <v>0</v>
      </c>
      <c r="W22" s="88">
        <f t="shared" si="8"/>
        <v>0</v>
      </c>
      <c r="X22" s="76">
        <f>分析係数表!E25</f>
        <v>0</v>
      </c>
      <c r="Y22" s="89">
        <f t="shared" si="9"/>
        <v>0</v>
      </c>
    </row>
    <row r="23" spans="1:25" x14ac:dyDescent="0.2">
      <c r="A23" s="6" t="s">
        <v>11</v>
      </c>
      <c r="B23" s="5" t="s">
        <v>35</v>
      </c>
      <c r="C23" s="90"/>
      <c r="D23" s="76">
        <f>投入係数表!AE23</f>
        <v>0</v>
      </c>
      <c r="E23" s="77">
        <f t="shared" si="0"/>
        <v>0</v>
      </c>
      <c r="F23" s="76">
        <f>分析係数表!C26</f>
        <v>2.4531024531024515E-2</v>
      </c>
      <c r="G23" s="77">
        <f t="shared" si="1"/>
        <v>0</v>
      </c>
      <c r="H23" s="77">
        <v>2.6214424795146135E-4</v>
      </c>
      <c r="I23" s="77">
        <f t="shared" si="2"/>
        <v>2.6214424795146135E-4</v>
      </c>
      <c r="J23" s="76">
        <f>分析係数表!G26</f>
        <v>0.2</v>
      </c>
      <c r="K23" s="78">
        <f t="shared" si="3"/>
        <v>5.2428849590292276E-5</v>
      </c>
      <c r="L23" s="79"/>
      <c r="M23" s="80"/>
      <c r="N23" s="81">
        <f>分析係数表!H26</f>
        <v>1.1988953997440561E-2</v>
      </c>
      <c r="O23" s="82">
        <f t="shared" si="4"/>
        <v>1.5275544217828948E-2</v>
      </c>
      <c r="P23" s="76">
        <f>分析係数表!C26</f>
        <v>2.4531024531024515E-2</v>
      </c>
      <c r="Q23" s="82">
        <f t="shared" si="5"/>
        <v>3.7472474993231162E-4</v>
      </c>
      <c r="R23" s="83">
        <v>3.8219630830704608E-4</v>
      </c>
      <c r="S23" s="84">
        <f t="shared" si="6"/>
        <v>6.4434055625850744E-4</v>
      </c>
      <c r="T23" s="85">
        <f>分析係数表!F26</f>
        <v>0.35</v>
      </c>
      <c r="U23" s="86">
        <f t="shared" si="7"/>
        <v>2.2551919469047759E-4</v>
      </c>
      <c r="V23" s="87">
        <f>分析係数表!D26</f>
        <v>0.17499999999999999</v>
      </c>
      <c r="W23" s="88">
        <f t="shared" si="8"/>
        <v>0</v>
      </c>
      <c r="X23" s="76">
        <f>分析係数表!E26</f>
        <v>0.2</v>
      </c>
      <c r="Y23" s="89">
        <f t="shared" si="9"/>
        <v>0</v>
      </c>
    </row>
    <row r="24" spans="1:25" x14ac:dyDescent="0.2">
      <c r="A24" s="6" t="s">
        <v>12</v>
      </c>
      <c r="B24" s="5" t="s">
        <v>365</v>
      </c>
      <c r="C24" s="90"/>
      <c r="D24" s="76">
        <f>投入係数表!AE24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1.463191173674065E-2</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3.3670033670033517E-3</v>
      </c>
      <c r="G25" s="77">
        <f t="shared" si="1"/>
        <v>0</v>
      </c>
      <c r="H25" s="77">
        <v>3.4248438951729824E-5</v>
      </c>
      <c r="I25" s="77">
        <f t="shared" si="2"/>
        <v>3.4248438951729824E-5</v>
      </c>
      <c r="J25" s="76">
        <f>分析係数表!G28</f>
        <v>0.13333333333333333</v>
      </c>
      <c r="K25" s="78">
        <f t="shared" si="3"/>
        <v>4.5664585268973102E-6</v>
      </c>
      <c r="L25" s="79"/>
      <c r="M25" s="80"/>
      <c r="N25" s="81">
        <f>分析係数表!H28</f>
        <v>2.1418468377449991E-2</v>
      </c>
      <c r="O25" s="82">
        <f t="shared" si="4"/>
        <v>2.7290017198143852E-2</v>
      </c>
      <c r="P25" s="76">
        <f>分析係数表!C28</f>
        <v>3.3670033670033517E-3</v>
      </c>
      <c r="Q25" s="82">
        <f t="shared" si="5"/>
        <v>9.1885579791729728E-5</v>
      </c>
      <c r="R25" s="83">
        <v>9.5699906818274313E-5</v>
      </c>
      <c r="S25" s="84">
        <f t="shared" si="6"/>
        <v>1.2994834577000414E-4</v>
      </c>
      <c r="T25" s="85">
        <f>分析係数表!F28</f>
        <v>0.22222222222222221</v>
      </c>
      <c r="U25" s="86">
        <f t="shared" si="7"/>
        <v>2.8877410171112029E-5</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投入係数表!AE26</f>
        <v>0</v>
      </c>
      <c r="E26" s="77">
        <f t="shared" si="0"/>
        <v>0</v>
      </c>
      <c r="F26" s="76">
        <f>分析係数表!C29</f>
        <v>2.5392986698911768E-2</v>
      </c>
      <c r="G26" s="77">
        <f t="shared" si="1"/>
        <v>0</v>
      </c>
      <c r="H26" s="77">
        <v>1.408321948180323E-3</v>
      </c>
      <c r="I26" s="77">
        <f t="shared" si="2"/>
        <v>1.408321948180323E-3</v>
      </c>
      <c r="J26" s="76">
        <f>分析係数表!G29</f>
        <v>0.29914529914529914</v>
      </c>
      <c r="K26" s="78">
        <f t="shared" si="3"/>
        <v>4.2129289048129323E-4</v>
      </c>
      <c r="L26" s="79"/>
      <c r="M26" s="80"/>
      <c r="N26" s="81">
        <f>分析係数表!H29</f>
        <v>1.0103051121438675E-2</v>
      </c>
      <c r="O26" s="82">
        <f t="shared" si="4"/>
        <v>1.2872649621765967E-2</v>
      </c>
      <c r="P26" s="76">
        <f>分析係数表!C29</f>
        <v>2.5392986698911768E-2</v>
      </c>
      <c r="Q26" s="82">
        <f t="shared" si="5"/>
        <v>3.2687502062525478E-4</v>
      </c>
      <c r="R26" s="83">
        <v>4.143367416475304E-4</v>
      </c>
      <c r="S26" s="84">
        <f t="shared" si="6"/>
        <v>1.8226586898278535E-3</v>
      </c>
      <c r="T26" s="85">
        <f>分析係数表!F29</f>
        <v>0.51282051282051277</v>
      </c>
      <c r="U26" s="86">
        <f t="shared" si="7"/>
        <v>9.3469676401428375E-4</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投入係数表!AE27</f>
        <v>9.497964721845319E-3</v>
      </c>
      <c r="E27" s="77">
        <f t="shared" si="0"/>
        <v>0.94979647218453189</v>
      </c>
      <c r="F27" s="76">
        <f>分析係数表!C30</f>
        <v>1</v>
      </c>
      <c r="G27" s="77">
        <f t="shared" si="1"/>
        <v>0.94979647218453189</v>
      </c>
      <c r="H27" s="77">
        <v>0.96575128906686247</v>
      </c>
      <c r="I27" s="77">
        <f t="shared" si="2"/>
        <v>0.96575128906686247</v>
      </c>
      <c r="J27" s="76">
        <f>分析係数表!G30</f>
        <v>0.34463347510632975</v>
      </c>
      <c r="K27" s="78">
        <f t="shared" si="3"/>
        <v>0.3328302228395304</v>
      </c>
      <c r="L27" s="79"/>
      <c r="M27" s="80"/>
      <c r="N27" s="81">
        <f>分析係数表!H30</f>
        <v>0</v>
      </c>
      <c r="O27" s="82">
        <f t="shared" si="4"/>
        <v>0</v>
      </c>
      <c r="P27" s="76">
        <f>分析係数表!C30</f>
        <v>1</v>
      </c>
      <c r="Q27" s="82">
        <f t="shared" si="5"/>
        <v>0</v>
      </c>
      <c r="R27" s="83">
        <v>1.8388190732916241E-3</v>
      </c>
      <c r="S27" s="84">
        <f t="shared" si="6"/>
        <v>0.96759010814015411</v>
      </c>
      <c r="T27" s="85">
        <f>分析係数表!F30</f>
        <v>0.44145609206905179</v>
      </c>
      <c r="U27" s="86">
        <f t="shared" si="7"/>
        <v>0.42714854786422363</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投入係数表!AE28</f>
        <v>3.3921302578018993E-4</v>
      </c>
      <c r="E28" s="77">
        <f t="shared" si="0"/>
        <v>3.3921302578018994E-2</v>
      </c>
      <c r="F28" s="76">
        <f>分析係数表!C31</f>
        <v>1.5332197614991494E-2</v>
      </c>
      <c r="G28" s="77">
        <f t="shared" si="1"/>
        <v>5.2008811448410767E-4</v>
      </c>
      <c r="H28" s="77">
        <v>8.5515821615692522E-4</v>
      </c>
      <c r="I28" s="77">
        <f t="shared" si="2"/>
        <v>8.5515821615692522E-4</v>
      </c>
      <c r="J28" s="76">
        <f>分析係数表!G31</f>
        <v>7.407407407407407E-2</v>
      </c>
      <c r="K28" s="78">
        <f t="shared" si="3"/>
        <v>6.3345053048661124E-5</v>
      </c>
      <c r="L28" s="79"/>
      <c r="M28" s="80"/>
      <c r="N28" s="81">
        <f>分析係数表!H31</f>
        <v>2.4786152084596214E-2</v>
      </c>
      <c r="O28" s="82">
        <f t="shared" si="4"/>
        <v>3.1580900405399168E-2</v>
      </c>
      <c r="P28" s="76">
        <f>分析係数表!C31</f>
        <v>1.5332197614991494E-2</v>
      </c>
      <c r="Q28" s="82">
        <f t="shared" si="5"/>
        <v>4.8420460587494501E-4</v>
      </c>
      <c r="R28" s="83">
        <v>5.7840231389244057E-4</v>
      </c>
      <c r="S28" s="84">
        <f t="shared" si="6"/>
        <v>1.4335605300493659E-3</v>
      </c>
      <c r="T28" s="85">
        <f>分析係数表!F31</f>
        <v>0.37037037037037035</v>
      </c>
      <c r="U28" s="86">
        <f t="shared" si="7"/>
        <v>5.3094834446272803E-4</v>
      </c>
      <c r="V28" s="87">
        <f>分析係数表!D31</f>
        <v>0</v>
      </c>
      <c r="W28" s="88">
        <f t="shared" si="8"/>
        <v>0</v>
      </c>
      <c r="X28" s="76">
        <f>分析係数表!E31</f>
        <v>0</v>
      </c>
      <c r="Y28" s="89">
        <f t="shared" si="9"/>
        <v>0</v>
      </c>
    </row>
    <row r="29" spans="1:25" x14ac:dyDescent="0.2">
      <c r="A29" s="6" t="s">
        <v>17</v>
      </c>
      <c r="B29" s="5" t="s">
        <v>272</v>
      </c>
      <c r="C29" s="90"/>
      <c r="D29" s="76">
        <f>投入係数表!AE29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8.9679459031636235E-3</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投入係数表!AE30</f>
        <v>0</v>
      </c>
      <c r="E30" s="77">
        <f t="shared" si="0"/>
        <v>0</v>
      </c>
      <c r="F30" s="76">
        <f>分析係数表!C33</f>
        <v>1</v>
      </c>
      <c r="G30" s="77">
        <f t="shared" si="1"/>
        <v>0</v>
      </c>
      <c r="H30" s="77">
        <v>1.2892031996298878E-2</v>
      </c>
      <c r="I30" s="77">
        <f t="shared" si="2"/>
        <v>1.2892031996298878E-2</v>
      </c>
      <c r="J30" s="76">
        <f>分析係数表!G33</f>
        <v>0.50724637681159424</v>
      </c>
      <c r="K30" s="78">
        <f t="shared" si="3"/>
        <v>6.53943651986175E-3</v>
      </c>
      <c r="L30" s="79"/>
      <c r="M30" s="80"/>
      <c r="N30" s="81">
        <f>分析係数表!H33</f>
        <v>1.0439819492153296E-3</v>
      </c>
      <c r="O30" s="82">
        <f t="shared" si="4"/>
        <v>1.3301737942491498E-3</v>
      </c>
      <c r="P30" s="76">
        <f>分析係数表!C33</f>
        <v>1</v>
      </c>
      <c r="Q30" s="82">
        <f t="shared" si="5"/>
        <v>1.3301737942491498E-3</v>
      </c>
      <c r="R30" s="83">
        <v>3.7768590856514027E-3</v>
      </c>
      <c r="S30" s="84">
        <f t="shared" si="6"/>
        <v>1.6668891081950282E-2</v>
      </c>
      <c r="T30" s="85">
        <f>分析係数表!F33</f>
        <v>0.64822134387351782</v>
      </c>
      <c r="U30" s="86">
        <f t="shared" si="7"/>
        <v>1.0805130978023108E-2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投入係数表!AE31</f>
        <v>6.7842605156037987E-4</v>
      </c>
      <c r="E31" s="77">
        <f t="shared" si="0"/>
        <v>6.7842605156037988E-2</v>
      </c>
      <c r="F31" s="76">
        <f>分析係数表!C34</f>
        <v>0.17998641611953814</v>
      </c>
      <c r="G31" s="77">
        <f t="shared" si="1"/>
        <v>1.2210747362248177E-2</v>
      </c>
      <c r="H31" s="77">
        <v>2.7569335153357862E-2</v>
      </c>
      <c r="I31" s="77">
        <f t="shared" si="2"/>
        <v>2.7569335153357862E-2</v>
      </c>
      <c r="J31" s="76">
        <f>分析係数表!G34</f>
        <v>0.42479908151549944</v>
      </c>
      <c r="K31" s="78">
        <f t="shared" si="3"/>
        <v>1.171142825113939E-2</v>
      </c>
      <c r="L31" s="79"/>
      <c r="M31" s="80"/>
      <c r="N31" s="81">
        <f>分析係数表!H34</f>
        <v>0.17353674142924497</v>
      </c>
      <c r="O31" s="82">
        <f t="shared" si="4"/>
        <v>0.22110921166986675</v>
      </c>
      <c r="P31" s="76">
        <f>分析係数表!C34</f>
        <v>0.17998641611953814</v>
      </c>
      <c r="Q31" s="82">
        <f t="shared" si="5"/>
        <v>3.9796654579475677E-2</v>
      </c>
      <c r="R31" s="83">
        <v>4.2230181956467473E-2</v>
      </c>
      <c r="S31" s="84">
        <f t="shared" si="6"/>
        <v>6.9799517109825335E-2</v>
      </c>
      <c r="T31" s="85">
        <f>分析係数表!F34</f>
        <v>0.70187523918867201</v>
      </c>
      <c r="U31" s="86">
        <f t="shared" si="7"/>
        <v>4.8990552766712464E-2</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投入係数表!AE32</f>
        <v>7.5983717774762552E-2</v>
      </c>
      <c r="E32" s="77">
        <f t="shared" si="0"/>
        <v>7.5983717774762551</v>
      </c>
      <c r="F32" s="76">
        <f>分析係数表!C35</f>
        <v>0.37009544008483564</v>
      </c>
      <c r="G32" s="77">
        <f t="shared" si="1"/>
        <v>2.8121227469132695</v>
      </c>
      <c r="H32" s="77">
        <v>2.8905316527076739</v>
      </c>
      <c r="I32" s="77">
        <f t="shared" si="2"/>
        <v>2.8905316527076739</v>
      </c>
      <c r="J32" s="76">
        <f>分析係数表!G35</f>
        <v>0.31512981199641898</v>
      </c>
      <c r="K32" s="78">
        <f t="shared" si="3"/>
        <v>0.9108926962874675</v>
      </c>
      <c r="L32" s="79"/>
      <c r="M32" s="80"/>
      <c r="N32" s="81">
        <f>分析係数表!H35</f>
        <v>6.5501448103994067E-2</v>
      </c>
      <c r="O32" s="82">
        <f t="shared" si="4"/>
        <v>8.3457678381116007E-2</v>
      </c>
      <c r="P32" s="76">
        <f>分析係数表!C35</f>
        <v>0.37009544008483564</v>
      </c>
      <c r="Q32" s="82">
        <f t="shared" si="5"/>
        <v>3.0887306208917803E-2</v>
      </c>
      <c r="R32" s="83">
        <v>3.6079007112801945E-2</v>
      </c>
      <c r="S32" s="84">
        <f t="shared" si="6"/>
        <v>2.9266106598204757</v>
      </c>
      <c r="T32" s="85">
        <f>分析係数表!F35</f>
        <v>0.64995523724261417</v>
      </c>
      <c r="U32" s="86">
        <f t="shared" si="7"/>
        <v>1.9021659257203809</v>
      </c>
      <c r="V32" s="87">
        <f>分析係数表!D35</f>
        <v>9.1316025067144133E-2</v>
      </c>
      <c r="W32" s="88">
        <f t="shared" si="8"/>
        <v>0</v>
      </c>
      <c r="X32" s="76">
        <f>分析係数表!E35</f>
        <v>8.5049239033124446E-2</v>
      </c>
      <c r="Y32" s="89">
        <f t="shared" si="9"/>
        <v>0</v>
      </c>
    </row>
    <row r="33" spans="1:25" x14ac:dyDescent="0.2">
      <c r="A33" s="6" t="s">
        <v>21</v>
      </c>
      <c r="B33" s="5" t="s">
        <v>38</v>
      </c>
      <c r="C33" s="75">
        <f>最終需要_まとめ!C34</f>
        <v>100</v>
      </c>
      <c r="D33" s="76">
        <f>投入係数表!AE33</f>
        <v>1.0176390773405699E-2</v>
      </c>
      <c r="E33" s="77">
        <f t="shared" si="0"/>
        <v>1.0176390773405699</v>
      </c>
      <c r="F33" s="76">
        <f>分析係数表!C36</f>
        <v>0.67206754906435417</v>
      </c>
      <c r="G33" s="77">
        <f t="shared" si="1"/>
        <v>0.68392220054038755</v>
      </c>
      <c r="H33" s="77">
        <v>0.72198372199721239</v>
      </c>
      <c r="I33" s="77">
        <f t="shared" si="2"/>
        <v>100.72198372199722</v>
      </c>
      <c r="J33" s="76">
        <f>分析係数表!G36</f>
        <v>6.1058344640434192E-3</v>
      </c>
      <c r="K33" s="78">
        <f t="shared" si="3"/>
        <v>0.61499175949659091</v>
      </c>
      <c r="L33" s="79"/>
      <c r="M33" s="80"/>
      <c r="N33" s="81">
        <f>分析係数表!H36</f>
        <v>0.13181114029770324</v>
      </c>
      <c r="O33" s="82">
        <f t="shared" si="4"/>
        <v>0.16794516873197332</v>
      </c>
      <c r="P33" s="76">
        <f>分析係数表!C36</f>
        <v>0.67206754906435417</v>
      </c>
      <c r="Q33" s="82">
        <f t="shared" si="5"/>
        <v>0.11287049792689673</v>
      </c>
      <c r="R33" s="83">
        <v>0.11630214241687328</v>
      </c>
      <c r="S33" s="84">
        <f t="shared" si="6"/>
        <v>100.83828586441409</v>
      </c>
      <c r="T33" s="85">
        <f>分析係数表!F36</f>
        <v>0.89721845318860249</v>
      </c>
      <c r="U33" s="86">
        <f t="shared" si="7"/>
        <v>90.473970865459734</v>
      </c>
      <c r="V33" s="87">
        <f>分析係数表!D36</f>
        <v>6.7842605156037995E-3</v>
      </c>
      <c r="W33" s="88">
        <f t="shared" si="8"/>
        <v>1</v>
      </c>
      <c r="X33" s="76">
        <f>分析係数表!E36</f>
        <v>3.3921302578018993E-4</v>
      </c>
      <c r="Y33" s="89">
        <f t="shared" si="9"/>
        <v>0</v>
      </c>
    </row>
    <row r="34" spans="1:25" x14ac:dyDescent="0.2">
      <c r="A34" s="6" t="s">
        <v>22</v>
      </c>
      <c r="B34" s="5" t="s">
        <v>377</v>
      </c>
      <c r="C34" s="90"/>
      <c r="D34" s="76">
        <f>投入係数表!AE34</f>
        <v>0</v>
      </c>
      <c r="E34" s="77">
        <f t="shared" si="0"/>
        <v>0</v>
      </c>
      <c r="F34" s="76">
        <f>分析係数表!C37</f>
        <v>0.22615884263359909</v>
      </c>
      <c r="G34" s="77">
        <f t="shared" si="1"/>
        <v>0</v>
      </c>
      <c r="H34" s="77">
        <v>2.5609236423153544E-2</v>
      </c>
      <c r="I34" s="77">
        <f t="shared" si="2"/>
        <v>2.5609236423153544E-2</v>
      </c>
      <c r="J34" s="76">
        <f>分析係数表!G37</f>
        <v>0.42877801879971078</v>
      </c>
      <c r="K34" s="78">
        <f t="shared" si="3"/>
        <v>1.0980677656493168E-2</v>
      </c>
      <c r="L34" s="79"/>
      <c r="M34" s="80"/>
      <c r="N34" s="81">
        <f>分析係数表!H37</f>
        <v>5.1626591230551626E-2</v>
      </c>
      <c r="O34" s="82">
        <f t="shared" si="4"/>
        <v>6.577923956722409E-2</v>
      </c>
      <c r="P34" s="76">
        <f>分析係数表!C37</f>
        <v>0.22615884263359909</v>
      </c>
      <c r="Q34" s="82">
        <f t="shared" si="5"/>
        <v>1.4876556689841648E-2</v>
      </c>
      <c r="R34" s="83">
        <v>1.7319251882722816E-2</v>
      </c>
      <c r="S34" s="84">
        <f t="shared" si="6"/>
        <v>4.292848830587636E-2</v>
      </c>
      <c r="T34" s="85">
        <f>分析係数表!F37</f>
        <v>0.63340563991323207</v>
      </c>
      <c r="U34" s="86">
        <f t="shared" si="7"/>
        <v>2.7191146605891316E-2</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投入係数表!AE35</f>
        <v>0</v>
      </c>
      <c r="E35" s="77">
        <f t="shared" si="0"/>
        <v>0</v>
      </c>
      <c r="F35" s="76">
        <f>分析係数表!C38</f>
        <v>8.5419734904271016E-2</v>
      </c>
      <c r="G35" s="77">
        <f t="shared" si="1"/>
        <v>0</v>
      </c>
      <c r="H35" s="77">
        <v>1.6200569432505973E-2</v>
      </c>
      <c r="I35" s="77">
        <f t="shared" si="2"/>
        <v>1.6200569432505973E-2</v>
      </c>
      <c r="J35" s="76">
        <f>分析係数表!G38</f>
        <v>0.21071428571428572</v>
      </c>
      <c r="K35" s="78">
        <f t="shared" si="3"/>
        <v>3.4136914161351875E-3</v>
      </c>
      <c r="L35" s="79"/>
      <c r="M35" s="80"/>
      <c r="N35" s="81">
        <f>分析係数表!H38</f>
        <v>4.4689162793830402E-2</v>
      </c>
      <c r="O35" s="82">
        <f t="shared" si="4"/>
        <v>5.6940020160278125E-2</v>
      </c>
      <c r="P35" s="76">
        <f>分析係数表!C38</f>
        <v>8.5419734904271016E-2</v>
      </c>
      <c r="Q35" s="82">
        <f t="shared" si="5"/>
        <v>4.8638014275348045E-3</v>
      </c>
      <c r="R35" s="83">
        <v>5.725802093867736E-3</v>
      </c>
      <c r="S35" s="84">
        <f t="shared" si="6"/>
        <v>2.1926371526373709E-2</v>
      </c>
      <c r="T35" s="85">
        <f>分析係数表!F38</f>
        <v>0.38214285714285712</v>
      </c>
      <c r="U35" s="86">
        <f t="shared" si="7"/>
        <v>8.3790062618642382E-3</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投入係数表!AE36</f>
        <v>0</v>
      </c>
      <c r="E36" s="77">
        <f t="shared" si="0"/>
        <v>0</v>
      </c>
      <c r="F36" s="76">
        <f>分析係数表!C39</f>
        <v>1</v>
      </c>
      <c r="G36" s="77">
        <f t="shared" si="1"/>
        <v>0</v>
      </c>
      <c r="H36" s="77">
        <v>6.6512413297059819E-4</v>
      </c>
      <c r="I36" s="77">
        <f t="shared" si="2"/>
        <v>6.6512413297059819E-4</v>
      </c>
      <c r="J36" s="76">
        <f>分析係数表!G39</f>
        <v>0.35514018691588783</v>
      </c>
      <c r="K36" s="78">
        <f t="shared" si="3"/>
        <v>2.3621230890544608E-4</v>
      </c>
      <c r="L36" s="79"/>
      <c r="M36" s="80"/>
      <c r="N36" s="81">
        <f>分析係数表!H39</f>
        <v>4.1085741227183939E-3</v>
      </c>
      <c r="O36" s="82">
        <f t="shared" si="4"/>
        <v>5.2348775128514928E-3</v>
      </c>
      <c r="P36" s="76">
        <f>分析係数表!C39</f>
        <v>1</v>
      </c>
      <c r="Q36" s="82">
        <f t="shared" si="5"/>
        <v>5.2348775128514928E-3</v>
      </c>
      <c r="R36" s="83">
        <v>5.5136846535781686E-3</v>
      </c>
      <c r="S36" s="84">
        <f t="shared" si="6"/>
        <v>6.1788087865487671E-3</v>
      </c>
      <c r="T36" s="85">
        <f>分析係数表!F39</f>
        <v>0.70560747663551404</v>
      </c>
      <c r="U36" s="86">
        <f t="shared" si="7"/>
        <v>4.3598136764900182E-3</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投入係数表!AE37</f>
        <v>0</v>
      </c>
      <c r="E37" s="77">
        <f t="shared" si="0"/>
        <v>0</v>
      </c>
      <c r="F37" s="76">
        <f>分析係数表!C40</f>
        <v>0.70586826347305387</v>
      </c>
      <c r="G37" s="77">
        <f t="shared" si="1"/>
        <v>0</v>
      </c>
      <c r="H37" s="77">
        <v>1.2746300742905203E-4</v>
      </c>
      <c r="I37" s="77">
        <f t="shared" si="2"/>
        <v>1.2746300742905203E-4</v>
      </c>
      <c r="J37" s="76">
        <f>分析係数表!G40</f>
        <v>0.55389507154213036</v>
      </c>
      <c r="K37" s="78">
        <f t="shared" si="3"/>
        <v>7.060113161888987E-5</v>
      </c>
      <c r="L37" s="79"/>
      <c r="M37" s="80"/>
      <c r="N37" s="81">
        <f>分析係数表!H40</f>
        <v>2.7951774769313667E-2</v>
      </c>
      <c r="O37" s="82">
        <f t="shared" si="4"/>
        <v>3.5614330620219174E-2</v>
      </c>
      <c r="P37" s="76">
        <f>分析係数表!C40</f>
        <v>0.70586826347305387</v>
      </c>
      <c r="Q37" s="82">
        <f t="shared" si="5"/>
        <v>2.5139025709649317E-2</v>
      </c>
      <c r="R37" s="83">
        <v>2.516166439399662E-2</v>
      </c>
      <c r="S37" s="84">
        <f t="shared" si="6"/>
        <v>2.5289127401425672E-2</v>
      </c>
      <c r="T37" s="85">
        <f>分析係数表!F40</f>
        <v>0.75325914149443562</v>
      </c>
      <c r="U37" s="86">
        <f t="shared" si="7"/>
        <v>1.904926639554131E-2</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投入係数表!AE38</f>
        <v>0</v>
      </c>
      <c r="E38" s="77">
        <f t="shared" si="0"/>
        <v>0</v>
      </c>
      <c r="F38" s="76">
        <f>分析係数表!C41</f>
        <v>0.40942803268384664</v>
      </c>
      <c r="G38" s="77">
        <f t="shared" si="1"/>
        <v>0</v>
      </c>
      <c r="H38" s="77">
        <v>6.3122525165733656E-8</v>
      </c>
      <c r="I38" s="77">
        <f t="shared" si="2"/>
        <v>6.3122525165733656E-8</v>
      </c>
      <c r="J38" s="76">
        <f>分析係数表!G41</f>
        <v>0.46004842615012109</v>
      </c>
      <c r="K38" s="78">
        <f t="shared" si="3"/>
        <v>2.9039418357117181E-8</v>
      </c>
      <c r="L38" s="79"/>
      <c r="M38" s="80"/>
      <c r="N38" s="81">
        <f>分析係数表!H41</f>
        <v>5.1357176533979927E-2</v>
      </c>
      <c r="O38" s="82">
        <f t="shared" si="4"/>
        <v>6.5435968910643655E-2</v>
      </c>
      <c r="P38" s="76">
        <f>分析係数表!C41</f>
        <v>0.40942803268384664</v>
      </c>
      <c r="Q38" s="82">
        <f t="shared" si="5"/>
        <v>2.6791320017846183E-2</v>
      </c>
      <c r="R38" s="83">
        <v>2.7020296846698329E-2</v>
      </c>
      <c r="S38" s="84">
        <f t="shared" si="6"/>
        <v>2.7020359969223494E-2</v>
      </c>
      <c r="T38" s="85">
        <f>分析係数表!F41</f>
        <v>0.56416464891041163</v>
      </c>
      <c r="U38" s="86">
        <f t="shared" si="7"/>
        <v>1.5243931895469912E-2</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投入係数表!AE39</f>
        <v>0</v>
      </c>
      <c r="E39" s="77">
        <f>$C$33*D39</f>
        <v>0</v>
      </c>
      <c r="F39" s="76">
        <f>分析係数表!C42</f>
        <v>1</v>
      </c>
      <c r="G39" s="77">
        <f>E39*F39</f>
        <v>0</v>
      </c>
      <c r="H39" s="77">
        <v>8.7998033211044661E-3</v>
      </c>
      <c r="I39" s="77">
        <f>C39+H39</f>
        <v>8.7998033211044661E-3</v>
      </c>
      <c r="J39" s="76">
        <f>分析係数表!G42</f>
        <v>0.48732394366197185</v>
      </c>
      <c r="K39" s="78">
        <f>I39*J39</f>
        <v>4.2883548578903459E-3</v>
      </c>
      <c r="L39" s="79"/>
      <c r="M39" s="80"/>
      <c r="N39" s="81">
        <f>分析係数表!H42</f>
        <v>1.5491345052872633E-2</v>
      </c>
      <c r="O39" s="82">
        <f t="shared" si="4"/>
        <v>1.9738062753374482E-2</v>
      </c>
      <c r="P39" s="76">
        <f>分析係数表!C42</f>
        <v>1</v>
      </c>
      <c r="Q39" s="82">
        <f>O39*P39</f>
        <v>1.9738062753374482E-2</v>
      </c>
      <c r="R39" s="83">
        <v>2.0067228827737801E-2</v>
      </c>
      <c r="S39" s="84">
        <f>I39+R39</f>
        <v>2.8867032148842266E-2</v>
      </c>
      <c r="T39" s="85">
        <f>分析係数表!F42</f>
        <v>0.56338028169014087</v>
      </c>
      <c r="U39" s="86">
        <f>S39*T39</f>
        <v>1.6263116703573107E-2</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投入係数表!AE40</f>
        <v>4.4097693351424693E-3</v>
      </c>
      <c r="E40" s="77">
        <f>$C$33*D40</f>
        <v>0.44097693351424694</v>
      </c>
      <c r="F40" s="76">
        <f>分析係数表!C43</f>
        <v>0.37124836885602441</v>
      </c>
      <c r="G40" s="77">
        <f>E40*F40</f>
        <v>0.16371196727029569</v>
      </c>
      <c r="H40" s="77">
        <v>0.34806459916786486</v>
      </c>
      <c r="I40" s="77">
        <f>C40+H40</f>
        <v>0.34806459916786486</v>
      </c>
      <c r="J40" s="76">
        <f>分析係数表!G43</f>
        <v>0.37031082529474812</v>
      </c>
      <c r="K40" s="78">
        <f>I40*J40</f>
        <v>0.12889208897373775</v>
      </c>
      <c r="L40" s="79"/>
      <c r="M40" s="80"/>
      <c r="N40" s="81">
        <f>分析係数表!H43</f>
        <v>4.1186771738398333E-2</v>
      </c>
      <c r="O40" s="82">
        <f t="shared" si="4"/>
        <v>5.2477501624732595E-2</v>
      </c>
      <c r="P40" s="76">
        <f>分析係数表!C43</f>
        <v>0.37124836885602441</v>
      </c>
      <c r="Q40" s="82">
        <f>O40*P40</f>
        <v>1.9482186879821346E-2</v>
      </c>
      <c r="R40" s="83">
        <v>2.7957929517663644E-2</v>
      </c>
      <c r="S40" s="84">
        <f>I40+R40</f>
        <v>0.37602252868552849</v>
      </c>
      <c r="T40" s="85">
        <f>分析係数表!F43</f>
        <v>0.64951768488745976</v>
      </c>
      <c r="U40" s="86">
        <f>S40*T40</f>
        <v>0.24423328229735289</v>
      </c>
      <c r="V40" s="87">
        <f>分析係数表!D43</f>
        <v>0.31296891747052519</v>
      </c>
      <c r="W40" s="88">
        <f>ROUND(S40*V40,0)</f>
        <v>0</v>
      </c>
      <c r="X40" s="76">
        <f>分析係数表!E43</f>
        <v>0.24115755627009647</v>
      </c>
      <c r="Y40" s="89">
        <f>ROUND(S40*X40,0)</f>
        <v>0</v>
      </c>
    </row>
    <row r="41" spans="1:25" x14ac:dyDescent="0.2">
      <c r="A41" s="6" t="s">
        <v>340</v>
      </c>
      <c r="B41" s="5" t="s">
        <v>42</v>
      </c>
      <c r="C41" s="90"/>
      <c r="D41" s="76">
        <f>投入係数表!AE41</f>
        <v>3.3921302578018993E-4</v>
      </c>
      <c r="E41" s="77">
        <f>$C$33*D41</f>
        <v>3.3921302578018994E-2</v>
      </c>
      <c r="F41" s="76">
        <f>分析係数表!C44</f>
        <v>0.32894128525196487</v>
      </c>
      <c r="G41" s="77">
        <f>E41*F41</f>
        <v>1.1158116867434358E-2</v>
      </c>
      <c r="H41" s="77">
        <v>1.1484610773165442E-2</v>
      </c>
      <c r="I41" s="77">
        <f>C41+H41</f>
        <v>1.1484610773165442E-2</v>
      </c>
      <c r="J41" s="76">
        <f>分析係数表!G44</f>
        <v>0.26022361770562108</v>
      </c>
      <c r="K41" s="78">
        <f>I41*J41</f>
        <v>2.9885669633340616E-3</v>
      </c>
      <c r="L41" s="79"/>
      <c r="M41" s="80"/>
      <c r="N41" s="81">
        <f>分析係数表!H44</f>
        <v>0.11840775914326127</v>
      </c>
      <c r="O41" s="82">
        <f t="shared" si="4"/>
        <v>0.15086745356709713</v>
      </c>
      <c r="P41" s="76">
        <f>分析係数表!C44</f>
        <v>0.32894128525196487</v>
      </c>
      <c r="Q41" s="82">
        <f>O41*P41</f>
        <v>4.9626534079052063E-2</v>
      </c>
      <c r="R41" s="83">
        <v>5.0215462043906027E-2</v>
      </c>
      <c r="S41" s="84">
        <f>I41+R41</f>
        <v>6.1700072817071468E-2</v>
      </c>
      <c r="T41" s="85">
        <f>分析係数表!F44</f>
        <v>0.457650482462858</v>
      </c>
      <c r="U41" s="86">
        <f>S41*T41</f>
        <v>2.8237068092726227E-2</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投入係数表!AE42</f>
        <v>0</v>
      </c>
      <c r="E42" s="77">
        <f>$C$33*D42</f>
        <v>0</v>
      </c>
      <c r="F42" s="76">
        <f>分析係数表!C45</f>
        <v>1</v>
      </c>
      <c r="G42" s="77">
        <f>E42*F42</f>
        <v>0</v>
      </c>
      <c r="H42" s="77">
        <v>2.9373564017707004E-3</v>
      </c>
      <c r="I42" s="77">
        <f>C42+H42</f>
        <v>2.9373564017707004E-3</v>
      </c>
      <c r="J42" s="76">
        <f>分析係数表!G45</f>
        <v>0</v>
      </c>
      <c r="K42" s="78">
        <f>I42*J42</f>
        <v>0</v>
      </c>
      <c r="L42" s="79"/>
      <c r="M42" s="80"/>
      <c r="N42" s="81">
        <f>分析係数表!H45</f>
        <v>0</v>
      </c>
      <c r="O42" s="82">
        <f t="shared" si="4"/>
        <v>0</v>
      </c>
      <c r="P42" s="76">
        <f>分析係数表!C45</f>
        <v>1</v>
      </c>
      <c r="Q42" s="82">
        <f>O42*P42</f>
        <v>0</v>
      </c>
      <c r="R42" s="83">
        <v>1.4993509948890065E-4</v>
      </c>
      <c r="S42" s="84">
        <f>I42+R42</f>
        <v>3.0872915012596009E-3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3.3921302578018993E-4</v>
      </c>
      <c r="E43" s="77">
        <f>$C$33*D43</f>
        <v>3.3921302578018994E-2</v>
      </c>
      <c r="F43" s="76">
        <f>分析係数表!C46</f>
        <v>4.3404255319148932E-2</v>
      </c>
      <c r="G43" s="77">
        <f>E43*F43</f>
        <v>1.4723288778544412E-3</v>
      </c>
      <c r="H43" s="77">
        <v>3.392133078150051E-3</v>
      </c>
      <c r="I43" s="77">
        <f>C43+H43</f>
        <v>3.392133078150051E-3</v>
      </c>
      <c r="J43" s="76">
        <f>分析係数表!G46</f>
        <v>1.9607843137254902E-2</v>
      </c>
      <c r="K43" s="78">
        <f>I43*J43</f>
        <v>6.6512413297059827E-5</v>
      </c>
      <c r="L43" s="79"/>
      <c r="M43" s="80"/>
      <c r="N43" s="81">
        <f>分析係数表!H46</f>
        <v>2.3708493298309423E-2</v>
      </c>
      <c r="O43" s="82">
        <f t="shared" si="4"/>
        <v>3.0207817779077467E-2</v>
      </c>
      <c r="P43" s="76">
        <f>分析係数表!C46</f>
        <v>4.3404255319148932E-2</v>
      </c>
      <c r="Q43" s="82">
        <f>O43*P43</f>
        <v>1.3111478355174047E-3</v>
      </c>
      <c r="R43" s="83">
        <v>1.4219164177060541E-3</v>
      </c>
      <c r="S43" s="84">
        <f>I43+R43</f>
        <v>4.8140494958561052E-3</v>
      </c>
      <c r="T43" s="85">
        <f>分析係数表!F46</f>
        <v>0.33333333333333331</v>
      </c>
      <c r="U43" s="86">
        <f>S43*T43</f>
        <v>1.6046831652853683E-3</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投入係数表!AE44</f>
        <v>0.10244233378561737</v>
      </c>
      <c r="E44" s="91">
        <f>SUM(E5:E43)</f>
        <v>10.244233378561736</v>
      </c>
      <c r="F44" s="92">
        <f>分析係数表!C47</f>
        <v>0.41345953335341412</v>
      </c>
      <c r="G44" s="91">
        <f>SUM(G5:G43)</f>
        <v>4.6359788538263738</v>
      </c>
      <c r="H44" s="91">
        <f>SUM(H5:H43)</f>
        <v>5.0581053583405708</v>
      </c>
      <c r="I44" s="91">
        <f>SUM(I5:I43)</f>
        <v>105.05810535834058</v>
      </c>
      <c r="J44" s="92">
        <f>分析係数表!G47</f>
        <v>0.27301530562506093</v>
      </c>
      <c r="K44" s="93">
        <f>SUM(K5:K43)</f>
        <v>2.0321130136561329</v>
      </c>
      <c r="L44" s="94">
        <f>最終需要_まとめ!$L$33</f>
        <v>0.627</v>
      </c>
      <c r="M44" s="91">
        <f>K44*L44</f>
        <v>1.2741348595623954</v>
      </c>
      <c r="N44" s="95">
        <f>分析係数表!H47</f>
        <v>1</v>
      </c>
      <c r="O44" s="96">
        <f>SUM(O5:O43)</f>
        <v>1.2741348595623954</v>
      </c>
      <c r="P44" s="92">
        <f>分析係数表!C47</f>
        <v>0.41345953335341412</v>
      </c>
      <c r="Q44" s="96">
        <f>SUM(Q5:Q43)</f>
        <v>0.40143943092243578</v>
      </c>
      <c r="R44" s="91">
        <f>SUM(R5:R43)</f>
        <v>0.44146507654849682</v>
      </c>
      <c r="S44" s="97">
        <f>SUM(S5:S43)</f>
        <v>105.49957043488908</v>
      </c>
      <c r="T44" s="98">
        <f>分析係数表!F47</f>
        <v>0.50258343352939261</v>
      </c>
      <c r="U44" s="99">
        <f>SUM(U5:U43)</f>
        <v>93.256612259371281</v>
      </c>
      <c r="V44" s="100">
        <f>分析係数表!D47</f>
        <v>0.12861924414259254</v>
      </c>
      <c r="W44" s="101">
        <f>SUM(W5:W43)</f>
        <v>1</v>
      </c>
      <c r="X44" s="92">
        <f>分析係数表!E47</f>
        <v>9.5684528645240963E-2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0.20518758684576188</v>
      </c>
      <c r="G5" s="77">
        <f t="shared" ref="G5:G38" si="1">E5*F5</f>
        <v>0</v>
      </c>
      <c r="H5" s="77">
        <f t="array" ref="H5:H43">MMULT(逆行列係数!C5:AO43,'30'!G5:G43)</f>
        <v>9.5508534346913594E-5</v>
      </c>
      <c r="I5" s="77">
        <f t="shared" ref="I5:I38" si="2">C5+H5</f>
        <v>9.5508534346913594E-5</v>
      </c>
      <c r="J5" s="76">
        <f>分析係数表!G8</f>
        <v>0.11971830985915492</v>
      </c>
      <c r="K5" s="78">
        <f t="shared" ref="K5:K38" si="3">I5*J5</f>
        <v>1.1434120309137543E-5</v>
      </c>
      <c r="L5" s="79" t="s">
        <v>186</v>
      </c>
      <c r="M5" s="80" t="s">
        <v>186</v>
      </c>
      <c r="N5" s="81">
        <f>分析係数表!H8</f>
        <v>1.3167643294941739E-2</v>
      </c>
      <c r="O5" s="82">
        <f t="shared" ref="O5:O43" si="4">$M$44*N5</f>
        <v>0.37766208020907127</v>
      </c>
      <c r="P5" s="76">
        <f>分析係数表!C8</f>
        <v>0.20518758684576188</v>
      </c>
      <c r="Q5" s="82">
        <f t="shared" ref="Q5:Q38" si="5">O5*P5</f>
        <v>7.7491570881249902E-2</v>
      </c>
      <c r="R5" s="83">
        <f t="array" ref="R5:R43">MMULT(逆行列係数!C5:AO43,'30'!Q5:Q43)</f>
        <v>0.13099686286091008</v>
      </c>
      <c r="S5" s="84">
        <f t="shared" ref="S5:S38" si="6">I5+R5</f>
        <v>0.13109237139525701</v>
      </c>
      <c r="T5" s="85">
        <f>分析係数表!F8</f>
        <v>0.45341278439869986</v>
      </c>
      <c r="U5" s="86">
        <f t="shared" ref="U5:U38" si="7">S5*T5</f>
        <v>5.9438957127751955E-2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投入係数表!AF6</f>
        <v>0</v>
      </c>
      <c r="E6" s="77">
        <f t="shared" si="0"/>
        <v>0</v>
      </c>
      <c r="F6" s="76">
        <f>分析係数表!C9</f>
        <v>1</v>
      </c>
      <c r="G6" s="77">
        <f t="shared" si="1"/>
        <v>0</v>
      </c>
      <c r="H6" s="77">
        <v>9.3106136991858999E-7</v>
      </c>
      <c r="I6" s="77">
        <f t="shared" si="2"/>
        <v>9.3106136991858999E-7</v>
      </c>
      <c r="J6" s="76">
        <f>分析係数表!G9</f>
        <v>0.24479166666666666</v>
      </c>
      <c r="K6" s="78">
        <f t="shared" si="3"/>
        <v>2.2791606451132151E-7</v>
      </c>
      <c r="L6" s="79"/>
      <c r="M6" s="80"/>
      <c r="N6" s="81">
        <f>分析係数表!H9</f>
        <v>6.7353674142924501E-4</v>
      </c>
      <c r="O6" s="82">
        <f t="shared" si="4"/>
        <v>1.9317753463379606E-2</v>
      </c>
      <c r="P6" s="76">
        <f>分析係数表!C9</f>
        <v>1</v>
      </c>
      <c r="Q6" s="82">
        <f t="shared" si="5"/>
        <v>1.9317753463379606E-2</v>
      </c>
      <c r="R6" s="83">
        <v>2.424437043327737E-2</v>
      </c>
      <c r="S6" s="84">
        <f t="shared" si="6"/>
        <v>2.4245301494647289E-2</v>
      </c>
      <c r="T6" s="85">
        <f>分析係数表!F9</f>
        <v>0.671875</v>
      </c>
      <c r="U6" s="86">
        <f t="shared" si="7"/>
        <v>1.6289811941716147E-2</v>
      </c>
      <c r="V6" s="87">
        <f>分析係数表!D9</f>
        <v>7.2916666666666671E-2</v>
      </c>
      <c r="W6" s="88">
        <f t="shared" si="8"/>
        <v>0</v>
      </c>
      <c r="X6" s="76">
        <f>分析係数表!E9</f>
        <v>3.125E-2</v>
      </c>
      <c r="Y6" s="89">
        <f t="shared" si="9"/>
        <v>0</v>
      </c>
    </row>
    <row r="7" spans="1:25" x14ac:dyDescent="0.2">
      <c r="A7" s="6" t="s">
        <v>220</v>
      </c>
      <c r="B7" s="5" t="s">
        <v>266</v>
      </c>
      <c r="C7" s="90"/>
      <c r="D7" s="76">
        <f>投入係数表!AF7</f>
        <v>0</v>
      </c>
      <c r="E7" s="77">
        <f t="shared" si="0"/>
        <v>0</v>
      </c>
      <c r="F7" s="76">
        <f>分析係数表!C10</f>
        <v>1</v>
      </c>
      <c r="G7" s="77">
        <f t="shared" si="1"/>
        <v>0</v>
      </c>
      <c r="H7" s="77">
        <v>6.8399590174480385E-6</v>
      </c>
      <c r="I7" s="77">
        <f t="shared" si="2"/>
        <v>6.8399590174480385E-6</v>
      </c>
      <c r="J7" s="76">
        <f>分析係数表!G10</f>
        <v>0.17878930079774755</v>
      </c>
      <c r="K7" s="78">
        <f t="shared" si="3"/>
        <v>1.2229114902147831E-6</v>
      </c>
      <c r="L7" s="79"/>
      <c r="M7" s="80"/>
      <c r="N7" s="81">
        <f>分析係数表!H10</f>
        <v>1.34707348285849E-3</v>
      </c>
      <c r="O7" s="82">
        <f t="shared" si="4"/>
        <v>3.8635506926759211E-2</v>
      </c>
      <c r="P7" s="76">
        <f>分析係数表!C10</f>
        <v>1</v>
      </c>
      <c r="Q7" s="82">
        <f t="shared" si="5"/>
        <v>3.8635506926759211E-2</v>
      </c>
      <c r="R7" s="83">
        <v>8.9592784894193242E-2</v>
      </c>
      <c r="S7" s="84">
        <f t="shared" si="6"/>
        <v>8.9599624853210685E-2</v>
      </c>
      <c r="T7" s="85">
        <f>分析係数表!F10</f>
        <v>0.51806663538244957</v>
      </c>
      <c r="U7" s="86">
        <f t="shared" si="7"/>
        <v>4.6418576179232569E-2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投入係数表!AF8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-9.6588767316898021E-4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投入係数表!AF9</f>
        <v>0</v>
      </c>
      <c r="E9" s="77">
        <f t="shared" si="0"/>
        <v>0</v>
      </c>
      <c r="F9" s="76">
        <f>分析係数表!C12</f>
        <v>0.31725255547245079</v>
      </c>
      <c r="G9" s="77">
        <f t="shared" si="1"/>
        <v>0</v>
      </c>
      <c r="H9" s="77">
        <v>7.8203632615427013E-5</v>
      </c>
      <c r="I9" s="77">
        <f t="shared" si="2"/>
        <v>7.8203632615427013E-5</v>
      </c>
      <c r="J9" s="76">
        <f>分析係数表!G12</f>
        <v>0.14436450839328538</v>
      </c>
      <c r="K9" s="78">
        <f t="shared" si="3"/>
        <v>1.1289828977095219E-5</v>
      </c>
      <c r="L9" s="79"/>
      <c r="M9" s="80"/>
      <c r="N9" s="81">
        <f>分析係数表!H12</f>
        <v>9.9009900990099015E-2</v>
      </c>
      <c r="O9" s="82">
        <f t="shared" si="4"/>
        <v>2.8397097591168019</v>
      </c>
      <c r="P9" s="76">
        <f>分析係数表!C12</f>
        <v>0.31725255547245079</v>
      </c>
      <c r="Q9" s="82">
        <f t="shared" si="5"/>
        <v>0.90090517787986302</v>
      </c>
      <c r="R9" s="83">
        <v>1.0315662593139674</v>
      </c>
      <c r="S9" s="84">
        <f t="shared" si="6"/>
        <v>1.0316444629465829</v>
      </c>
      <c r="T9" s="85">
        <f>分析係数表!F12</f>
        <v>0.2880095923261391</v>
      </c>
      <c r="U9" s="86">
        <f t="shared" si="7"/>
        <v>0.29712350119876402</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投入係数表!AF10</f>
        <v>2.1691973969631237E-3</v>
      </c>
      <c r="E10" s="77">
        <f t="shared" si="0"/>
        <v>0.21691973969631237</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0.4240246885211823</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投入係数表!AF11</f>
        <v>1.4461315979754157E-3</v>
      </c>
      <c r="E11" s="77">
        <f t="shared" si="0"/>
        <v>0.14461315979754158</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3.5737843907252272E-2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投入係数表!AF12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0.26368733477513162</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投入係数表!AF13</f>
        <v>5.4953000723065797E-2</v>
      </c>
      <c r="E13" s="77">
        <f t="shared" si="0"/>
        <v>5.4953000723065797</v>
      </c>
      <c r="F13" s="76">
        <f>分析係数表!C16</f>
        <v>8.9814814814814792E-2</v>
      </c>
      <c r="G13" s="77">
        <f t="shared" si="1"/>
        <v>0.4935593583460538</v>
      </c>
      <c r="H13" s="77">
        <v>0.51423488027770725</v>
      </c>
      <c r="I13" s="77">
        <f t="shared" si="2"/>
        <v>0.51423488027770725</v>
      </c>
      <c r="J13" s="76">
        <f>分析係数表!G16</f>
        <v>3.255813953488372E-2</v>
      </c>
      <c r="K13" s="78">
        <f t="shared" si="3"/>
        <v>1.6742530985785816E-2</v>
      </c>
      <c r="L13" s="79"/>
      <c r="M13" s="80"/>
      <c r="N13" s="81">
        <f>分析係数表!H16</f>
        <v>1.7579308951303295E-2</v>
      </c>
      <c r="O13" s="82">
        <f t="shared" si="4"/>
        <v>0.50419336539420767</v>
      </c>
      <c r="P13" s="76">
        <f>分析係数表!C16</f>
        <v>8.9814814814814792E-2</v>
      </c>
      <c r="Q13" s="82">
        <f t="shared" si="5"/>
        <v>4.5284033743739009E-2</v>
      </c>
      <c r="R13" s="83">
        <v>4.9963038687798528E-2</v>
      </c>
      <c r="S13" s="84">
        <f t="shared" si="6"/>
        <v>0.56419791896550575</v>
      </c>
      <c r="T13" s="85">
        <f>分析係数表!F16</f>
        <v>0.28372093023255812</v>
      </c>
      <c r="U13" s="86">
        <f t="shared" si="7"/>
        <v>0.16007475840416674</v>
      </c>
      <c r="V13" s="87">
        <f>分析係数表!D16</f>
        <v>0</v>
      </c>
      <c r="W13" s="88">
        <f t="shared" si="8"/>
        <v>0</v>
      </c>
      <c r="X13" s="76">
        <f>分析係数表!E16</f>
        <v>0</v>
      </c>
      <c r="Y13" s="89">
        <f t="shared" si="9"/>
        <v>0</v>
      </c>
    </row>
    <row r="14" spans="1:25" x14ac:dyDescent="0.2">
      <c r="A14" s="6" t="s">
        <v>2</v>
      </c>
      <c r="B14" s="5" t="s">
        <v>364</v>
      </c>
      <c r="C14" s="90"/>
      <c r="D14" s="76">
        <f>投入係数表!AF14</f>
        <v>1.4461315979754157E-3</v>
      </c>
      <c r="E14" s="77">
        <f t="shared" si="0"/>
        <v>0.14461315979754158</v>
      </c>
      <c r="F14" s="76">
        <f>分析係数表!C17</f>
        <v>7.194244604316502E-3</v>
      </c>
      <c r="G14" s="77">
        <f t="shared" si="1"/>
        <v>1.0403824445866237E-3</v>
      </c>
      <c r="H14" s="77">
        <v>1.3190822229777583E-3</v>
      </c>
      <c r="I14" s="77">
        <f t="shared" si="2"/>
        <v>1.3190822229777583E-3</v>
      </c>
      <c r="J14" s="76">
        <f>分析係数表!G17</f>
        <v>0.24242424242424243</v>
      </c>
      <c r="K14" s="78">
        <f t="shared" si="3"/>
        <v>3.1977750860066867E-4</v>
      </c>
      <c r="L14" s="79"/>
      <c r="M14" s="80"/>
      <c r="N14" s="81">
        <f>分析係数表!H17</f>
        <v>2.8625311510742913E-3</v>
      </c>
      <c r="O14" s="82">
        <f t="shared" si="4"/>
        <v>8.2100452219363323E-2</v>
      </c>
      <c r="P14" s="76">
        <f>分析係数表!C17</f>
        <v>7.194244604316502E-3</v>
      </c>
      <c r="Q14" s="82">
        <f t="shared" si="5"/>
        <v>5.9065073539109933E-4</v>
      </c>
      <c r="R14" s="83">
        <v>9.4775896256151806E-4</v>
      </c>
      <c r="S14" s="84">
        <f t="shared" si="6"/>
        <v>2.2668411855392761E-3</v>
      </c>
      <c r="T14" s="85">
        <f>分析係数表!F17</f>
        <v>0.39393939393939392</v>
      </c>
      <c r="U14" s="86">
        <f t="shared" si="7"/>
        <v>8.9299804278819962E-4</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投入係数表!AF15</f>
        <v>0</v>
      </c>
      <c r="E15" s="77">
        <f t="shared" si="0"/>
        <v>0</v>
      </c>
      <c r="F15" s="76">
        <f>分析係数表!C18</f>
        <v>0.18904593639575973</v>
      </c>
      <c r="G15" s="77">
        <f t="shared" si="1"/>
        <v>0</v>
      </c>
      <c r="H15" s="77">
        <v>2.3459081927613879E-3</v>
      </c>
      <c r="I15" s="77">
        <f t="shared" si="2"/>
        <v>2.3459081927613879E-3</v>
      </c>
      <c r="J15" s="76">
        <f>分析係数表!G18</f>
        <v>0.21417322834645669</v>
      </c>
      <c r="K15" s="78">
        <f t="shared" si="3"/>
        <v>5.0243073104810822E-4</v>
      </c>
      <c r="L15" s="79"/>
      <c r="M15" s="80"/>
      <c r="N15" s="81">
        <f>分析係数表!H18</f>
        <v>4.7147571900047147E-4</v>
      </c>
      <c r="O15" s="82">
        <f t="shared" si="4"/>
        <v>1.3522427424365723E-2</v>
      </c>
      <c r="P15" s="76">
        <f>分析係数表!C18</f>
        <v>0.18904593639575973</v>
      </c>
      <c r="Q15" s="82">
        <f t="shared" si="5"/>
        <v>2.5563599547829196E-3</v>
      </c>
      <c r="R15" s="83">
        <v>4.2573731136316137E-3</v>
      </c>
      <c r="S15" s="84">
        <f t="shared" si="6"/>
        <v>6.603281306393002E-3</v>
      </c>
      <c r="T15" s="85">
        <f>分析係数表!F18</f>
        <v>0.45826771653543308</v>
      </c>
      <c r="U15" s="86">
        <f t="shared" si="7"/>
        <v>3.0260706459218326E-3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投入係数表!AF16</f>
        <v>0</v>
      </c>
      <c r="E16" s="77">
        <f t="shared" si="0"/>
        <v>0</v>
      </c>
      <c r="F16" s="76">
        <f>分析係数表!C19</f>
        <v>0.10693641618497107</v>
      </c>
      <c r="G16" s="77">
        <f t="shared" si="1"/>
        <v>0</v>
      </c>
      <c r="H16" s="77">
        <v>6.0391924153183063E-4</v>
      </c>
      <c r="I16" s="77">
        <f t="shared" si="2"/>
        <v>6.0391924153183063E-4</v>
      </c>
      <c r="J16" s="76">
        <f>分析係数表!G19</f>
        <v>5.6250000000000001E-2</v>
      </c>
      <c r="K16" s="78">
        <f t="shared" si="3"/>
        <v>3.3970457336165474E-5</v>
      </c>
      <c r="L16" s="79"/>
      <c r="M16" s="80"/>
      <c r="N16" s="81">
        <f>分析係数表!H19</f>
        <v>-1.34707348285849E-4</v>
      </c>
      <c r="O16" s="82">
        <f t="shared" si="4"/>
        <v>-3.8635506926759208E-3</v>
      </c>
      <c r="P16" s="76">
        <f>分析係数表!C19</f>
        <v>0.10693641618497107</v>
      </c>
      <c r="Q16" s="82">
        <f t="shared" si="5"/>
        <v>-4.1315426482372555E-4</v>
      </c>
      <c r="R16" s="83">
        <v>-2.2539705660356313E-4</v>
      </c>
      <c r="S16" s="84">
        <f t="shared" si="6"/>
        <v>3.7852218492826753E-4</v>
      </c>
      <c r="T16" s="85">
        <f>分析係数表!F19</f>
        <v>0.23125000000000001</v>
      </c>
      <c r="U16" s="86">
        <f t="shared" si="7"/>
        <v>8.7533255264661869E-5</v>
      </c>
      <c r="V16" s="87">
        <f>分析係数表!D19</f>
        <v>0</v>
      </c>
      <c r="W16" s="88">
        <f t="shared" si="8"/>
        <v>0</v>
      </c>
      <c r="X16" s="76">
        <f>分析係数表!E19</f>
        <v>0</v>
      </c>
      <c r="Y16" s="89">
        <f t="shared" si="9"/>
        <v>0</v>
      </c>
    </row>
    <row r="17" spans="1:25" x14ac:dyDescent="0.2">
      <c r="A17" s="6" t="s">
        <v>5</v>
      </c>
      <c r="B17" s="5" t="s">
        <v>33</v>
      </c>
      <c r="C17" s="90"/>
      <c r="D17" s="76">
        <f>投入係数表!AF17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1.7385978117041644E-2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投入係数表!AF18</f>
        <v>1.4461315979754157E-3</v>
      </c>
      <c r="E18" s="77">
        <f t="shared" si="0"/>
        <v>0.14461315979754158</v>
      </c>
      <c r="F18" s="76">
        <f>分析係数表!C21</f>
        <v>2.4177949709864643E-2</v>
      </c>
      <c r="G18" s="77">
        <f t="shared" si="1"/>
        <v>3.4964497049695797E-3</v>
      </c>
      <c r="H18" s="77">
        <v>4.1406630147716259E-3</v>
      </c>
      <c r="I18" s="77">
        <f t="shared" si="2"/>
        <v>4.1406630147716259E-3</v>
      </c>
      <c r="J18" s="76">
        <f>分析係数表!G21</f>
        <v>0.28491620111731841</v>
      </c>
      <c r="K18" s="78">
        <f t="shared" si="3"/>
        <v>1.1797419762757146E-3</v>
      </c>
      <c r="L18" s="79"/>
      <c r="M18" s="80"/>
      <c r="N18" s="81">
        <f>分析係数表!H21</f>
        <v>9.7662827507240518E-4</v>
      </c>
      <c r="O18" s="82">
        <f t="shared" si="4"/>
        <v>2.8010742521900427E-2</v>
      </c>
      <c r="P18" s="76">
        <f>分析係数表!C21</f>
        <v>2.4177949709864643E-2</v>
      </c>
      <c r="Q18" s="82">
        <f t="shared" si="5"/>
        <v>6.7724232403047562E-4</v>
      </c>
      <c r="R18" s="83">
        <v>1.1334200056081877E-3</v>
      </c>
      <c r="S18" s="84">
        <f t="shared" si="6"/>
        <v>5.2740830203798139E-3</v>
      </c>
      <c r="T18" s="85">
        <f>分析係数表!F21</f>
        <v>0.42458100558659218</v>
      </c>
      <c r="U18" s="86">
        <f t="shared" si="7"/>
        <v>2.2392754723400327E-3</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投入係数表!AF19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9.6588767316898021E-4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9.6588767316898021E-4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投入係数表!AF21</f>
        <v>0</v>
      </c>
      <c r="E21" s="77">
        <f t="shared" si="0"/>
        <v>0</v>
      </c>
      <c r="F21" s="76">
        <f>分析係数表!C24</f>
        <v>5.8479532163743242E-3</v>
      </c>
      <c r="G21" s="77">
        <f t="shared" si="1"/>
        <v>0</v>
      </c>
      <c r="H21" s="77">
        <v>5.6232968577029819E-5</v>
      </c>
      <c r="I21" s="77">
        <f t="shared" si="2"/>
        <v>5.6232968577029819E-5</v>
      </c>
      <c r="J21" s="76">
        <f>分析係数表!G24</f>
        <v>0.33333333333333331</v>
      </c>
      <c r="K21" s="78">
        <f t="shared" si="3"/>
        <v>1.8744322859009939E-5</v>
      </c>
      <c r="L21" s="79"/>
      <c r="M21" s="80"/>
      <c r="N21" s="81">
        <f>分析係数表!H24</f>
        <v>4.0412204485754696E-4</v>
      </c>
      <c r="O21" s="82">
        <f t="shared" si="4"/>
        <v>1.1590652078027761E-2</v>
      </c>
      <c r="P21" s="76">
        <f>分析係数表!C24</f>
        <v>5.8479532163743242E-3</v>
      </c>
      <c r="Q21" s="82">
        <f t="shared" si="5"/>
        <v>6.7781591099578186E-5</v>
      </c>
      <c r="R21" s="83">
        <v>1.3890678288546192E-4</v>
      </c>
      <c r="S21" s="84">
        <f t="shared" si="6"/>
        <v>1.9513975146249172E-4</v>
      </c>
      <c r="T21" s="85">
        <f>分析係数表!F24</f>
        <v>0.66666666666666663</v>
      </c>
      <c r="U21" s="86">
        <f t="shared" si="7"/>
        <v>1.3009316764166115E-4</v>
      </c>
      <c r="V21" s="87">
        <f>分析係数表!D24</f>
        <v>0</v>
      </c>
      <c r="W21" s="88">
        <f t="shared" si="8"/>
        <v>0</v>
      </c>
      <c r="X21" s="76">
        <f>分析係数表!E24</f>
        <v>0</v>
      </c>
      <c r="Y21" s="89">
        <f t="shared" si="9"/>
        <v>0</v>
      </c>
    </row>
    <row r="22" spans="1:25" x14ac:dyDescent="0.2">
      <c r="A22" s="6" t="s">
        <v>10</v>
      </c>
      <c r="B22" s="5" t="s">
        <v>271</v>
      </c>
      <c r="C22" s="90"/>
      <c r="D22" s="76">
        <f>投入係数表!AF22</f>
        <v>0</v>
      </c>
      <c r="E22" s="77">
        <f t="shared" si="0"/>
        <v>0</v>
      </c>
      <c r="F22" s="76">
        <f>分析係数表!C25</f>
        <v>1.2048192771084376E-2</v>
      </c>
      <c r="G22" s="77">
        <f t="shared" si="1"/>
        <v>0</v>
      </c>
      <c r="H22" s="77">
        <v>3.2499602877795287E-4</v>
      </c>
      <c r="I22" s="77">
        <f t="shared" si="2"/>
        <v>3.2499602877795287E-4</v>
      </c>
      <c r="J22" s="76">
        <f>分析係数表!G25</f>
        <v>0.33333333333333331</v>
      </c>
      <c r="K22" s="78">
        <f t="shared" si="3"/>
        <v>1.0833200959265095E-4</v>
      </c>
      <c r="L22" s="79"/>
      <c r="M22" s="80"/>
      <c r="N22" s="81">
        <f>分析係数表!H25</f>
        <v>5.3882939314339599E-4</v>
      </c>
      <c r="O22" s="82">
        <f t="shared" si="4"/>
        <v>1.5454202770703683E-2</v>
      </c>
      <c r="P22" s="76">
        <f>分析係数表!C25</f>
        <v>1.2048192771084376E-2</v>
      </c>
      <c r="Q22" s="82">
        <f t="shared" si="5"/>
        <v>1.8619521410486427E-4</v>
      </c>
      <c r="R22" s="83">
        <v>3.1122260063903823E-4</v>
      </c>
      <c r="S22" s="84">
        <f t="shared" si="6"/>
        <v>6.362186294169911E-4</v>
      </c>
      <c r="T22" s="85">
        <f>分析係数表!F25</f>
        <v>0.66666666666666663</v>
      </c>
      <c r="U22" s="86">
        <f t="shared" si="7"/>
        <v>4.2414575294466073E-4</v>
      </c>
      <c r="V22" s="87">
        <f>分析係数表!D25</f>
        <v>0</v>
      </c>
      <c r="W22" s="88">
        <f t="shared" si="8"/>
        <v>0</v>
      </c>
      <c r="X22" s="76">
        <f>分析係数表!E25</f>
        <v>0</v>
      </c>
      <c r="Y22" s="89">
        <f t="shared" si="9"/>
        <v>0</v>
      </c>
    </row>
    <row r="23" spans="1:25" x14ac:dyDescent="0.2">
      <c r="A23" s="6" t="s">
        <v>11</v>
      </c>
      <c r="B23" s="5" t="s">
        <v>35</v>
      </c>
      <c r="C23" s="90"/>
      <c r="D23" s="76">
        <f>投入係数表!AF23</f>
        <v>0</v>
      </c>
      <c r="E23" s="77">
        <f t="shared" si="0"/>
        <v>0</v>
      </c>
      <c r="F23" s="76">
        <f>分析係数表!C26</f>
        <v>2.4531024531024515E-2</v>
      </c>
      <c r="G23" s="77">
        <f t="shared" si="1"/>
        <v>0</v>
      </c>
      <c r="H23" s="77">
        <v>4.0955874087252357E-4</v>
      </c>
      <c r="I23" s="77">
        <f t="shared" si="2"/>
        <v>4.0955874087252357E-4</v>
      </c>
      <c r="J23" s="76">
        <f>分析係数表!G26</f>
        <v>0.2</v>
      </c>
      <c r="K23" s="78">
        <f t="shared" si="3"/>
        <v>8.1911748174504713E-5</v>
      </c>
      <c r="L23" s="79"/>
      <c r="M23" s="80"/>
      <c r="N23" s="81">
        <f>分析係数表!H26</f>
        <v>1.1988953997440561E-2</v>
      </c>
      <c r="O23" s="82">
        <f t="shared" si="4"/>
        <v>0.34385601164815699</v>
      </c>
      <c r="P23" s="76">
        <f>分析係数表!C26</f>
        <v>2.4531024531024515E-2</v>
      </c>
      <c r="Q23" s="82">
        <f t="shared" si="5"/>
        <v>8.4351402568811906E-3</v>
      </c>
      <c r="R23" s="83">
        <v>8.6033267533422459E-3</v>
      </c>
      <c r="S23" s="84">
        <f t="shared" si="6"/>
        <v>9.0128854942147698E-3</v>
      </c>
      <c r="T23" s="85">
        <f>分析係数表!F26</f>
        <v>0.35</v>
      </c>
      <c r="U23" s="86">
        <f t="shared" si="7"/>
        <v>3.1545099229751692E-3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投入係数表!AF24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0.32936769655062226</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投入係数表!AF25</f>
        <v>2.8922631959508315E-3</v>
      </c>
      <c r="E25" s="77">
        <f t="shared" si="0"/>
        <v>0.28922631959508316</v>
      </c>
      <c r="F25" s="76">
        <f>分析係数表!C28</f>
        <v>3.3670033670033517E-3</v>
      </c>
      <c r="G25" s="77">
        <f t="shared" si="1"/>
        <v>9.7382599190263251E-4</v>
      </c>
      <c r="H25" s="77">
        <v>1.2190701483450839E-3</v>
      </c>
      <c r="I25" s="77">
        <f t="shared" si="2"/>
        <v>1.2190701483450839E-3</v>
      </c>
      <c r="J25" s="76">
        <f>分析係数表!G28</f>
        <v>0.13333333333333333</v>
      </c>
      <c r="K25" s="78">
        <f t="shared" si="3"/>
        <v>1.6254268644601117E-4</v>
      </c>
      <c r="L25" s="79"/>
      <c r="M25" s="80"/>
      <c r="N25" s="81">
        <f>分析係数表!H28</f>
        <v>2.1418468377449991E-2</v>
      </c>
      <c r="O25" s="82">
        <f t="shared" si="4"/>
        <v>0.61430456013547141</v>
      </c>
      <c r="P25" s="76">
        <f>分析係数表!C28</f>
        <v>3.3670033670033517E-3</v>
      </c>
      <c r="Q25" s="82">
        <f t="shared" si="5"/>
        <v>2.0683655223416452E-3</v>
      </c>
      <c r="R25" s="83">
        <v>2.1542269004874116E-3</v>
      </c>
      <c r="S25" s="84">
        <f t="shared" si="6"/>
        <v>3.3732970488324953E-3</v>
      </c>
      <c r="T25" s="85">
        <f>分析係数表!F28</f>
        <v>0.22222222222222221</v>
      </c>
      <c r="U25" s="86">
        <f t="shared" si="7"/>
        <v>7.4962156640722116E-4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投入係数表!AF26</f>
        <v>2.1691973969631237E-3</v>
      </c>
      <c r="E26" s="77">
        <f t="shared" si="0"/>
        <v>0.21691973969631237</v>
      </c>
      <c r="F26" s="76">
        <f>分析係数表!C29</f>
        <v>2.5392986698911768E-2</v>
      </c>
      <c r="G26" s="77">
        <f t="shared" si="1"/>
        <v>5.5082400648398628E-3</v>
      </c>
      <c r="H26" s="77">
        <v>6.5481352253922188E-3</v>
      </c>
      <c r="I26" s="77">
        <f t="shared" si="2"/>
        <v>6.5481352253922188E-3</v>
      </c>
      <c r="J26" s="76">
        <f>分析係数表!G29</f>
        <v>0.29914529914529914</v>
      </c>
      <c r="K26" s="78">
        <f t="shared" si="3"/>
        <v>1.9588438708438259E-3</v>
      </c>
      <c r="L26" s="79"/>
      <c r="M26" s="80"/>
      <c r="N26" s="81">
        <f>分析係数表!H29</f>
        <v>1.0103051121438675E-2</v>
      </c>
      <c r="O26" s="82">
        <f t="shared" si="4"/>
        <v>0.28976630195069408</v>
      </c>
      <c r="P26" s="76">
        <f>分析係数表!C29</f>
        <v>2.5392986698911768E-2</v>
      </c>
      <c r="Q26" s="82">
        <f t="shared" si="5"/>
        <v>7.3580318512268261E-3</v>
      </c>
      <c r="R26" s="83">
        <v>9.3268152957801265E-3</v>
      </c>
      <c r="S26" s="84">
        <f t="shared" si="6"/>
        <v>1.5874950521172347E-2</v>
      </c>
      <c r="T26" s="85">
        <f>分析係数表!F29</f>
        <v>0.51282051282051277</v>
      </c>
      <c r="U26" s="86">
        <f t="shared" si="7"/>
        <v>8.14100026726787E-3</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投入係数表!AF27</f>
        <v>1.4461315979754157E-3</v>
      </c>
      <c r="E27" s="77">
        <f t="shared" si="0"/>
        <v>0.14461315979754158</v>
      </c>
      <c r="F27" s="76">
        <f>分析係数表!C30</f>
        <v>1</v>
      </c>
      <c r="G27" s="77">
        <f t="shared" si="1"/>
        <v>0.14461315979754158</v>
      </c>
      <c r="H27" s="77">
        <v>0.17096546311375771</v>
      </c>
      <c r="I27" s="77">
        <f t="shared" si="2"/>
        <v>0.17096546311375771</v>
      </c>
      <c r="J27" s="76">
        <f>分析係数表!G30</f>
        <v>0.34463347510632975</v>
      </c>
      <c r="K27" s="78">
        <f t="shared" si="3"/>
        <v>5.8920421676057357E-2</v>
      </c>
      <c r="L27" s="79"/>
      <c r="M27" s="80"/>
      <c r="N27" s="81">
        <f>分析係数表!H30</f>
        <v>0</v>
      </c>
      <c r="O27" s="82">
        <f t="shared" si="4"/>
        <v>0</v>
      </c>
      <c r="P27" s="76">
        <f>分析係数表!C30</f>
        <v>1</v>
      </c>
      <c r="Q27" s="82">
        <f t="shared" si="5"/>
        <v>0</v>
      </c>
      <c r="R27" s="83">
        <v>4.1392240018960358E-2</v>
      </c>
      <c r="S27" s="84">
        <f t="shared" si="6"/>
        <v>0.21235770313271807</v>
      </c>
      <c r="T27" s="85">
        <f>分析係数表!F30</f>
        <v>0.44145609206905179</v>
      </c>
      <c r="U27" s="86">
        <f t="shared" si="7"/>
        <v>9.374660174572956E-2</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投入係数表!AF28</f>
        <v>4.3383947939262474E-3</v>
      </c>
      <c r="E28" s="77">
        <f t="shared" si="0"/>
        <v>0.43383947939262474</v>
      </c>
      <c r="F28" s="76">
        <f>分析係数表!C31</f>
        <v>1.5332197614991494E-2</v>
      </c>
      <c r="G28" s="77">
        <f t="shared" si="1"/>
        <v>6.6517126312327524E-3</v>
      </c>
      <c r="H28" s="77">
        <v>7.7033747978267888E-3</v>
      </c>
      <c r="I28" s="77">
        <f t="shared" si="2"/>
        <v>7.7033747978267888E-3</v>
      </c>
      <c r="J28" s="76">
        <f>分析係数表!G31</f>
        <v>7.407407407407407E-2</v>
      </c>
      <c r="K28" s="78">
        <f t="shared" si="3"/>
        <v>5.7062035539457692E-4</v>
      </c>
      <c r="L28" s="79"/>
      <c r="M28" s="80"/>
      <c r="N28" s="81">
        <f>分析係数表!H31</f>
        <v>2.4786152084596214E-2</v>
      </c>
      <c r="O28" s="82">
        <f t="shared" si="4"/>
        <v>0.71089332745236944</v>
      </c>
      <c r="P28" s="76">
        <f>分析係数表!C31</f>
        <v>1.5332197614991494E-2</v>
      </c>
      <c r="Q28" s="82">
        <f t="shared" si="5"/>
        <v>1.0899556979678586E-2</v>
      </c>
      <c r="R28" s="83">
        <v>1.3019969039858345E-2</v>
      </c>
      <c r="S28" s="84">
        <f t="shared" si="6"/>
        <v>2.0723343837685135E-2</v>
      </c>
      <c r="T28" s="85">
        <f>分析係数表!F31</f>
        <v>0.37037037037037035</v>
      </c>
      <c r="U28" s="86">
        <f t="shared" si="7"/>
        <v>7.6753125324759757E-3</v>
      </c>
      <c r="V28" s="87">
        <f>分析係数表!D31</f>
        <v>0</v>
      </c>
      <c r="W28" s="88">
        <f t="shared" si="8"/>
        <v>0</v>
      </c>
      <c r="X28" s="76">
        <f>分析係数表!E31</f>
        <v>0</v>
      </c>
      <c r="Y28" s="89">
        <f t="shared" si="9"/>
        <v>0</v>
      </c>
    </row>
    <row r="29" spans="1:25" x14ac:dyDescent="0.2">
      <c r="A29" s="6" t="s">
        <v>17</v>
      </c>
      <c r="B29" s="5" t="s">
        <v>272</v>
      </c>
      <c r="C29" s="90"/>
      <c r="D29" s="76">
        <f>投入係数表!AF29</f>
        <v>7.2306579898770787E-4</v>
      </c>
      <c r="E29" s="77">
        <f t="shared" si="0"/>
        <v>7.230657989877079E-2</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0.20187052369231687</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投入係数表!AF30</f>
        <v>2.8922631959508315E-3</v>
      </c>
      <c r="E30" s="77">
        <f t="shared" si="0"/>
        <v>0.28922631959508316</v>
      </c>
      <c r="F30" s="76">
        <f>分析係数表!C33</f>
        <v>1</v>
      </c>
      <c r="G30" s="77">
        <f t="shared" si="1"/>
        <v>0.28922631959508316</v>
      </c>
      <c r="H30" s="77">
        <v>0.30348478542700585</v>
      </c>
      <c r="I30" s="77">
        <f t="shared" si="2"/>
        <v>0.30348478542700585</v>
      </c>
      <c r="J30" s="76">
        <f>分析係数表!G33</f>
        <v>0.50724637681159424</v>
      </c>
      <c r="K30" s="78">
        <f t="shared" si="3"/>
        <v>0.15394155782529284</v>
      </c>
      <c r="L30" s="79"/>
      <c r="M30" s="80"/>
      <c r="N30" s="81">
        <f>分析係数表!H33</f>
        <v>1.0439819492153296E-3</v>
      </c>
      <c r="O30" s="82">
        <f t="shared" si="4"/>
        <v>2.9942517868238386E-2</v>
      </c>
      <c r="P30" s="76">
        <f>分析係数表!C33</f>
        <v>1</v>
      </c>
      <c r="Q30" s="82">
        <f t="shared" si="5"/>
        <v>2.9942517868238386E-2</v>
      </c>
      <c r="R30" s="83">
        <v>8.5017966183713156E-2</v>
      </c>
      <c r="S30" s="84">
        <f t="shared" si="6"/>
        <v>0.38850275161071901</v>
      </c>
      <c r="T30" s="85">
        <f>分析係数表!F33</f>
        <v>0.64822134387351782</v>
      </c>
      <c r="U30" s="86">
        <f t="shared" si="7"/>
        <v>0.25183577574765975</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投入係数表!AF31</f>
        <v>1.3015184381778741E-2</v>
      </c>
      <c r="E31" s="77">
        <f t="shared" si="0"/>
        <v>1.3015184381778742</v>
      </c>
      <c r="F31" s="76">
        <f>分析係数表!C34</f>
        <v>0.17998641611953814</v>
      </c>
      <c r="G31" s="77">
        <f t="shared" si="1"/>
        <v>0.23425563920113424</v>
      </c>
      <c r="H31" s="77">
        <v>0.2570348783823071</v>
      </c>
      <c r="I31" s="77">
        <f t="shared" si="2"/>
        <v>0.2570348783823071</v>
      </c>
      <c r="J31" s="76">
        <f>分析係数表!G34</f>
        <v>0.42479908151549944</v>
      </c>
      <c r="K31" s="78">
        <f t="shared" si="3"/>
        <v>0.10918818025425216</v>
      </c>
      <c r="L31" s="79"/>
      <c r="M31" s="80"/>
      <c r="N31" s="81">
        <f>分析係数表!H34</f>
        <v>0.17353674142924497</v>
      </c>
      <c r="O31" s="82">
        <f t="shared" si="4"/>
        <v>4.9772191798397554</v>
      </c>
      <c r="P31" s="76">
        <f>分析係数表!C34</f>
        <v>0.17998641611953814</v>
      </c>
      <c r="Q31" s="82">
        <f t="shared" si="5"/>
        <v>0.89583184242078451</v>
      </c>
      <c r="R31" s="83">
        <v>0.95061110305834273</v>
      </c>
      <c r="S31" s="84">
        <f t="shared" si="6"/>
        <v>1.2076459814406499</v>
      </c>
      <c r="T31" s="85">
        <f>分析係数表!F34</f>
        <v>0.70187523918867201</v>
      </c>
      <c r="U31" s="86">
        <f t="shared" si="7"/>
        <v>0.84761681207889472</v>
      </c>
      <c r="V31" s="87">
        <f>分析係数表!D34</f>
        <v>0.4351320321469575</v>
      </c>
      <c r="W31" s="88">
        <f t="shared" si="8"/>
        <v>1</v>
      </c>
      <c r="X31" s="76">
        <f>分析係数表!E34</f>
        <v>0.25449674703406044</v>
      </c>
      <c r="Y31" s="89">
        <f t="shared" si="9"/>
        <v>0</v>
      </c>
    </row>
    <row r="32" spans="1:25" x14ac:dyDescent="0.2">
      <c r="A32" s="6" t="s">
        <v>20</v>
      </c>
      <c r="B32" s="5" t="s">
        <v>37</v>
      </c>
      <c r="C32" s="90"/>
      <c r="D32" s="76">
        <f>投入係数表!AF32</f>
        <v>1.4461315979754157E-2</v>
      </c>
      <c r="E32" s="77">
        <f t="shared" si="0"/>
        <v>1.4461315979754157</v>
      </c>
      <c r="F32" s="76">
        <f>分析係数表!C35</f>
        <v>0.37009544008483564</v>
      </c>
      <c r="G32" s="77">
        <f t="shared" si="1"/>
        <v>0.53520671017329802</v>
      </c>
      <c r="H32" s="77">
        <v>0.62408164955049583</v>
      </c>
      <c r="I32" s="77">
        <f t="shared" si="2"/>
        <v>0.62408164955049583</v>
      </c>
      <c r="J32" s="76">
        <f>分析係数表!G35</f>
        <v>0.31512981199641898</v>
      </c>
      <c r="K32" s="78">
        <f t="shared" si="3"/>
        <v>0.19666673289326278</v>
      </c>
      <c r="L32" s="79"/>
      <c r="M32" s="80"/>
      <c r="N32" s="81">
        <f>分析係数表!H35</f>
        <v>6.5501448103994067E-2</v>
      </c>
      <c r="O32" s="82">
        <f t="shared" si="4"/>
        <v>1.8786515243136663</v>
      </c>
      <c r="P32" s="76">
        <f>分析係数表!C35</f>
        <v>0.37009544008483564</v>
      </c>
      <c r="Q32" s="82">
        <f t="shared" si="5"/>
        <v>0.69528036265691362</v>
      </c>
      <c r="R32" s="83">
        <v>0.81214674339090587</v>
      </c>
      <c r="S32" s="84">
        <f t="shared" si="6"/>
        <v>1.4362283929414017</v>
      </c>
      <c r="T32" s="85">
        <f>分析係数表!F35</f>
        <v>0.64995523724261417</v>
      </c>
      <c r="U32" s="86">
        <f t="shared" si="7"/>
        <v>0.93348416586880723</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投入係数表!AF33</f>
        <v>2.2415039768618944E-2</v>
      </c>
      <c r="E33" s="77">
        <f t="shared" si="0"/>
        <v>2.2415039768618943</v>
      </c>
      <c r="F33" s="76">
        <f>分析係数表!C36</f>
        <v>0.67206754906435417</v>
      </c>
      <c r="G33" s="77">
        <f t="shared" si="1"/>
        <v>1.5064420839475761</v>
      </c>
      <c r="H33" s="77">
        <v>1.5937617567583273</v>
      </c>
      <c r="I33" s="77">
        <f t="shared" si="2"/>
        <v>1.5937617567583273</v>
      </c>
      <c r="J33" s="76">
        <f>分析係数表!G36</f>
        <v>6.1058344640434192E-3</v>
      </c>
      <c r="K33" s="78">
        <f t="shared" si="3"/>
        <v>9.7312454618893804E-3</v>
      </c>
      <c r="L33" s="79"/>
      <c r="M33" s="80"/>
      <c r="N33" s="81">
        <f>分析係数表!H36</f>
        <v>0.13181114029770324</v>
      </c>
      <c r="O33" s="82">
        <f t="shared" si="4"/>
        <v>3.7804843527833887</v>
      </c>
      <c r="P33" s="76">
        <f>分析係数表!C36</f>
        <v>0.67206754906435417</v>
      </c>
      <c r="Q33" s="82">
        <f t="shared" si="5"/>
        <v>2.5407408532512732</v>
      </c>
      <c r="R33" s="83">
        <v>2.6179879595337776</v>
      </c>
      <c r="S33" s="84">
        <f t="shared" si="6"/>
        <v>4.2117497162921049</v>
      </c>
      <c r="T33" s="85">
        <f>分析係数表!F36</f>
        <v>0.89721845318860249</v>
      </c>
      <c r="U33" s="86">
        <f t="shared" si="7"/>
        <v>3.7788595656691379</v>
      </c>
      <c r="V33" s="87">
        <f>分析係数表!D36</f>
        <v>6.7842605156037995E-3</v>
      </c>
      <c r="W33" s="88">
        <f t="shared" si="8"/>
        <v>0</v>
      </c>
      <c r="X33" s="76">
        <f>分析係数表!E36</f>
        <v>3.3921302578018993E-4</v>
      </c>
      <c r="Y33" s="89">
        <f t="shared" si="9"/>
        <v>0</v>
      </c>
    </row>
    <row r="34" spans="1:25" x14ac:dyDescent="0.2">
      <c r="A34" s="6" t="s">
        <v>22</v>
      </c>
      <c r="B34" s="5" t="s">
        <v>377</v>
      </c>
      <c r="C34" s="75">
        <f>最終需要_まとめ!C35</f>
        <v>100</v>
      </c>
      <c r="D34" s="76">
        <f>投入係数表!AF34</f>
        <v>0.14389009399855388</v>
      </c>
      <c r="E34" s="77">
        <f t="shared" si="0"/>
        <v>14.389009399855388</v>
      </c>
      <c r="F34" s="76">
        <f>分析係数表!C37</f>
        <v>0.22615884263359909</v>
      </c>
      <c r="G34" s="77">
        <f t="shared" si="1"/>
        <v>3.2542017125152727</v>
      </c>
      <c r="H34" s="77">
        <v>3.3815561220423258</v>
      </c>
      <c r="I34" s="77">
        <f t="shared" si="2"/>
        <v>103.38155612204233</v>
      </c>
      <c r="J34" s="76">
        <f>分析係数表!G37</f>
        <v>0.42877801879971078</v>
      </c>
      <c r="K34" s="78">
        <f t="shared" si="3"/>
        <v>44.327738814440423</v>
      </c>
      <c r="L34" s="79"/>
      <c r="M34" s="80"/>
      <c r="N34" s="81">
        <f>分析係数表!H37</f>
        <v>5.1626591230551626E-2</v>
      </c>
      <c r="O34" s="82">
        <f t="shared" si="4"/>
        <v>1.4807058029680467</v>
      </c>
      <c r="P34" s="76">
        <f>分析係数表!C37</f>
        <v>0.22615884263359909</v>
      </c>
      <c r="Q34" s="82">
        <f t="shared" si="5"/>
        <v>0.33487471068010743</v>
      </c>
      <c r="R34" s="83">
        <v>0.38986034096069083</v>
      </c>
      <c r="S34" s="84">
        <f t="shared" si="6"/>
        <v>103.77141646300302</v>
      </c>
      <c r="T34" s="85">
        <f>分析係数表!F37</f>
        <v>0.63340563991323207</v>
      </c>
      <c r="U34" s="86">
        <f t="shared" si="7"/>
        <v>65.729400449450935</v>
      </c>
      <c r="V34" s="87">
        <f>分析係数表!D37</f>
        <v>0.1005061460592914</v>
      </c>
      <c r="W34" s="88">
        <f t="shared" si="8"/>
        <v>10</v>
      </c>
      <c r="X34" s="76">
        <f>分析係数表!E37</f>
        <v>8.315256688358641E-2</v>
      </c>
      <c r="Y34" s="89">
        <f t="shared" si="9"/>
        <v>9</v>
      </c>
    </row>
    <row r="35" spans="1:25" x14ac:dyDescent="0.2">
      <c r="A35" s="6" t="s">
        <v>23</v>
      </c>
      <c r="B35" s="5" t="s">
        <v>193</v>
      </c>
      <c r="C35" s="90"/>
      <c r="D35" s="76">
        <f>投入係数表!AF35</f>
        <v>1.0845986984815618E-2</v>
      </c>
      <c r="E35" s="77">
        <f t="shared" si="0"/>
        <v>1.0845986984815619</v>
      </c>
      <c r="F35" s="76">
        <f>分析係数表!C38</f>
        <v>8.5419734904271016E-2</v>
      </c>
      <c r="G35" s="77">
        <f t="shared" si="1"/>
        <v>9.2646133301812386E-2</v>
      </c>
      <c r="H35" s="77">
        <v>0.10800603225280234</v>
      </c>
      <c r="I35" s="77">
        <f t="shared" si="2"/>
        <v>0.10800603225280234</v>
      </c>
      <c r="J35" s="76">
        <f>分析係数表!G38</f>
        <v>0.21071428571428572</v>
      </c>
      <c r="K35" s="78">
        <f t="shared" si="3"/>
        <v>2.2758413938983351E-2</v>
      </c>
      <c r="L35" s="79"/>
      <c r="M35" s="80"/>
      <c r="N35" s="81">
        <f>分析係数表!H38</f>
        <v>4.4689162793830402E-2</v>
      </c>
      <c r="O35" s="82">
        <f t="shared" si="4"/>
        <v>1.2817329422952366</v>
      </c>
      <c r="P35" s="76">
        <f>分析係数表!C38</f>
        <v>8.5419734904271016E-2</v>
      </c>
      <c r="Q35" s="82">
        <f t="shared" si="5"/>
        <v>0.10948528814893041</v>
      </c>
      <c r="R35" s="83">
        <v>0.12888912129140825</v>
      </c>
      <c r="S35" s="84">
        <f t="shared" si="6"/>
        <v>0.23689515354421059</v>
      </c>
      <c r="T35" s="85">
        <f>分析係数表!F38</f>
        <v>0.38214285714285712</v>
      </c>
      <c r="U35" s="86">
        <f t="shared" si="7"/>
        <v>9.0527790818680468E-2</v>
      </c>
      <c r="V35" s="87">
        <f>分析係数表!D38</f>
        <v>6.4285714285714279E-2</v>
      </c>
      <c r="W35" s="88">
        <f t="shared" si="8"/>
        <v>0</v>
      </c>
      <c r="X35" s="76">
        <f>分析係数表!E38</f>
        <v>7.857142857142857E-2</v>
      </c>
      <c r="Y35" s="89">
        <f t="shared" si="9"/>
        <v>0</v>
      </c>
    </row>
    <row r="36" spans="1:25" x14ac:dyDescent="0.2">
      <c r="A36" s="6" t="s">
        <v>24</v>
      </c>
      <c r="B36" s="5" t="s">
        <v>39</v>
      </c>
      <c r="C36" s="90"/>
      <c r="D36" s="76">
        <f>投入係数表!AF36</f>
        <v>0</v>
      </c>
      <c r="E36" s="77">
        <f t="shared" si="0"/>
        <v>0</v>
      </c>
      <c r="F36" s="76">
        <f>分析係数表!C39</f>
        <v>1</v>
      </c>
      <c r="G36" s="77">
        <f t="shared" si="1"/>
        <v>0</v>
      </c>
      <c r="H36" s="77">
        <v>1.235608756237927E-2</v>
      </c>
      <c r="I36" s="77">
        <f t="shared" si="2"/>
        <v>1.235608756237927E-2</v>
      </c>
      <c r="J36" s="76">
        <f>分析係数表!G39</f>
        <v>0.35514018691588783</v>
      </c>
      <c r="K36" s="78">
        <f t="shared" si="3"/>
        <v>4.3881432464524511E-3</v>
      </c>
      <c r="L36" s="79"/>
      <c r="M36" s="80"/>
      <c r="N36" s="81">
        <f>分析係数表!H39</f>
        <v>4.1085741227183939E-3</v>
      </c>
      <c r="O36" s="82">
        <f t="shared" si="4"/>
        <v>0.11783829612661557</v>
      </c>
      <c r="P36" s="76">
        <f>分析係数表!C39</f>
        <v>1</v>
      </c>
      <c r="Q36" s="82">
        <f t="shared" si="5"/>
        <v>0.11783829612661557</v>
      </c>
      <c r="R36" s="83">
        <v>0.12411430895222783</v>
      </c>
      <c r="S36" s="84">
        <f t="shared" si="6"/>
        <v>0.1364703965146071</v>
      </c>
      <c r="T36" s="85">
        <f>分析係数表!F39</f>
        <v>0.70560747663551404</v>
      </c>
      <c r="U36" s="86">
        <f t="shared" si="7"/>
        <v>9.6294532120119972E-2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投入係数表!AF37</f>
        <v>0</v>
      </c>
      <c r="E37" s="77">
        <f t="shared" si="0"/>
        <v>0</v>
      </c>
      <c r="F37" s="76">
        <f>分析係数表!C40</f>
        <v>0.70586826347305387</v>
      </c>
      <c r="G37" s="77">
        <f t="shared" si="1"/>
        <v>0</v>
      </c>
      <c r="H37" s="77">
        <v>2.8896531272540619E-4</v>
      </c>
      <c r="I37" s="77">
        <f t="shared" si="2"/>
        <v>2.8896531272540619E-4</v>
      </c>
      <c r="J37" s="76">
        <f>分析係数表!G40</f>
        <v>0.55389507154213036</v>
      </c>
      <c r="K37" s="78">
        <f t="shared" si="3"/>
        <v>1.6005646256523294E-4</v>
      </c>
      <c r="L37" s="79"/>
      <c r="M37" s="80"/>
      <c r="N37" s="81">
        <f>分析係数表!H40</f>
        <v>2.7951774769313667E-2</v>
      </c>
      <c r="O37" s="82">
        <f t="shared" si="4"/>
        <v>0.80168676873025357</v>
      </c>
      <c r="P37" s="76">
        <f>分析係数表!C40</f>
        <v>0.70586826347305387</v>
      </c>
      <c r="Q37" s="82">
        <f t="shared" si="5"/>
        <v>0.56588524729294787</v>
      </c>
      <c r="R37" s="83">
        <v>0.56639484928143469</v>
      </c>
      <c r="S37" s="84">
        <f t="shared" si="6"/>
        <v>0.56668381459416006</v>
      </c>
      <c r="T37" s="85">
        <f>分析係数表!F40</f>
        <v>0.75325914149443562</v>
      </c>
      <c r="U37" s="86">
        <f t="shared" si="7"/>
        <v>0.42685976367998896</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投入係数表!AF38</f>
        <v>0</v>
      </c>
      <c r="E38" s="77">
        <f t="shared" si="0"/>
        <v>0</v>
      </c>
      <c r="F38" s="76">
        <f>分析係数表!C41</f>
        <v>0.40942803268384664</v>
      </c>
      <c r="G38" s="77">
        <f t="shared" si="1"/>
        <v>0</v>
      </c>
      <c r="H38" s="77">
        <v>2.1363044255821293E-8</v>
      </c>
      <c r="I38" s="77">
        <f t="shared" si="2"/>
        <v>2.1363044255821293E-8</v>
      </c>
      <c r="J38" s="76">
        <f>分析係数表!G41</f>
        <v>0.46004842615012109</v>
      </c>
      <c r="K38" s="78">
        <f t="shared" si="3"/>
        <v>9.828034887665971E-9</v>
      </c>
      <c r="L38" s="79"/>
      <c r="M38" s="80"/>
      <c r="N38" s="81">
        <f>分析係数表!H41</f>
        <v>5.1357176533979927E-2</v>
      </c>
      <c r="O38" s="82">
        <f t="shared" si="4"/>
        <v>1.4729787015826947</v>
      </c>
      <c r="P38" s="76">
        <f>分析係数表!C41</f>
        <v>0.40942803268384664</v>
      </c>
      <c r="Q38" s="82">
        <f t="shared" si="5"/>
        <v>0.60307877197420956</v>
      </c>
      <c r="R38" s="83">
        <v>0.60823309302530804</v>
      </c>
      <c r="S38" s="84">
        <f t="shared" si="6"/>
        <v>0.60823311438835226</v>
      </c>
      <c r="T38" s="85">
        <f>分析係数表!F41</f>
        <v>0.56416464891041163</v>
      </c>
      <c r="U38" s="86">
        <f t="shared" si="7"/>
        <v>0.34314362143459098</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投入係数表!AF39</f>
        <v>7.2306579898770787E-4</v>
      </c>
      <c r="E39" s="77">
        <f>$C$34*D39</f>
        <v>7.230657989877079E-2</v>
      </c>
      <c r="F39" s="76">
        <f>分析係数表!C42</f>
        <v>1</v>
      </c>
      <c r="G39" s="77">
        <f>E39*F39</f>
        <v>7.230657989877079E-2</v>
      </c>
      <c r="H39" s="77">
        <v>7.9344094076531452E-2</v>
      </c>
      <c r="I39" s="77">
        <f>C39+H39</f>
        <v>7.9344094076531452E-2</v>
      </c>
      <c r="J39" s="76">
        <f>分析係数表!G42</f>
        <v>0.48732394366197185</v>
      </c>
      <c r="K39" s="78">
        <f>I39*J39</f>
        <v>3.8666276831661808E-2</v>
      </c>
      <c r="L39" s="79"/>
      <c r="M39" s="80"/>
      <c r="N39" s="81">
        <f>分析係数表!H42</f>
        <v>1.5491345052872633E-2</v>
      </c>
      <c r="O39" s="82">
        <f t="shared" si="4"/>
        <v>0.44430832965773087</v>
      </c>
      <c r="P39" s="76">
        <f>分析係数表!C42</f>
        <v>1</v>
      </c>
      <c r="Q39" s="82">
        <f>O39*P39</f>
        <v>0.44430832965773087</v>
      </c>
      <c r="R39" s="83">
        <v>0.45171793365523349</v>
      </c>
      <c r="S39" s="84">
        <f>I39+R39</f>
        <v>0.53106202773176492</v>
      </c>
      <c r="T39" s="85">
        <f>分析係数表!F42</f>
        <v>0.56338028169014087</v>
      </c>
      <c r="U39" s="86">
        <f>S39*T39</f>
        <v>0.2991898747784591</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投入係数表!AF40</f>
        <v>5.1337671728127261E-2</v>
      </c>
      <c r="E40" s="77">
        <f>$C$34*D40</f>
        <v>5.1337671728127265</v>
      </c>
      <c r="F40" s="76">
        <f>分析係数表!C43</f>
        <v>0.37124836885602441</v>
      </c>
      <c r="G40" s="77">
        <f>E40*F40</f>
        <v>1.9059026889933288</v>
      </c>
      <c r="H40" s="77">
        <v>2.1550682437741853</v>
      </c>
      <c r="I40" s="77">
        <f>C40+H40</f>
        <v>2.1550682437741853</v>
      </c>
      <c r="J40" s="76">
        <f>分析係数表!G43</f>
        <v>0.37031082529474812</v>
      </c>
      <c r="K40" s="78">
        <f>I40*J40</f>
        <v>0.79804509991852202</v>
      </c>
      <c r="L40" s="79"/>
      <c r="M40" s="80"/>
      <c r="N40" s="81">
        <f>分析係数表!H43</f>
        <v>4.1186771738398333E-2</v>
      </c>
      <c r="O40" s="82">
        <f t="shared" si="4"/>
        <v>1.1812806242856628</v>
      </c>
      <c r="P40" s="76">
        <f>分析係数表!C43</f>
        <v>0.37124836885602441</v>
      </c>
      <c r="Q40" s="82">
        <f>O40*P40</f>
        <v>0.43854850492727854</v>
      </c>
      <c r="R40" s="83">
        <v>0.62933941997717113</v>
      </c>
      <c r="S40" s="84">
        <f>I40+R40</f>
        <v>2.7844076637513564</v>
      </c>
      <c r="T40" s="85">
        <f>分析係数表!F43</f>
        <v>0.64951768488745976</v>
      </c>
      <c r="U40" s="86">
        <f>S40*T40</f>
        <v>1.8085220195426814</v>
      </c>
      <c r="V40" s="87">
        <f>分析係数表!D43</f>
        <v>0.31296891747052519</v>
      </c>
      <c r="W40" s="88">
        <f>ROUND(S40*V40,0)</f>
        <v>1</v>
      </c>
      <c r="X40" s="76">
        <f>分析係数表!E43</f>
        <v>0.24115755627009647</v>
      </c>
      <c r="Y40" s="89">
        <f>ROUND(S40*X40,0)</f>
        <v>1</v>
      </c>
    </row>
    <row r="41" spans="1:25" x14ac:dyDescent="0.2">
      <c r="A41" s="6" t="s">
        <v>340</v>
      </c>
      <c r="B41" s="5" t="s">
        <v>42</v>
      </c>
      <c r="C41" s="90"/>
      <c r="D41" s="76">
        <f>投入係数表!AF41</f>
        <v>0</v>
      </c>
      <c r="E41" s="77">
        <f>$C$34*D41</f>
        <v>0</v>
      </c>
      <c r="F41" s="76">
        <f>分析係数表!C44</f>
        <v>0.32894128525196487</v>
      </c>
      <c r="G41" s="77">
        <f>E41*F41</f>
        <v>0</v>
      </c>
      <c r="H41" s="77">
        <v>7.180939717112933E-4</v>
      </c>
      <c r="I41" s="77">
        <f>C41+H41</f>
        <v>7.180939717112933E-4</v>
      </c>
      <c r="J41" s="76">
        <f>分析係数表!G44</f>
        <v>0.26022361770562108</v>
      </c>
      <c r="K41" s="78">
        <f>I41*J41</f>
        <v>1.8686501117131066E-4</v>
      </c>
      <c r="L41" s="79"/>
      <c r="M41" s="80"/>
      <c r="N41" s="81">
        <f>分析係数表!H44</f>
        <v>0.11840775914326127</v>
      </c>
      <c r="O41" s="82">
        <f t="shared" si="4"/>
        <v>3.3960610588621343</v>
      </c>
      <c r="P41" s="76">
        <f>分析係数表!C44</f>
        <v>0.32894128525196487</v>
      </c>
      <c r="Q41" s="82">
        <f>O41*P41</f>
        <v>1.1171046894962591</v>
      </c>
      <c r="R41" s="83">
        <v>1.1303615933587345</v>
      </c>
      <c r="S41" s="84">
        <f>I41+R41</f>
        <v>1.1310796873304458</v>
      </c>
      <c r="T41" s="85">
        <f>分析係数表!F44</f>
        <v>0.457650482462858</v>
      </c>
      <c r="U41" s="86">
        <f>S41*T41</f>
        <v>0.51763916461071713</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投入係数表!AF42</f>
        <v>0</v>
      </c>
      <c r="E42" s="77">
        <f>$C$34*D42</f>
        <v>0</v>
      </c>
      <c r="F42" s="76">
        <f>分析係数表!C45</f>
        <v>1</v>
      </c>
      <c r="G42" s="77">
        <f>E42*F42</f>
        <v>0</v>
      </c>
      <c r="H42" s="77">
        <v>2.3517069726823694E-3</v>
      </c>
      <c r="I42" s="77">
        <f>C42+H42</f>
        <v>2.3517069726823694E-3</v>
      </c>
      <c r="J42" s="76">
        <f>分析係数表!G45</f>
        <v>0</v>
      </c>
      <c r="K42" s="78">
        <f>I42*J42</f>
        <v>0</v>
      </c>
      <c r="L42" s="79"/>
      <c r="M42" s="80"/>
      <c r="N42" s="81">
        <f>分析係数表!H45</f>
        <v>0</v>
      </c>
      <c r="O42" s="82">
        <f t="shared" si="4"/>
        <v>0</v>
      </c>
      <c r="P42" s="76">
        <f>分析係数表!C45</f>
        <v>1</v>
      </c>
      <c r="Q42" s="82">
        <f>O42*P42</f>
        <v>0</v>
      </c>
      <c r="R42" s="83">
        <v>3.3750735542468586E-3</v>
      </c>
      <c r="S42" s="84">
        <f>I42+R42</f>
        <v>5.7267805269292284E-3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1.3738250180766449E-2</v>
      </c>
      <c r="E43" s="77">
        <f>$C$34*D43</f>
        <v>1.3738250180766449</v>
      </c>
      <c r="F43" s="76">
        <f>分析係数表!C46</f>
        <v>4.3404255319148932E-2</v>
      </c>
      <c r="G43" s="77">
        <f>E43*F43</f>
        <v>5.9629851848433092E-2</v>
      </c>
      <c r="H43" s="77">
        <v>6.3016046568134282E-2</v>
      </c>
      <c r="I43" s="77">
        <f>C43+H43</f>
        <v>6.3016046568134282E-2</v>
      </c>
      <c r="J43" s="76">
        <f>分析係数表!G46</f>
        <v>1.9607843137254902E-2</v>
      </c>
      <c r="K43" s="78">
        <f>I43*J43</f>
        <v>1.2356087562379271E-3</v>
      </c>
      <c r="L43" s="79"/>
      <c r="M43" s="80"/>
      <c r="N43" s="81">
        <f>分析係数表!H46</f>
        <v>2.3708493298309423E-2</v>
      </c>
      <c r="O43" s="82">
        <f t="shared" si="4"/>
        <v>0.67998492191096205</v>
      </c>
      <c r="P43" s="76">
        <f>分析係数表!C46</f>
        <v>4.3404255319148932E-2</v>
      </c>
      <c r="Q43" s="82">
        <f>O43*P43</f>
        <v>2.9514239163794947E-2</v>
      </c>
      <c r="R43" s="83">
        <v>3.2007665410622527E-2</v>
      </c>
      <c r="S43" s="84">
        <f>I43+R43</f>
        <v>9.5023711978756809E-2</v>
      </c>
      <c r="T43" s="85">
        <f>分析係数表!F46</f>
        <v>0.33333333333333331</v>
      </c>
      <c r="U43" s="86">
        <f>S43*T43</f>
        <v>3.1674570659585601E-2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投入係数表!AF44</f>
        <v>0.34634851771511205</v>
      </c>
      <c r="E44" s="91">
        <f>SUM(E5:E43)</f>
        <v>34.634851771511208</v>
      </c>
      <c r="F44" s="92">
        <f>分析係数表!C47</f>
        <v>0.41345953335341412</v>
      </c>
      <c r="G44" s="91">
        <f>SUM(G5:G43)</f>
        <v>8.6056608484558357</v>
      </c>
      <c r="H44" s="91">
        <f>SUM(H5:H43)</f>
        <v>9.2911212511753067</v>
      </c>
      <c r="I44" s="91">
        <f>SUM(I5:I43)</f>
        <v>109.29112125117531</v>
      </c>
      <c r="J44" s="92">
        <f>分析係数表!G47</f>
        <v>0.27301530562506093</v>
      </c>
      <c r="K44" s="93">
        <f>SUM(K5:K43)</f>
        <v>45.743331047974003</v>
      </c>
      <c r="L44" s="94">
        <f>最終需要_まとめ!$L$33</f>
        <v>0.627</v>
      </c>
      <c r="M44" s="91">
        <f>K44*L44</f>
        <v>28.681068567079699</v>
      </c>
      <c r="N44" s="95">
        <f>分析係数表!H47</f>
        <v>1</v>
      </c>
      <c r="O44" s="96">
        <f>SUM(O5:O43)</f>
        <v>28.681068567079691</v>
      </c>
      <c r="P44" s="92">
        <f>分析係数表!C47</f>
        <v>0.41345953335341412</v>
      </c>
      <c r="Q44" s="96">
        <f>SUM(Q5:Q43)</f>
        <v>9.0364938667247898</v>
      </c>
      <c r="R44" s="91">
        <f>SUM(R5:R43)</f>
        <v>9.9374803502411151</v>
      </c>
      <c r="S44" s="97">
        <f>SUM(S5:S43)</f>
        <v>119.22860160141641</v>
      </c>
      <c r="T44" s="98">
        <f>分析係数表!F47</f>
        <v>0.50258343352939261</v>
      </c>
      <c r="U44" s="99">
        <f>SUM(U5:U43)</f>
        <v>75.854660873683656</v>
      </c>
      <c r="V44" s="100">
        <f>分析係数表!D47</f>
        <v>0.12861924414259254</v>
      </c>
      <c r="W44" s="101">
        <f>SUM(W5:W43)</f>
        <v>12</v>
      </c>
      <c r="X44" s="92">
        <f>分析係数表!E47</f>
        <v>9.5684528645240963E-2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0.20518758684576188</v>
      </c>
      <c r="G5" s="77">
        <f t="shared" ref="G5:G38" si="1">E5*F5</f>
        <v>0</v>
      </c>
      <c r="H5" s="77">
        <f t="array" ref="H5:H43">MMULT(逆行列係数!C5:AO43,'31'!G5:G43)</f>
        <v>2.6978419094501394E-4</v>
      </c>
      <c r="I5" s="77">
        <f t="shared" ref="I5:I38" si="2">C5+H5</f>
        <v>2.6978419094501394E-4</v>
      </c>
      <c r="J5" s="76">
        <f>分析係数表!G8</f>
        <v>0.11971830985915492</v>
      </c>
      <c r="K5" s="78">
        <f t="shared" ref="K5:K38" si="3">I5*J5</f>
        <v>3.2298107366656596E-5</v>
      </c>
      <c r="L5" s="79" t="s">
        <v>187</v>
      </c>
      <c r="M5" s="80" t="s">
        <v>187</v>
      </c>
      <c r="N5" s="81">
        <f>分析係数表!H8</f>
        <v>1.3167643294941739E-2</v>
      </c>
      <c r="O5" s="82">
        <f t="shared" ref="O5:O43" si="4">$M$44*N5</f>
        <v>0.21233876880383742</v>
      </c>
      <c r="P5" s="76">
        <f>分析係数表!C8</f>
        <v>0.20518758684576188</v>
      </c>
      <c r="Q5" s="82">
        <f t="shared" ref="Q5:Q38" si="5">O5*P5</f>
        <v>4.3569279564659544E-2</v>
      </c>
      <c r="R5" s="83">
        <f t="array" ref="R5:R43">MMULT(逆行列係数!C5:AO43,'31'!Q5:Q43)</f>
        <v>7.3652384061572124E-2</v>
      </c>
      <c r="S5" s="84">
        <f t="shared" ref="S5:S38" si="6">I5+R5</f>
        <v>7.3922168252517143E-2</v>
      </c>
      <c r="T5" s="85">
        <f>分析係数表!F8</f>
        <v>0.45341278439869986</v>
      </c>
      <c r="U5" s="86">
        <f t="shared" ref="U5:U38" si="7">S5*T5</f>
        <v>3.3517256136162972E-2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投入係数表!AG6</f>
        <v>0</v>
      </c>
      <c r="E6" s="77">
        <f t="shared" si="0"/>
        <v>0</v>
      </c>
      <c r="F6" s="76">
        <f>分析係数表!C9</f>
        <v>1</v>
      </c>
      <c r="G6" s="77">
        <f t="shared" si="1"/>
        <v>0</v>
      </c>
      <c r="H6" s="77">
        <v>3.3802167955428409E-6</v>
      </c>
      <c r="I6" s="77">
        <f t="shared" si="2"/>
        <v>3.3802167955428409E-6</v>
      </c>
      <c r="J6" s="76">
        <f>分析係数表!G9</f>
        <v>0.24479166666666666</v>
      </c>
      <c r="K6" s="78">
        <f t="shared" si="3"/>
        <v>8.2744890307559118E-7</v>
      </c>
      <c r="L6" s="79"/>
      <c r="M6" s="80"/>
      <c r="N6" s="81">
        <f>分析係数表!H9</f>
        <v>6.7353674142924501E-4</v>
      </c>
      <c r="O6" s="82">
        <f t="shared" si="4"/>
        <v>1.0861318097382989E-2</v>
      </c>
      <c r="P6" s="76">
        <f>分析係数表!C9</f>
        <v>1</v>
      </c>
      <c r="Q6" s="82">
        <f t="shared" si="5"/>
        <v>1.0861318097382989E-2</v>
      </c>
      <c r="R6" s="83">
        <v>1.3631285845209467E-2</v>
      </c>
      <c r="S6" s="84">
        <f t="shared" si="6"/>
        <v>1.3634666062005009E-2</v>
      </c>
      <c r="T6" s="85">
        <f>分析係数表!F9</f>
        <v>0.671875</v>
      </c>
      <c r="U6" s="86">
        <f t="shared" si="7"/>
        <v>9.1607912604096155E-3</v>
      </c>
      <c r="V6" s="87">
        <f>分析係数表!D9</f>
        <v>7.2916666666666671E-2</v>
      </c>
      <c r="W6" s="88">
        <f t="shared" si="8"/>
        <v>0</v>
      </c>
      <c r="X6" s="76">
        <f>分析係数表!E9</f>
        <v>3.125E-2</v>
      </c>
      <c r="Y6" s="89">
        <f t="shared" si="9"/>
        <v>0</v>
      </c>
    </row>
    <row r="7" spans="1:25" x14ac:dyDescent="0.2">
      <c r="A7" s="6" t="s">
        <v>220</v>
      </c>
      <c r="B7" s="5" t="s">
        <v>266</v>
      </c>
      <c r="C7" s="90"/>
      <c r="D7" s="76">
        <f>投入係数表!AG7</f>
        <v>0</v>
      </c>
      <c r="E7" s="77">
        <f t="shared" si="0"/>
        <v>0</v>
      </c>
      <c r="F7" s="76">
        <f>分析係数表!C10</f>
        <v>1</v>
      </c>
      <c r="G7" s="77">
        <f t="shared" si="1"/>
        <v>0</v>
      </c>
      <c r="H7" s="77">
        <v>4.1012394634252048E-5</v>
      </c>
      <c r="I7" s="77">
        <f t="shared" si="2"/>
        <v>4.1012394634252048E-5</v>
      </c>
      <c r="J7" s="76">
        <f>分析係数表!G10</f>
        <v>0.17878930079774755</v>
      </c>
      <c r="K7" s="78">
        <f t="shared" si="3"/>
        <v>7.3325773606992172E-6</v>
      </c>
      <c r="L7" s="79"/>
      <c r="M7" s="80"/>
      <c r="N7" s="81">
        <f>分析係数表!H10</f>
        <v>1.34707348285849E-3</v>
      </c>
      <c r="O7" s="82">
        <f t="shared" si="4"/>
        <v>2.1722636194765978E-2</v>
      </c>
      <c r="P7" s="76">
        <f>分析係数表!C10</f>
        <v>1</v>
      </c>
      <c r="Q7" s="82">
        <f t="shared" si="5"/>
        <v>2.1722636194765978E-2</v>
      </c>
      <c r="R7" s="83">
        <v>5.037313152437347E-2</v>
      </c>
      <c r="S7" s="84">
        <f t="shared" si="6"/>
        <v>5.0414143919007719E-2</v>
      </c>
      <c r="T7" s="85">
        <f>分析係数表!F10</f>
        <v>0.51806663538244957</v>
      </c>
      <c r="U7" s="86">
        <f t="shared" si="7"/>
        <v>2.611788591580691E-2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投入係数表!AG8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-5.4306590486914946E-4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0.31725255547245079</v>
      </c>
      <c r="G9" s="77">
        <f t="shared" si="1"/>
        <v>0</v>
      </c>
      <c r="H9" s="77">
        <v>6.9194079606102736E-4</v>
      </c>
      <c r="I9" s="77">
        <f t="shared" si="2"/>
        <v>6.9194079606102736E-4</v>
      </c>
      <c r="J9" s="76">
        <f>分析係数表!G12</f>
        <v>0.14436450839328538</v>
      </c>
      <c r="K9" s="78">
        <f t="shared" si="3"/>
        <v>9.9891692860608753E-5</v>
      </c>
      <c r="L9" s="79"/>
      <c r="M9" s="80"/>
      <c r="N9" s="81">
        <f>分析係数表!H12</f>
        <v>9.9009900990099015E-2</v>
      </c>
      <c r="O9" s="82">
        <f t="shared" si="4"/>
        <v>1.5966137603152994</v>
      </c>
      <c r="P9" s="76">
        <f>分析係数表!C12</f>
        <v>0.31725255547245079</v>
      </c>
      <c r="Q9" s="82">
        <f t="shared" si="5"/>
        <v>0.50652979556250777</v>
      </c>
      <c r="R9" s="83">
        <v>0.57999338806016199</v>
      </c>
      <c r="S9" s="84">
        <f t="shared" si="6"/>
        <v>0.58068532885622304</v>
      </c>
      <c r="T9" s="85">
        <f>分析係数表!F12</f>
        <v>0.2880095923261391</v>
      </c>
      <c r="U9" s="86">
        <f t="shared" si="7"/>
        <v>0.16724294483365082</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0.2384059322375566</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投入係数表!AG11</f>
        <v>3.5714285714285713E-3</v>
      </c>
      <c r="E11" s="77">
        <f t="shared" si="0"/>
        <v>0.35714285714285715</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2.0093438480158529E-2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0.14825699202927781</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投入係数表!AG13</f>
        <v>0</v>
      </c>
      <c r="E13" s="77">
        <f t="shared" si="0"/>
        <v>0</v>
      </c>
      <c r="F13" s="76">
        <f>分析係数表!C16</f>
        <v>8.9814814814814792E-2</v>
      </c>
      <c r="G13" s="77">
        <f t="shared" si="1"/>
        <v>0</v>
      </c>
      <c r="H13" s="77">
        <v>3.9157079332561538E-3</v>
      </c>
      <c r="I13" s="77">
        <f t="shared" si="2"/>
        <v>3.9157079332561538E-3</v>
      </c>
      <c r="J13" s="76">
        <f>分析係数表!G16</f>
        <v>3.255813953488372E-2</v>
      </c>
      <c r="K13" s="78">
        <f t="shared" si="3"/>
        <v>1.27488165268805E-4</v>
      </c>
      <c r="L13" s="79"/>
      <c r="M13" s="80"/>
      <c r="N13" s="81">
        <f>分析係数表!H16</f>
        <v>1.7579308951303295E-2</v>
      </c>
      <c r="O13" s="82">
        <f t="shared" si="4"/>
        <v>0.28348040234169603</v>
      </c>
      <c r="P13" s="76">
        <f>分析係数表!C16</f>
        <v>8.9814814814814792E-2</v>
      </c>
      <c r="Q13" s="82">
        <f t="shared" si="5"/>
        <v>2.5460739839948617E-2</v>
      </c>
      <c r="R13" s="83">
        <v>2.809148886431095E-2</v>
      </c>
      <c r="S13" s="84">
        <f t="shared" si="6"/>
        <v>3.2007196797567104E-2</v>
      </c>
      <c r="T13" s="85">
        <f>分析係数表!F16</f>
        <v>0.28372093023255812</v>
      </c>
      <c r="U13" s="86">
        <f t="shared" si="7"/>
        <v>9.0811116495422943E-3</v>
      </c>
      <c r="V13" s="87">
        <f>分析係数表!D16</f>
        <v>0</v>
      </c>
      <c r="W13" s="88">
        <f t="shared" si="8"/>
        <v>0</v>
      </c>
      <c r="X13" s="76">
        <f>分析係数表!E16</f>
        <v>0</v>
      </c>
      <c r="Y13" s="89">
        <f t="shared" si="9"/>
        <v>0</v>
      </c>
    </row>
    <row r="14" spans="1:25" x14ac:dyDescent="0.2">
      <c r="A14" s="6" t="s">
        <v>2</v>
      </c>
      <c r="B14" s="5" t="s">
        <v>364</v>
      </c>
      <c r="C14" s="90"/>
      <c r="D14" s="76">
        <f>投入係数表!AG14</f>
        <v>3.5714285714285713E-3</v>
      </c>
      <c r="E14" s="77">
        <f t="shared" si="0"/>
        <v>0.35714285714285715</v>
      </c>
      <c r="F14" s="76">
        <f>分析係数表!C17</f>
        <v>7.194244604316502E-3</v>
      </c>
      <c r="G14" s="77">
        <f t="shared" si="1"/>
        <v>2.5693730729701792E-3</v>
      </c>
      <c r="H14" s="77">
        <v>3.3840635469086222E-3</v>
      </c>
      <c r="I14" s="77">
        <f t="shared" si="2"/>
        <v>3.3840635469086222E-3</v>
      </c>
      <c r="J14" s="76">
        <f>分析係数表!G17</f>
        <v>0.24242424242424243</v>
      </c>
      <c r="K14" s="78">
        <f t="shared" si="3"/>
        <v>8.2037904167481755E-4</v>
      </c>
      <c r="L14" s="79"/>
      <c r="M14" s="80"/>
      <c r="N14" s="81">
        <f>分析係数表!H17</f>
        <v>2.8625311510742913E-3</v>
      </c>
      <c r="O14" s="82">
        <f t="shared" si="4"/>
        <v>4.6160601913877705E-2</v>
      </c>
      <c r="P14" s="76">
        <f>分析係数表!C17</f>
        <v>7.194244604316502E-3</v>
      </c>
      <c r="Q14" s="82">
        <f t="shared" si="5"/>
        <v>3.3209066125091665E-4</v>
      </c>
      <c r="R14" s="83">
        <v>5.328731206524802E-4</v>
      </c>
      <c r="S14" s="84">
        <f t="shared" si="6"/>
        <v>3.9169366675611021E-3</v>
      </c>
      <c r="T14" s="85">
        <f>分析係数表!F17</f>
        <v>0.39393939393939392</v>
      </c>
      <c r="U14" s="86">
        <f t="shared" si="7"/>
        <v>1.5430356569180099E-3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投入係数表!AG15</f>
        <v>0</v>
      </c>
      <c r="E15" s="77">
        <f t="shared" si="0"/>
        <v>0</v>
      </c>
      <c r="F15" s="76">
        <f>分析係数表!C18</f>
        <v>0.18904593639575973</v>
      </c>
      <c r="G15" s="77">
        <f t="shared" si="1"/>
        <v>0</v>
      </c>
      <c r="H15" s="77">
        <v>6.5928982804930088E-3</v>
      </c>
      <c r="I15" s="77">
        <f t="shared" si="2"/>
        <v>6.5928982804930088E-3</v>
      </c>
      <c r="J15" s="76">
        <f>分析係数表!G18</f>
        <v>0.21417322834645669</v>
      </c>
      <c r="K15" s="78">
        <f t="shared" si="3"/>
        <v>1.4120223088929908E-3</v>
      </c>
      <c r="L15" s="79"/>
      <c r="M15" s="80"/>
      <c r="N15" s="81">
        <f>分析係数表!H18</f>
        <v>4.7147571900047147E-4</v>
      </c>
      <c r="O15" s="82">
        <f t="shared" si="4"/>
        <v>7.6029226681680918E-3</v>
      </c>
      <c r="P15" s="76">
        <f>分析係数表!C18</f>
        <v>0.18904593639575973</v>
      </c>
      <c r="Q15" s="82">
        <f t="shared" si="5"/>
        <v>1.437301635148385E-3</v>
      </c>
      <c r="R15" s="83">
        <v>2.3936884655897813E-3</v>
      </c>
      <c r="S15" s="84">
        <f t="shared" si="6"/>
        <v>8.9865867460827906E-3</v>
      </c>
      <c r="T15" s="85">
        <f>分析係数表!F18</f>
        <v>0.45826771653543308</v>
      </c>
      <c r="U15" s="86">
        <f t="shared" si="7"/>
        <v>4.118262587574948E-3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投入係数表!AG16</f>
        <v>0</v>
      </c>
      <c r="E16" s="77">
        <f t="shared" si="0"/>
        <v>0</v>
      </c>
      <c r="F16" s="76">
        <f>分析係数表!C19</f>
        <v>0.10693641618497107</v>
      </c>
      <c r="G16" s="77">
        <f t="shared" si="1"/>
        <v>0</v>
      </c>
      <c r="H16" s="77">
        <v>1.2037522809382139E-3</v>
      </c>
      <c r="I16" s="77">
        <f t="shared" si="2"/>
        <v>1.2037522809382139E-3</v>
      </c>
      <c r="J16" s="76">
        <f>分析係数表!G19</f>
        <v>5.6250000000000001E-2</v>
      </c>
      <c r="K16" s="78">
        <f t="shared" si="3"/>
        <v>6.7711065802774528E-5</v>
      </c>
      <c r="L16" s="79"/>
      <c r="M16" s="80"/>
      <c r="N16" s="81">
        <f>分析係数表!H19</f>
        <v>-1.34707348285849E-4</v>
      </c>
      <c r="O16" s="82">
        <f t="shared" si="4"/>
        <v>-2.1722636194765979E-3</v>
      </c>
      <c r="P16" s="76">
        <f>分析係数表!C19</f>
        <v>0.10693641618497107</v>
      </c>
      <c r="Q16" s="82">
        <f t="shared" si="5"/>
        <v>-2.322940864758211E-4</v>
      </c>
      <c r="R16" s="83">
        <v>-1.267284591153927E-4</v>
      </c>
      <c r="S16" s="84">
        <f t="shared" si="6"/>
        <v>1.0770238218228213E-3</v>
      </c>
      <c r="T16" s="85">
        <f>分析係数表!F19</f>
        <v>0.23125000000000001</v>
      </c>
      <c r="U16" s="86">
        <f t="shared" si="7"/>
        <v>2.4906175879652742E-4</v>
      </c>
      <c r="V16" s="87">
        <f>分析係数表!D19</f>
        <v>0</v>
      </c>
      <c r="W16" s="88">
        <f t="shared" si="8"/>
        <v>0</v>
      </c>
      <c r="X16" s="76">
        <f>分析係数表!E19</f>
        <v>0</v>
      </c>
      <c r="Y16" s="89">
        <f t="shared" si="9"/>
        <v>0</v>
      </c>
    </row>
    <row r="17" spans="1:25" x14ac:dyDescent="0.2">
      <c r="A17" s="6" t="s">
        <v>5</v>
      </c>
      <c r="B17" s="5" t="s">
        <v>33</v>
      </c>
      <c r="C17" s="90"/>
      <c r="D17" s="76">
        <f>投入係数表!AG17</f>
        <v>0</v>
      </c>
      <c r="E17" s="77">
        <f t="shared" si="0"/>
        <v>0</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9.7751862876446893E-3</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投入係数表!AG18</f>
        <v>0</v>
      </c>
      <c r="E18" s="77">
        <f t="shared" si="0"/>
        <v>0</v>
      </c>
      <c r="F18" s="76">
        <f>分析係数表!C21</f>
        <v>2.4177949709864643E-2</v>
      </c>
      <c r="G18" s="77">
        <f t="shared" si="1"/>
        <v>0</v>
      </c>
      <c r="H18" s="77">
        <v>1.3145919980720655E-3</v>
      </c>
      <c r="I18" s="77">
        <f t="shared" si="2"/>
        <v>1.3145919980720655E-3</v>
      </c>
      <c r="J18" s="76">
        <f>分析係数表!G21</f>
        <v>0.28491620111731841</v>
      </c>
      <c r="K18" s="78">
        <f t="shared" si="3"/>
        <v>3.7454855810991808E-4</v>
      </c>
      <c r="L18" s="79"/>
      <c r="M18" s="80"/>
      <c r="N18" s="81">
        <f>分析係数表!H21</f>
        <v>9.7662827507240518E-4</v>
      </c>
      <c r="O18" s="82">
        <f t="shared" si="4"/>
        <v>1.5748911241205334E-2</v>
      </c>
      <c r="P18" s="76">
        <f>分析係数表!C21</f>
        <v>2.4177949709864643E-2</v>
      </c>
      <c r="Q18" s="82">
        <f t="shared" si="5"/>
        <v>3.8077638397498455E-4</v>
      </c>
      <c r="R18" s="83">
        <v>6.3726018877841332E-4</v>
      </c>
      <c r="S18" s="84">
        <f t="shared" si="6"/>
        <v>1.9518521868504787E-3</v>
      </c>
      <c r="T18" s="85">
        <f>分析係数表!F21</f>
        <v>0.42458100558659218</v>
      </c>
      <c r="U18" s="86">
        <f t="shared" si="7"/>
        <v>8.2871936424936527E-4</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投入係数表!AG19</f>
        <v>0</v>
      </c>
      <c r="E19" s="77">
        <f t="shared" si="0"/>
        <v>0</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5.4306590486914946E-4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5.4306590486914946E-4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投入係数表!AG21</f>
        <v>0</v>
      </c>
      <c r="E21" s="77">
        <f t="shared" si="0"/>
        <v>0</v>
      </c>
      <c r="F21" s="76">
        <f>分析係数表!C24</f>
        <v>5.8479532163743242E-3</v>
      </c>
      <c r="G21" s="77">
        <f t="shared" si="1"/>
        <v>0</v>
      </c>
      <c r="H21" s="77">
        <v>2.4098949509723892E-4</v>
      </c>
      <c r="I21" s="77">
        <f t="shared" si="2"/>
        <v>2.4098949509723892E-4</v>
      </c>
      <c r="J21" s="76">
        <f>分析係数表!G24</f>
        <v>0.33333333333333331</v>
      </c>
      <c r="K21" s="78">
        <f t="shared" si="3"/>
        <v>8.0329831699079638E-5</v>
      </c>
      <c r="L21" s="79"/>
      <c r="M21" s="80"/>
      <c r="N21" s="81">
        <f>分析係数表!H24</f>
        <v>4.0412204485754696E-4</v>
      </c>
      <c r="O21" s="82">
        <f t="shared" si="4"/>
        <v>6.5167908584297931E-3</v>
      </c>
      <c r="P21" s="76">
        <f>分析係数表!C24</f>
        <v>5.8479532163743242E-3</v>
      </c>
      <c r="Q21" s="82">
        <f t="shared" si="5"/>
        <v>3.8109888060993304E-5</v>
      </c>
      <c r="R21" s="83">
        <v>7.8099700240152631E-5</v>
      </c>
      <c r="S21" s="84">
        <f t="shared" si="6"/>
        <v>3.1908919533739155E-4</v>
      </c>
      <c r="T21" s="85">
        <f>分析係数表!F24</f>
        <v>0.66666666666666663</v>
      </c>
      <c r="U21" s="86">
        <f t="shared" si="7"/>
        <v>2.1272613022492768E-4</v>
      </c>
      <c r="V21" s="87">
        <f>分析係数表!D24</f>
        <v>0</v>
      </c>
      <c r="W21" s="88">
        <f t="shared" si="8"/>
        <v>0</v>
      </c>
      <c r="X21" s="76">
        <f>分析係数表!E24</f>
        <v>0</v>
      </c>
      <c r="Y21" s="89">
        <f t="shared" si="9"/>
        <v>0</v>
      </c>
    </row>
    <row r="22" spans="1:25" x14ac:dyDescent="0.2">
      <c r="A22" s="6" t="s">
        <v>10</v>
      </c>
      <c r="B22" s="5" t="s">
        <v>271</v>
      </c>
      <c r="C22" s="90"/>
      <c r="D22" s="76">
        <f>投入係数表!AG22</f>
        <v>0</v>
      </c>
      <c r="E22" s="77">
        <f t="shared" si="0"/>
        <v>0</v>
      </c>
      <c r="F22" s="76">
        <f>分析係数表!C25</f>
        <v>1.2048192771084376E-2</v>
      </c>
      <c r="G22" s="77">
        <f t="shared" si="1"/>
        <v>0</v>
      </c>
      <c r="H22" s="77">
        <v>1.3742188621545114E-3</v>
      </c>
      <c r="I22" s="77">
        <f t="shared" si="2"/>
        <v>1.3742188621545114E-3</v>
      </c>
      <c r="J22" s="76">
        <f>分析係数表!G25</f>
        <v>0.33333333333333331</v>
      </c>
      <c r="K22" s="78">
        <f t="shared" si="3"/>
        <v>4.5807295405150377E-4</v>
      </c>
      <c r="L22" s="79"/>
      <c r="M22" s="80"/>
      <c r="N22" s="81">
        <f>分析係数表!H25</f>
        <v>5.3882939314339599E-4</v>
      </c>
      <c r="O22" s="82">
        <f t="shared" si="4"/>
        <v>8.6890544779063914E-3</v>
      </c>
      <c r="P22" s="76">
        <f>分析係数表!C25</f>
        <v>1.2048192771084376E-2</v>
      </c>
      <c r="Q22" s="82">
        <f t="shared" si="5"/>
        <v>1.0468740334827012E-4</v>
      </c>
      <c r="R22" s="83">
        <v>1.7498347678177736E-4</v>
      </c>
      <c r="S22" s="84">
        <f t="shared" si="6"/>
        <v>1.5492023389362887E-3</v>
      </c>
      <c r="T22" s="85">
        <f>分析係数表!F25</f>
        <v>0.66666666666666663</v>
      </c>
      <c r="U22" s="86">
        <f t="shared" si="7"/>
        <v>1.0328015592908591E-3</v>
      </c>
      <c r="V22" s="87">
        <f>分析係数表!D25</f>
        <v>0</v>
      </c>
      <c r="W22" s="88">
        <f t="shared" si="8"/>
        <v>0</v>
      </c>
      <c r="X22" s="76">
        <f>分析係数表!E25</f>
        <v>0</v>
      </c>
      <c r="Y22" s="89">
        <f t="shared" si="9"/>
        <v>0</v>
      </c>
    </row>
    <row r="23" spans="1:25" x14ac:dyDescent="0.2">
      <c r="A23" s="6" t="s">
        <v>11</v>
      </c>
      <c r="B23" s="5" t="s">
        <v>35</v>
      </c>
      <c r="C23" s="90"/>
      <c r="D23" s="76">
        <f>投入係数表!AG23</f>
        <v>0</v>
      </c>
      <c r="E23" s="77">
        <f t="shared" si="0"/>
        <v>0</v>
      </c>
      <c r="F23" s="76">
        <f>分析係数表!C26</f>
        <v>2.4531024531024515E-2</v>
      </c>
      <c r="G23" s="77">
        <f t="shared" si="1"/>
        <v>0</v>
      </c>
      <c r="H23" s="77">
        <v>1.7254592434188711E-3</v>
      </c>
      <c r="I23" s="77">
        <f t="shared" si="2"/>
        <v>1.7254592434188711E-3</v>
      </c>
      <c r="J23" s="76">
        <f>分析係数表!G26</f>
        <v>0.2</v>
      </c>
      <c r="K23" s="78">
        <f t="shared" si="3"/>
        <v>3.4509184868377425E-4</v>
      </c>
      <c r="L23" s="79"/>
      <c r="M23" s="80"/>
      <c r="N23" s="81">
        <f>分析係数表!H26</f>
        <v>1.1988953997440561E-2</v>
      </c>
      <c r="O23" s="82">
        <f t="shared" si="4"/>
        <v>0.1933314621334172</v>
      </c>
      <c r="P23" s="76">
        <f>分析係数表!C26</f>
        <v>2.4531024531024515E-2</v>
      </c>
      <c r="Q23" s="82">
        <f t="shared" si="5"/>
        <v>4.7426188402136943E-3</v>
      </c>
      <c r="R23" s="83">
        <v>4.8371809248376032E-3</v>
      </c>
      <c r="S23" s="84">
        <f t="shared" si="6"/>
        <v>6.5626401682564745E-3</v>
      </c>
      <c r="T23" s="85">
        <f>分析係数表!F26</f>
        <v>0.35</v>
      </c>
      <c r="U23" s="86">
        <f t="shared" si="7"/>
        <v>2.296924058889766E-3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投入係数表!AG24</f>
        <v>0</v>
      </c>
      <c r="E24" s="77">
        <f t="shared" si="0"/>
        <v>0</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0.18518547356037998</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3.3670033670033517E-3</v>
      </c>
      <c r="G25" s="77">
        <f t="shared" si="1"/>
        <v>0</v>
      </c>
      <c r="H25" s="77">
        <v>9.3379136573534761E-4</v>
      </c>
      <c r="I25" s="77">
        <f t="shared" si="2"/>
        <v>9.3379136573534761E-4</v>
      </c>
      <c r="J25" s="76">
        <f>分析係数表!G28</f>
        <v>0.13333333333333333</v>
      </c>
      <c r="K25" s="78">
        <f t="shared" si="3"/>
        <v>1.2450551543137967E-4</v>
      </c>
      <c r="L25" s="79"/>
      <c r="M25" s="80"/>
      <c r="N25" s="81">
        <f>分析係数表!H28</f>
        <v>2.1418468377449991E-2</v>
      </c>
      <c r="O25" s="82">
        <f t="shared" si="4"/>
        <v>0.34538991549677905</v>
      </c>
      <c r="P25" s="76">
        <f>分析係数表!C28</f>
        <v>3.3670033670033517E-3</v>
      </c>
      <c r="Q25" s="82">
        <f t="shared" si="5"/>
        <v>1.1629290084066582E-3</v>
      </c>
      <c r="R25" s="83">
        <v>1.2112041736368547E-3</v>
      </c>
      <c r="S25" s="84">
        <f t="shared" si="6"/>
        <v>2.1449955393722025E-3</v>
      </c>
      <c r="T25" s="85">
        <f>分析係数表!F28</f>
        <v>0.22222222222222221</v>
      </c>
      <c r="U25" s="86">
        <f t="shared" si="7"/>
        <v>4.7666567541604496E-4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投入係数表!AG26</f>
        <v>1.0714285714285714E-2</v>
      </c>
      <c r="E26" s="77">
        <f t="shared" si="0"/>
        <v>1.0714285714285714</v>
      </c>
      <c r="F26" s="76">
        <f>分析係数表!C29</f>
        <v>2.5392986698911768E-2</v>
      </c>
      <c r="G26" s="77">
        <f t="shared" si="1"/>
        <v>2.7206771463119752E-2</v>
      </c>
      <c r="H26" s="77">
        <v>2.9535689372136922E-2</v>
      </c>
      <c r="I26" s="77">
        <f t="shared" si="2"/>
        <v>2.9535689372136922E-2</v>
      </c>
      <c r="J26" s="76">
        <f>分析係数表!G29</f>
        <v>0.29914529914529914</v>
      </c>
      <c r="K26" s="78">
        <f t="shared" si="3"/>
        <v>8.8354626326905324E-3</v>
      </c>
      <c r="L26" s="79"/>
      <c r="M26" s="80"/>
      <c r="N26" s="81">
        <f>分析係数表!H29</f>
        <v>1.0103051121438675E-2</v>
      </c>
      <c r="O26" s="82">
        <f t="shared" si="4"/>
        <v>0.16291977146074485</v>
      </c>
      <c r="P26" s="76">
        <f>分析係数表!C29</f>
        <v>2.5392986698911768E-2</v>
      </c>
      <c r="Q26" s="82">
        <f t="shared" si="5"/>
        <v>4.1370195896924394E-3</v>
      </c>
      <c r="R26" s="83">
        <v>5.243959032557333E-3</v>
      </c>
      <c r="S26" s="84">
        <f t="shared" si="6"/>
        <v>3.4779648404694254E-2</v>
      </c>
      <c r="T26" s="85">
        <f>分析係数表!F29</f>
        <v>0.51282051282051277</v>
      </c>
      <c r="U26" s="86">
        <f t="shared" si="7"/>
        <v>1.7835717130612435E-2</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投入係数表!AG27</f>
        <v>3.5714285714285713E-3</v>
      </c>
      <c r="E27" s="77">
        <f t="shared" si="0"/>
        <v>0.35714285714285715</v>
      </c>
      <c r="F27" s="76">
        <f>分析係数表!C30</f>
        <v>1</v>
      </c>
      <c r="G27" s="77">
        <f t="shared" si="1"/>
        <v>0.35714285714285715</v>
      </c>
      <c r="H27" s="77">
        <v>0.40827151101545855</v>
      </c>
      <c r="I27" s="77">
        <f t="shared" si="2"/>
        <v>0.40827151101545855</v>
      </c>
      <c r="J27" s="76">
        <f>分析係数表!G30</f>
        <v>0.34463347510632975</v>
      </c>
      <c r="K27" s="78">
        <f t="shared" si="3"/>
        <v>0.14070402962816966</v>
      </c>
      <c r="L27" s="79"/>
      <c r="M27" s="80"/>
      <c r="N27" s="81">
        <f>分析係数表!H30</f>
        <v>0</v>
      </c>
      <c r="O27" s="82">
        <f t="shared" si="4"/>
        <v>0</v>
      </c>
      <c r="P27" s="76">
        <f>分析係数表!C30</f>
        <v>1</v>
      </c>
      <c r="Q27" s="82">
        <f t="shared" si="5"/>
        <v>0</v>
      </c>
      <c r="R27" s="83">
        <v>2.3272596705481634E-2</v>
      </c>
      <c r="S27" s="84">
        <f t="shared" si="6"/>
        <v>0.43154410772094021</v>
      </c>
      <c r="T27" s="85">
        <f>分析係数表!F30</f>
        <v>0.44145609206905179</v>
      </c>
      <c r="U27" s="86">
        <f t="shared" si="7"/>
        <v>0.19050777534991217</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投入係数表!AG28</f>
        <v>3.5714285714285713E-3</v>
      </c>
      <c r="E28" s="77">
        <f t="shared" si="0"/>
        <v>0.35714285714285715</v>
      </c>
      <c r="F28" s="76">
        <f>分析係数表!C31</f>
        <v>1.5332197614991494E-2</v>
      </c>
      <c r="G28" s="77">
        <f t="shared" si="1"/>
        <v>5.4757848624969619E-3</v>
      </c>
      <c r="H28" s="77">
        <v>6.8120702305580223E-3</v>
      </c>
      <c r="I28" s="77">
        <f t="shared" si="2"/>
        <v>6.8120702305580223E-3</v>
      </c>
      <c r="J28" s="76">
        <f>分析係数表!G31</f>
        <v>7.407407407407407E-2</v>
      </c>
      <c r="K28" s="78">
        <f t="shared" si="3"/>
        <v>5.0459779485614972E-4</v>
      </c>
      <c r="L28" s="79"/>
      <c r="M28" s="80"/>
      <c r="N28" s="81">
        <f>分析係数表!H31</f>
        <v>2.4786152084596214E-2</v>
      </c>
      <c r="O28" s="82">
        <f t="shared" si="4"/>
        <v>0.39969650598369399</v>
      </c>
      <c r="P28" s="76">
        <f>分析係数表!C31</f>
        <v>1.5332197614991494E-2</v>
      </c>
      <c r="Q28" s="82">
        <f t="shared" si="5"/>
        <v>6.1282258157636261E-3</v>
      </c>
      <c r="R28" s="83">
        <v>7.3204177508557726E-3</v>
      </c>
      <c r="S28" s="84">
        <f t="shared" si="6"/>
        <v>1.4132487981413795E-2</v>
      </c>
      <c r="T28" s="85">
        <f>分析係数表!F31</f>
        <v>0.37037037037037035</v>
      </c>
      <c r="U28" s="86">
        <f t="shared" si="7"/>
        <v>5.2342548079310353E-3</v>
      </c>
      <c r="V28" s="87">
        <f>分析係数表!D31</f>
        <v>0</v>
      </c>
      <c r="W28" s="88">
        <f t="shared" si="8"/>
        <v>0</v>
      </c>
      <c r="X28" s="76">
        <f>分析係数表!E31</f>
        <v>0</v>
      </c>
      <c r="Y28" s="89">
        <f t="shared" si="9"/>
        <v>0</v>
      </c>
    </row>
    <row r="29" spans="1:25" x14ac:dyDescent="0.2">
      <c r="A29" s="6" t="s">
        <v>17</v>
      </c>
      <c r="B29" s="5" t="s">
        <v>272</v>
      </c>
      <c r="C29" s="90"/>
      <c r="D29" s="76">
        <f>投入係数表!AG29</f>
        <v>0</v>
      </c>
      <c r="E29" s="77">
        <f t="shared" si="0"/>
        <v>0</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0.11350077411765223</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投入係数表!AG30</f>
        <v>0</v>
      </c>
      <c r="E30" s="77">
        <f t="shared" si="0"/>
        <v>0</v>
      </c>
      <c r="F30" s="76">
        <f>分析係数表!C33</f>
        <v>1</v>
      </c>
      <c r="G30" s="77">
        <f t="shared" si="1"/>
        <v>0</v>
      </c>
      <c r="H30" s="77">
        <v>4.7347806926224213E-3</v>
      </c>
      <c r="I30" s="77">
        <f t="shared" si="2"/>
        <v>4.7347806926224213E-3</v>
      </c>
      <c r="J30" s="76">
        <f>分析係数表!G33</f>
        <v>0.50724637681159424</v>
      </c>
      <c r="K30" s="78">
        <f t="shared" si="3"/>
        <v>2.4017003513302137E-3</v>
      </c>
      <c r="L30" s="79"/>
      <c r="M30" s="80"/>
      <c r="N30" s="81">
        <f>分析係数表!H33</f>
        <v>1.0439819492153296E-3</v>
      </c>
      <c r="O30" s="82">
        <f t="shared" si="4"/>
        <v>1.6835043050943632E-2</v>
      </c>
      <c r="P30" s="76">
        <f>分析係数表!C33</f>
        <v>1</v>
      </c>
      <c r="Q30" s="82">
        <f t="shared" si="5"/>
        <v>1.6835043050943632E-2</v>
      </c>
      <c r="R30" s="83">
        <v>4.780096073098504E-2</v>
      </c>
      <c r="S30" s="84">
        <f t="shared" si="6"/>
        <v>5.2535741423607459E-2</v>
      </c>
      <c r="T30" s="85">
        <f>分析係数表!F33</f>
        <v>0.64822134387351782</v>
      </c>
      <c r="U30" s="86">
        <f t="shared" si="7"/>
        <v>3.4054788907002462E-2</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投入係数表!AG31</f>
        <v>7.1428571428571426E-3</v>
      </c>
      <c r="E31" s="77">
        <f t="shared" si="0"/>
        <v>0.7142857142857143</v>
      </c>
      <c r="F31" s="76">
        <f>分析係数表!C34</f>
        <v>0.17998641611953814</v>
      </c>
      <c r="G31" s="77">
        <f t="shared" si="1"/>
        <v>0.1285617257996701</v>
      </c>
      <c r="H31" s="77">
        <v>0.17590311286534499</v>
      </c>
      <c r="I31" s="77">
        <f t="shared" si="2"/>
        <v>0.17590311286534499</v>
      </c>
      <c r="J31" s="76">
        <f>分析係数表!G34</f>
        <v>0.42479908151549944</v>
      </c>
      <c r="K31" s="78">
        <f t="shared" si="3"/>
        <v>7.4723480780915785E-2</v>
      </c>
      <c r="L31" s="79"/>
      <c r="M31" s="80"/>
      <c r="N31" s="81">
        <f>分析係数表!H34</f>
        <v>0.17353674142924497</v>
      </c>
      <c r="O31" s="82">
        <f t="shared" si="4"/>
        <v>2.7984186077907269</v>
      </c>
      <c r="P31" s="76">
        <f>分析係数表!C34</f>
        <v>0.17998641611953814</v>
      </c>
      <c r="Q31" s="82">
        <f t="shared" si="5"/>
        <v>0.50367733601848041</v>
      </c>
      <c r="R31" s="83">
        <v>0.53447672353793807</v>
      </c>
      <c r="S31" s="84">
        <f t="shared" si="6"/>
        <v>0.71037983640328306</v>
      </c>
      <c r="T31" s="85">
        <f>分析係数表!F34</f>
        <v>0.70187523918867201</v>
      </c>
      <c r="U31" s="86">
        <f t="shared" si="7"/>
        <v>0.49859801759036398</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投入係数表!AG32</f>
        <v>3.5714285714285713E-3</v>
      </c>
      <c r="E32" s="77">
        <f t="shared" si="0"/>
        <v>0.35714285714285715</v>
      </c>
      <c r="F32" s="76">
        <f>分析係数表!C35</f>
        <v>0.37009544008483564</v>
      </c>
      <c r="G32" s="77">
        <f t="shared" si="1"/>
        <v>0.13217694288744131</v>
      </c>
      <c r="H32" s="77">
        <v>0.26323881593759413</v>
      </c>
      <c r="I32" s="77">
        <f t="shared" si="2"/>
        <v>0.26323881593759413</v>
      </c>
      <c r="J32" s="76">
        <f>分析係数表!G35</f>
        <v>0.31512981199641898</v>
      </c>
      <c r="K32" s="78">
        <f t="shared" si="3"/>
        <v>8.2954398576573982E-2</v>
      </c>
      <c r="L32" s="79"/>
      <c r="M32" s="80"/>
      <c r="N32" s="81">
        <f>分析係数表!H35</f>
        <v>6.5501448103994067E-2</v>
      </c>
      <c r="O32" s="82">
        <f t="shared" si="4"/>
        <v>1.0562631849704955</v>
      </c>
      <c r="P32" s="76">
        <f>分析係数表!C35</f>
        <v>0.37009544008483564</v>
      </c>
      <c r="Q32" s="82">
        <f t="shared" si="5"/>
        <v>0.3909181882870657</v>
      </c>
      <c r="R32" s="83">
        <v>0.45662577371867408</v>
      </c>
      <c r="S32" s="84">
        <f t="shared" si="6"/>
        <v>0.71986458965626821</v>
      </c>
      <c r="T32" s="85">
        <f>分析係数表!F35</f>
        <v>0.64995523724261417</v>
      </c>
      <c r="U32" s="86">
        <f t="shared" si="7"/>
        <v>0.46787976015259691</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投入係数表!AG33</f>
        <v>4.2857142857142858E-2</v>
      </c>
      <c r="E33" s="77">
        <f t="shared" si="0"/>
        <v>4.2857142857142856</v>
      </c>
      <c r="F33" s="76">
        <f>分析係数表!C36</f>
        <v>0.67206754906435417</v>
      </c>
      <c r="G33" s="77">
        <f t="shared" si="1"/>
        <v>2.8802894959900893</v>
      </c>
      <c r="H33" s="77">
        <v>3.0242381109562211</v>
      </c>
      <c r="I33" s="77">
        <f t="shared" si="2"/>
        <v>3.0242381109562211</v>
      </c>
      <c r="J33" s="76">
        <f>分析係数表!G36</f>
        <v>6.1058344640434192E-3</v>
      </c>
      <c r="K33" s="78">
        <f t="shared" si="3"/>
        <v>1.846549728535006E-2</v>
      </c>
      <c r="L33" s="79"/>
      <c r="M33" s="80"/>
      <c r="N33" s="81">
        <f>分析係数表!H36</f>
        <v>0.13181114029770324</v>
      </c>
      <c r="O33" s="82">
        <f t="shared" si="4"/>
        <v>2.1255599516578512</v>
      </c>
      <c r="P33" s="76">
        <f>分析係数表!C36</f>
        <v>0.67206754906435417</v>
      </c>
      <c r="Q33" s="82">
        <f t="shared" si="5"/>
        <v>1.4285198671000392</v>
      </c>
      <c r="R33" s="83">
        <v>1.4719516975676512</v>
      </c>
      <c r="S33" s="84">
        <f t="shared" si="6"/>
        <v>4.4961898085238721</v>
      </c>
      <c r="T33" s="85">
        <f>分析係数表!F36</f>
        <v>0.89721845318860249</v>
      </c>
      <c r="U33" s="86">
        <f t="shared" si="7"/>
        <v>4.0340644652461473</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投入係数表!AG34</f>
        <v>1.0714285714285714E-2</v>
      </c>
      <c r="E34" s="77">
        <f t="shared" si="0"/>
        <v>1.0714285714285714</v>
      </c>
      <c r="F34" s="76">
        <f>分析係数表!C37</f>
        <v>0.22615884263359909</v>
      </c>
      <c r="G34" s="77">
        <f t="shared" si="1"/>
        <v>0.24231304567885617</v>
      </c>
      <c r="H34" s="77">
        <v>0.27946813299284534</v>
      </c>
      <c r="I34" s="77">
        <f t="shared" si="2"/>
        <v>0.27946813299284534</v>
      </c>
      <c r="J34" s="76">
        <f>分析係数表!G37</f>
        <v>0.42877801879971078</v>
      </c>
      <c r="K34" s="78">
        <f t="shared" si="3"/>
        <v>0.11982979238232631</v>
      </c>
      <c r="L34" s="79"/>
      <c r="M34" s="80"/>
      <c r="N34" s="81">
        <f>分析係数表!H37</f>
        <v>5.1626591230551626E-2</v>
      </c>
      <c r="O34" s="82">
        <f t="shared" si="4"/>
        <v>0.83252003216440607</v>
      </c>
      <c r="P34" s="76">
        <f>分析係数表!C37</f>
        <v>0.22615884263359909</v>
      </c>
      <c r="Q34" s="82">
        <f t="shared" si="5"/>
        <v>0.18828176694358875</v>
      </c>
      <c r="R34" s="83">
        <v>0.21919718484633013</v>
      </c>
      <c r="S34" s="84">
        <f t="shared" si="6"/>
        <v>0.49866531783917545</v>
      </c>
      <c r="T34" s="85">
        <f>分析係数表!F37</f>
        <v>0.63340563991323207</v>
      </c>
      <c r="U34" s="86">
        <f t="shared" si="7"/>
        <v>0.31585742474845818</v>
      </c>
      <c r="V34" s="87">
        <f>分析係数表!D37</f>
        <v>0.1005061460592914</v>
      </c>
      <c r="W34" s="88">
        <f t="shared" si="8"/>
        <v>0</v>
      </c>
      <c r="X34" s="76">
        <f>分析係数表!E37</f>
        <v>8.315256688358641E-2</v>
      </c>
      <c r="Y34" s="89">
        <f t="shared" si="9"/>
        <v>0</v>
      </c>
    </row>
    <row r="35" spans="1:25" x14ac:dyDescent="0.2">
      <c r="A35" s="6" t="s">
        <v>23</v>
      </c>
      <c r="B35" s="5" t="s">
        <v>193</v>
      </c>
      <c r="C35" s="75">
        <f>最終需要_まとめ!C36</f>
        <v>100</v>
      </c>
      <c r="D35" s="76">
        <f>投入係数表!AG35</f>
        <v>0.27500000000000002</v>
      </c>
      <c r="E35" s="77">
        <f t="shared" si="0"/>
        <v>27.500000000000004</v>
      </c>
      <c r="F35" s="76">
        <f>分析係数表!C38</f>
        <v>8.5419734904271016E-2</v>
      </c>
      <c r="G35" s="77">
        <f t="shared" si="1"/>
        <v>2.3490427098674531</v>
      </c>
      <c r="H35" s="77">
        <v>2.4293105749220012</v>
      </c>
      <c r="I35" s="77">
        <f t="shared" si="2"/>
        <v>102.429310574922</v>
      </c>
      <c r="J35" s="76">
        <f>分析係数表!G38</f>
        <v>0.21071428571428572</v>
      </c>
      <c r="K35" s="78">
        <f t="shared" si="3"/>
        <v>21.583319014001422</v>
      </c>
      <c r="L35" s="79"/>
      <c r="M35" s="80"/>
      <c r="N35" s="81">
        <f>分析係数表!H38</f>
        <v>4.4689162793830402E-2</v>
      </c>
      <c r="O35" s="82">
        <f t="shared" si="4"/>
        <v>0.72064845576136127</v>
      </c>
      <c r="P35" s="76">
        <f>分析係数表!C38</f>
        <v>8.5419734904271016E-2</v>
      </c>
      <c r="Q35" s="82">
        <f t="shared" si="5"/>
        <v>6.1557600050307762E-2</v>
      </c>
      <c r="R35" s="83">
        <v>7.2467316051628136E-2</v>
      </c>
      <c r="S35" s="84">
        <f t="shared" si="6"/>
        <v>102.50177789097363</v>
      </c>
      <c r="T35" s="85">
        <f>分析係数表!F38</f>
        <v>0.38214285714285712</v>
      </c>
      <c r="U35" s="86">
        <f t="shared" si="7"/>
        <v>39.170322265479207</v>
      </c>
      <c r="V35" s="87">
        <f>分析係数表!D38</f>
        <v>6.4285714285714279E-2</v>
      </c>
      <c r="W35" s="88">
        <f t="shared" si="8"/>
        <v>7</v>
      </c>
      <c r="X35" s="76">
        <f>分析係数表!E38</f>
        <v>7.857142857142857E-2</v>
      </c>
      <c r="Y35" s="89">
        <f t="shared" si="9"/>
        <v>8</v>
      </c>
    </row>
    <row r="36" spans="1:25" x14ac:dyDescent="0.2">
      <c r="A36" s="6" t="s">
        <v>24</v>
      </c>
      <c r="B36" s="5" t="s">
        <v>39</v>
      </c>
      <c r="C36" s="90"/>
      <c r="D36" s="76">
        <f>投入係数表!AG36</f>
        <v>0</v>
      </c>
      <c r="E36" s="77">
        <f t="shared" si="0"/>
        <v>0</v>
      </c>
      <c r="F36" s="76">
        <f>分析係数表!C39</f>
        <v>1</v>
      </c>
      <c r="G36" s="77">
        <f t="shared" si="1"/>
        <v>0</v>
      </c>
      <c r="H36" s="77">
        <v>3.7111557467009479E-3</v>
      </c>
      <c r="I36" s="77">
        <f t="shared" si="2"/>
        <v>3.7111557467009479E-3</v>
      </c>
      <c r="J36" s="76">
        <f>分析係数表!G39</f>
        <v>0.35514018691588783</v>
      </c>
      <c r="K36" s="78">
        <f t="shared" si="3"/>
        <v>1.3179805455573459E-3</v>
      </c>
      <c r="L36" s="79"/>
      <c r="M36" s="80"/>
      <c r="N36" s="81">
        <f>分析係数表!H39</f>
        <v>4.1085741227183939E-3</v>
      </c>
      <c r="O36" s="82">
        <f t="shared" si="4"/>
        <v>6.625404039403622E-2</v>
      </c>
      <c r="P36" s="76">
        <f>分析係数表!C39</f>
        <v>1</v>
      </c>
      <c r="Q36" s="82">
        <f t="shared" si="5"/>
        <v>6.625404039403622E-2</v>
      </c>
      <c r="R36" s="83">
        <v>6.9782699759704747E-2</v>
      </c>
      <c r="S36" s="84">
        <f t="shared" si="6"/>
        <v>7.3493855506405692E-2</v>
      </c>
      <c r="T36" s="85">
        <f>分析係数表!F39</f>
        <v>0.70560747663551404</v>
      </c>
      <c r="U36" s="86">
        <f t="shared" si="7"/>
        <v>5.1857813932089998E-2</v>
      </c>
      <c r="V36" s="87">
        <f>分析係数表!D39</f>
        <v>5.053651782623745E-2</v>
      </c>
      <c r="W36" s="88">
        <f t="shared" si="8"/>
        <v>0</v>
      </c>
      <c r="X36" s="76">
        <f>分析係数表!E39</f>
        <v>6.4035998615437864E-2</v>
      </c>
      <c r="Y36" s="89">
        <f t="shared" si="9"/>
        <v>0</v>
      </c>
    </row>
    <row r="37" spans="1:25" x14ac:dyDescent="0.2">
      <c r="A37" s="6" t="s">
        <v>25</v>
      </c>
      <c r="B37" s="5" t="s">
        <v>40</v>
      </c>
      <c r="C37" s="90"/>
      <c r="D37" s="76">
        <f>投入係数表!AG37</f>
        <v>3.5714285714285713E-3</v>
      </c>
      <c r="E37" s="77">
        <f t="shared" si="0"/>
        <v>0.35714285714285715</v>
      </c>
      <c r="F37" s="76">
        <f>分析係数表!C40</f>
        <v>0.70586826347305387</v>
      </c>
      <c r="G37" s="77">
        <f t="shared" si="1"/>
        <v>0.25209580838323353</v>
      </c>
      <c r="H37" s="77">
        <v>0.25825679356580827</v>
      </c>
      <c r="I37" s="77">
        <f t="shared" si="2"/>
        <v>0.25825679356580827</v>
      </c>
      <c r="J37" s="76">
        <f>分析係数表!G40</f>
        <v>0.55389507154213036</v>
      </c>
      <c r="K37" s="78">
        <f t="shared" si="3"/>
        <v>0.14304716514837457</v>
      </c>
      <c r="L37" s="79"/>
      <c r="M37" s="80"/>
      <c r="N37" s="81">
        <f>分析係数表!H40</f>
        <v>2.7951774769313667E-2</v>
      </c>
      <c r="O37" s="82">
        <f t="shared" si="4"/>
        <v>0.45074470104139402</v>
      </c>
      <c r="P37" s="76">
        <f>分析係数表!C40</f>
        <v>0.70586826347305387</v>
      </c>
      <c r="Q37" s="82">
        <f t="shared" si="5"/>
        <v>0.31816637939376963</v>
      </c>
      <c r="R37" s="83">
        <v>0.31845290076958627</v>
      </c>
      <c r="S37" s="84">
        <f t="shared" si="6"/>
        <v>0.57670969433539454</v>
      </c>
      <c r="T37" s="85">
        <f>分析係数表!F40</f>
        <v>0.75325914149443562</v>
      </c>
      <c r="U37" s="86">
        <f t="shared" si="7"/>
        <v>0.43441184924659765</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投入係数表!AG38</f>
        <v>0</v>
      </c>
      <c r="E38" s="77">
        <f t="shared" si="0"/>
        <v>0</v>
      </c>
      <c r="F38" s="76">
        <f>分析係数表!C41</f>
        <v>0.40942803268384664</v>
      </c>
      <c r="G38" s="77">
        <f t="shared" si="1"/>
        <v>0</v>
      </c>
      <c r="H38" s="77">
        <v>6.0344467121073805E-8</v>
      </c>
      <c r="I38" s="77">
        <f t="shared" si="2"/>
        <v>6.0344467121073805E-8</v>
      </c>
      <c r="J38" s="76">
        <f>分析係数表!G41</f>
        <v>0.46004842615012109</v>
      </c>
      <c r="K38" s="78">
        <f t="shared" si="3"/>
        <v>2.7761377125917732E-8</v>
      </c>
      <c r="L38" s="79"/>
      <c r="M38" s="80"/>
      <c r="N38" s="81">
        <f>分析係数表!H41</f>
        <v>5.1357176533979927E-2</v>
      </c>
      <c r="O38" s="82">
        <f t="shared" si="4"/>
        <v>0.82817550492545289</v>
      </c>
      <c r="P38" s="76">
        <f>分析係数表!C41</f>
        <v>0.40942803268384664</v>
      </c>
      <c r="Q38" s="82">
        <f t="shared" si="5"/>
        <v>0.33907826769857952</v>
      </c>
      <c r="R38" s="83">
        <v>0.34197626101949763</v>
      </c>
      <c r="S38" s="84">
        <f t="shared" si="6"/>
        <v>0.34197632136396477</v>
      </c>
      <c r="T38" s="85">
        <f>分析係数表!F41</f>
        <v>0.56416464891041163</v>
      </c>
      <c r="U38" s="86">
        <f t="shared" si="7"/>
        <v>0.1929309512779753</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投入係数表!AG39</f>
        <v>0</v>
      </c>
      <c r="E39" s="77">
        <f>$C$35*D39</f>
        <v>0</v>
      </c>
      <c r="F39" s="76">
        <f>分析係数表!C42</f>
        <v>1</v>
      </c>
      <c r="G39" s="77">
        <f>E39*F39</f>
        <v>0</v>
      </c>
      <c r="H39" s="77">
        <v>1.1875026416792944E-2</v>
      </c>
      <c r="I39" s="77">
        <f>C39+H39</f>
        <v>1.1875026416792944E-2</v>
      </c>
      <c r="J39" s="76">
        <f>分析係数表!G42</f>
        <v>0.48732394366197185</v>
      </c>
      <c r="K39" s="78">
        <f>I39*J39</f>
        <v>5.7869847045216322E-3</v>
      </c>
      <c r="L39" s="79"/>
      <c r="M39" s="80"/>
      <c r="N39" s="81">
        <f>分析係数表!H42</f>
        <v>1.5491345052872633E-2</v>
      </c>
      <c r="O39" s="82">
        <f t="shared" si="4"/>
        <v>0.24981031623980873</v>
      </c>
      <c r="P39" s="76">
        <f>分析係数表!C42</f>
        <v>1</v>
      </c>
      <c r="Q39" s="82">
        <f>O39*P39</f>
        <v>0.24981031623980873</v>
      </c>
      <c r="R39" s="83">
        <v>0.25397633203171111</v>
      </c>
      <c r="S39" s="84">
        <f>I39+R39</f>
        <v>0.26585135844850405</v>
      </c>
      <c r="T39" s="85">
        <f>分析係数表!F42</f>
        <v>0.56338028169014087</v>
      </c>
      <c r="U39" s="86">
        <f>S39*T39</f>
        <v>0.14977541321042481</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投入係数表!AG40</f>
        <v>0.23571428571428571</v>
      </c>
      <c r="E40" s="77">
        <f>$C$35*D40</f>
        <v>23.571428571428569</v>
      </c>
      <c r="F40" s="76">
        <f>分析係数表!C43</f>
        <v>0.37124836885602441</v>
      </c>
      <c r="G40" s="77">
        <f>E40*F40</f>
        <v>8.7508544087491469</v>
      </c>
      <c r="H40" s="77">
        <v>9.5382979253745503</v>
      </c>
      <c r="I40" s="77">
        <f>C40+H40</f>
        <v>9.5382979253745503</v>
      </c>
      <c r="J40" s="76">
        <f>分析係数表!G43</f>
        <v>0.37031082529474812</v>
      </c>
      <c r="K40" s="78">
        <f>I40*J40</f>
        <v>3.5321349766526335</v>
      </c>
      <c r="L40" s="79"/>
      <c r="M40" s="80"/>
      <c r="N40" s="81">
        <f>分析係数表!H43</f>
        <v>4.1186771738398333E-2</v>
      </c>
      <c r="O40" s="82">
        <f t="shared" si="4"/>
        <v>0.66416960165496985</v>
      </c>
      <c r="P40" s="76">
        <f>分析係数表!C43</f>
        <v>0.37124836885602441</v>
      </c>
      <c r="Q40" s="82">
        <f>O40*P40</f>
        <v>0.24657188125816304</v>
      </c>
      <c r="R40" s="83">
        <v>0.35384319634021838</v>
      </c>
      <c r="S40" s="84">
        <f>I40+R40</f>
        <v>9.8921411217147686</v>
      </c>
      <c r="T40" s="85">
        <f>分析係数表!F43</f>
        <v>0.64951768488745976</v>
      </c>
      <c r="U40" s="86">
        <f>S40*T40</f>
        <v>6.425120599956216</v>
      </c>
      <c r="V40" s="87">
        <f>分析係数表!D43</f>
        <v>0.31296891747052519</v>
      </c>
      <c r="W40" s="88">
        <f>ROUND(S40*V40,0)</f>
        <v>3</v>
      </c>
      <c r="X40" s="76">
        <f>分析係数表!E43</f>
        <v>0.24115755627009647</v>
      </c>
      <c r="Y40" s="89">
        <f>ROUND(S40*X40,0)</f>
        <v>2</v>
      </c>
    </row>
    <row r="41" spans="1:25" x14ac:dyDescent="0.2">
      <c r="A41" s="6" t="s">
        <v>340</v>
      </c>
      <c r="B41" s="5" t="s">
        <v>42</v>
      </c>
      <c r="C41" s="90"/>
      <c r="D41" s="76">
        <f>投入係数表!AG41</f>
        <v>0</v>
      </c>
      <c r="E41" s="77">
        <f>$C$35*D41</f>
        <v>0</v>
      </c>
      <c r="F41" s="76">
        <f>分析係数表!C44</f>
        <v>0.32894128525196487</v>
      </c>
      <c r="G41" s="77">
        <f>E41*F41</f>
        <v>0</v>
      </c>
      <c r="H41" s="77">
        <v>2.4245121235265906E-3</v>
      </c>
      <c r="I41" s="77">
        <f>C41+H41</f>
        <v>2.4245121235265906E-3</v>
      </c>
      <c r="J41" s="76">
        <f>分析係数表!G44</f>
        <v>0.26022361770562108</v>
      </c>
      <c r="K41" s="78">
        <f>I41*J41</f>
        <v>6.3091531595522706E-4</v>
      </c>
      <c r="L41" s="79"/>
      <c r="M41" s="80"/>
      <c r="N41" s="81">
        <f>分析係数表!H44</f>
        <v>0.11840775914326127</v>
      </c>
      <c r="O41" s="82">
        <f t="shared" si="4"/>
        <v>1.9094197215199293</v>
      </c>
      <c r="P41" s="76">
        <f>分析係数表!C44</f>
        <v>0.32894128525196487</v>
      </c>
      <c r="Q41" s="82">
        <f>O41*P41</f>
        <v>0.62808697728221441</v>
      </c>
      <c r="R41" s="83">
        <v>0.6355406105480973</v>
      </c>
      <c r="S41" s="84">
        <f>I41+R41</f>
        <v>0.63796512267162386</v>
      </c>
      <c r="T41" s="85">
        <f>分析係数表!F44</f>
        <v>0.457650482462858</v>
      </c>
      <c r="U41" s="86">
        <f>S41*T41</f>
        <v>0.29196504618514507</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投入係数表!AG42</f>
        <v>0</v>
      </c>
      <c r="E42" s="77">
        <f>$C$35*D42</f>
        <v>0</v>
      </c>
      <c r="F42" s="76">
        <f>分析係数表!C45</f>
        <v>1</v>
      </c>
      <c r="G42" s="77">
        <f>E42*F42</f>
        <v>0</v>
      </c>
      <c r="H42" s="77">
        <v>5.6553234169845331E-3</v>
      </c>
      <c r="I42" s="77">
        <f>C42+H42</f>
        <v>5.6553234169845331E-3</v>
      </c>
      <c r="J42" s="76">
        <f>分析係数表!G45</f>
        <v>0</v>
      </c>
      <c r="K42" s="78">
        <f>I42*J42</f>
        <v>0</v>
      </c>
      <c r="L42" s="79"/>
      <c r="M42" s="80"/>
      <c r="N42" s="81">
        <f>分析係数表!H45</f>
        <v>0</v>
      </c>
      <c r="O42" s="82">
        <f t="shared" si="4"/>
        <v>0</v>
      </c>
      <c r="P42" s="76">
        <f>分析係数表!C45</f>
        <v>1</v>
      </c>
      <c r="Q42" s="82">
        <f>O42*P42</f>
        <v>0</v>
      </c>
      <c r="R42" s="83">
        <v>1.8976195935118292E-3</v>
      </c>
      <c r="S42" s="84">
        <f>I42+R42</f>
        <v>7.5529430104963619E-3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3.5714285714285713E-3</v>
      </c>
      <c r="E43" s="77">
        <f>$C$35*D43</f>
        <v>0.35714285714285715</v>
      </c>
      <c r="F43" s="76">
        <f>分析係数表!C46</f>
        <v>4.3404255319148932E-2</v>
      </c>
      <c r="G43" s="77">
        <f>E43*F43</f>
        <v>1.5501519756838904E-2</v>
      </c>
      <c r="H43" s="77">
        <v>1.8926894308174833E-2</v>
      </c>
      <c r="I43" s="77">
        <f>C43+H43</f>
        <v>1.8926894308174833E-2</v>
      </c>
      <c r="J43" s="76">
        <f>分析係数表!G46</f>
        <v>1.9607843137254902E-2</v>
      </c>
      <c r="K43" s="78">
        <f>I43*J43</f>
        <v>3.7111557467009475E-4</v>
      </c>
      <c r="L43" s="79"/>
      <c r="M43" s="80"/>
      <c r="N43" s="81">
        <f>分析係数表!H46</f>
        <v>2.3708493298309423E-2</v>
      </c>
      <c r="O43" s="82">
        <f t="shared" si="4"/>
        <v>0.38231839702788123</v>
      </c>
      <c r="P43" s="76">
        <f>分析係数表!C46</f>
        <v>4.3404255319148932E-2</v>
      </c>
      <c r="Q43" s="82">
        <f>O43*P43</f>
        <v>1.6594245317805907E-2</v>
      </c>
      <c r="R43" s="83">
        <v>1.7996162764909521E-2</v>
      </c>
      <c r="S43" s="84">
        <f>I43+R43</f>
        <v>3.6923057073084353E-2</v>
      </c>
      <c r="T43" s="85">
        <f>分析係数表!F46</f>
        <v>0.33333333333333331</v>
      </c>
      <c r="U43" s="86">
        <f>S43*T43</f>
        <v>1.2307685691028117E-2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投入係数表!AG44</f>
        <v>0.6071428571428571</v>
      </c>
      <c r="E44" s="91">
        <f>SUM(E5:E43)</f>
        <v>60.714285714285708</v>
      </c>
      <c r="F44" s="92">
        <f>分析係数表!C47</f>
        <v>0.41345953335341412</v>
      </c>
      <c r="G44" s="91">
        <f>SUM(G5:G43)</f>
        <v>15.143230443654174</v>
      </c>
      <c r="H44" s="91">
        <f>SUM(H5:H43)</f>
        <v>16.482352080886301</v>
      </c>
      <c r="I44" s="91">
        <f>SUM(I5:I43)</f>
        <v>116.48235208088629</v>
      </c>
      <c r="J44" s="92">
        <f>分析係数表!G47</f>
        <v>0.27301530562506093</v>
      </c>
      <c r="K44" s="93">
        <f>SUM(K5:K43)</f>
        <v>25.718977638252831</v>
      </c>
      <c r="L44" s="94">
        <f>最終需要_まとめ!$L$33</f>
        <v>0.627</v>
      </c>
      <c r="M44" s="91">
        <f>K44*L44</f>
        <v>16.125798979184523</v>
      </c>
      <c r="N44" s="95">
        <f>分析係数表!H47</f>
        <v>1</v>
      </c>
      <c r="O44" s="96">
        <f>SUM(O5:O43)</f>
        <v>16.125798979184523</v>
      </c>
      <c r="P44" s="92">
        <f>分析係数表!C47</f>
        <v>0.41345953335341412</v>
      </c>
      <c r="Q44" s="96">
        <f>SUM(Q5:Q43)</f>
        <v>5.0807271434334504</v>
      </c>
      <c r="R44" s="91">
        <f>SUM(R5:R43)</f>
        <v>5.5873026527163674</v>
      </c>
      <c r="S44" s="97">
        <f>SUM(S5:S43)</f>
        <v>122.06965473360265</v>
      </c>
      <c r="T44" s="98">
        <f>分析係数表!F47</f>
        <v>0.50258343352939261</v>
      </c>
      <c r="U44" s="99">
        <f>SUM(U5:U43)</f>
        <v>52.548602015498645</v>
      </c>
      <c r="V44" s="100">
        <f>分析係数表!D47</f>
        <v>0.12861924414259254</v>
      </c>
      <c r="W44" s="101">
        <f>SUM(W5:W43)</f>
        <v>10</v>
      </c>
      <c r="X44" s="92">
        <f>分析係数表!E47</f>
        <v>9.5684528645240963E-2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0.20518758684576188</v>
      </c>
      <c r="G5" s="77">
        <f t="shared" ref="G5:G38" si="1">E5*F5</f>
        <v>0</v>
      </c>
      <c r="H5" s="77">
        <f t="array" ref="H5:H43">MMULT(逆行列係数!C5:AO43,'32'!G5:G43)</f>
        <v>8.3835881569558192E-4</v>
      </c>
      <c r="I5" s="77">
        <f t="shared" ref="I5:I38" si="2">C5+H5</f>
        <v>8.3835881569558192E-4</v>
      </c>
      <c r="J5" s="76">
        <f>分析係数表!G8</f>
        <v>0.11971830985915492</v>
      </c>
      <c r="K5" s="78">
        <f t="shared" ref="K5:K38" si="3">I5*J5</f>
        <v>1.0036690047059783E-4</v>
      </c>
      <c r="L5" s="79" t="s">
        <v>187</v>
      </c>
      <c r="M5" s="80" t="s">
        <v>187</v>
      </c>
      <c r="N5" s="81">
        <f>分析係数表!H8</f>
        <v>1.3167643294941739E-2</v>
      </c>
      <c r="O5" s="82">
        <f t="shared" ref="O5:O43" si="4">$M$44*N5</f>
        <v>0.32485668072068846</v>
      </c>
      <c r="P5" s="76">
        <f>分析係数表!C8</f>
        <v>0.20518758684576188</v>
      </c>
      <c r="Q5" s="82">
        <f t="shared" ref="Q5:Q38" si="5">O5*P5</f>
        <v>6.6656558387802198E-2</v>
      </c>
      <c r="R5" s="83">
        <f t="array" ref="R5:R43">MMULT(逆行列係数!C5:AO43,'32'!Q5:Q43)</f>
        <v>0.11268064305068751</v>
      </c>
      <c r="S5" s="84">
        <f t="shared" ref="S5:S38" si="6">I5+R5</f>
        <v>0.11351900186638308</v>
      </c>
      <c r="T5" s="85">
        <f>分析係数表!F8</f>
        <v>0.45341278439869986</v>
      </c>
      <c r="U5" s="86">
        <f t="shared" ref="U5:U38" si="7">S5*T5</f>
        <v>5.1470966718397959E-2</v>
      </c>
      <c r="V5" s="87">
        <f>分析係数表!D8</f>
        <v>0.60455037919826649</v>
      </c>
      <c r="W5" s="88">
        <f t="shared" ref="W5:W38" si="8">ROUND(S5*V5,0)</f>
        <v>0</v>
      </c>
      <c r="X5" s="76">
        <f>分析係数表!E8</f>
        <v>0.35969664138678226</v>
      </c>
      <c r="Y5" s="89">
        <f t="shared" ref="Y5:Y38" si="9">ROUND(S5*X5,0)</f>
        <v>0</v>
      </c>
    </row>
    <row r="6" spans="1:25" x14ac:dyDescent="0.2">
      <c r="A6" s="6" t="s">
        <v>219</v>
      </c>
      <c r="B6" s="5" t="s">
        <v>265</v>
      </c>
      <c r="C6" s="90"/>
      <c r="D6" s="76">
        <f>投入係数表!AH6</f>
        <v>0</v>
      </c>
      <c r="E6" s="77">
        <f t="shared" si="0"/>
        <v>0</v>
      </c>
      <c r="F6" s="76">
        <f>分析係数表!C9</f>
        <v>1</v>
      </c>
      <c r="G6" s="77">
        <f t="shared" si="1"/>
        <v>0</v>
      </c>
      <c r="H6" s="77">
        <v>2.9365541795624106E-5</v>
      </c>
      <c r="I6" s="77">
        <f t="shared" si="2"/>
        <v>2.9365541795624106E-5</v>
      </c>
      <c r="J6" s="76">
        <f>分析係数表!G9</f>
        <v>0.24479166666666666</v>
      </c>
      <c r="K6" s="78">
        <f t="shared" si="3"/>
        <v>7.1884399187204844E-6</v>
      </c>
      <c r="L6" s="79"/>
      <c r="M6" s="80"/>
      <c r="N6" s="81">
        <f>分析係数表!H9</f>
        <v>6.7353674142924501E-4</v>
      </c>
      <c r="O6" s="82">
        <f t="shared" si="4"/>
        <v>1.6616710011288414E-2</v>
      </c>
      <c r="P6" s="76">
        <f>分析係数表!C9</f>
        <v>1</v>
      </c>
      <c r="Q6" s="82">
        <f t="shared" si="5"/>
        <v>1.6616710011288414E-2</v>
      </c>
      <c r="R6" s="83">
        <v>2.0854478428856859E-2</v>
      </c>
      <c r="S6" s="84">
        <f t="shared" si="6"/>
        <v>2.0883843970652485E-2</v>
      </c>
      <c r="T6" s="85">
        <f>分析係数表!F9</f>
        <v>0.671875</v>
      </c>
      <c r="U6" s="86">
        <f t="shared" si="7"/>
        <v>1.4031332667782137E-2</v>
      </c>
      <c r="V6" s="87">
        <f>分析係数表!D9</f>
        <v>7.2916666666666671E-2</v>
      </c>
      <c r="W6" s="88">
        <f t="shared" si="8"/>
        <v>0</v>
      </c>
      <c r="X6" s="76">
        <f>分析係数表!E9</f>
        <v>3.125E-2</v>
      </c>
      <c r="Y6" s="89">
        <f t="shared" si="9"/>
        <v>0</v>
      </c>
    </row>
    <row r="7" spans="1:25" x14ac:dyDescent="0.2">
      <c r="A7" s="6" t="s">
        <v>220</v>
      </c>
      <c r="B7" s="5" t="s">
        <v>266</v>
      </c>
      <c r="C7" s="90"/>
      <c r="D7" s="76">
        <f>投入係数表!AH7</f>
        <v>0</v>
      </c>
      <c r="E7" s="77">
        <f t="shared" si="0"/>
        <v>0</v>
      </c>
      <c r="F7" s="76">
        <f>分析係数表!C10</f>
        <v>1</v>
      </c>
      <c r="G7" s="77">
        <f t="shared" si="1"/>
        <v>0</v>
      </c>
      <c r="H7" s="77">
        <v>6.2225191567899898E-4</v>
      </c>
      <c r="I7" s="77">
        <f t="shared" si="2"/>
        <v>6.2225191567899898E-4</v>
      </c>
      <c r="J7" s="76">
        <f>分析係数表!G10</f>
        <v>0.17878930079774755</v>
      </c>
      <c r="K7" s="78">
        <f t="shared" si="3"/>
        <v>1.1125198492430719E-4</v>
      </c>
      <c r="L7" s="79"/>
      <c r="M7" s="80"/>
      <c r="N7" s="81">
        <f>分析係数表!H10</f>
        <v>1.34707348285849E-3</v>
      </c>
      <c r="O7" s="82">
        <f t="shared" si="4"/>
        <v>3.3233420022576829E-2</v>
      </c>
      <c r="P7" s="76">
        <f>分析係数表!C10</f>
        <v>1</v>
      </c>
      <c r="Q7" s="82">
        <f t="shared" si="5"/>
        <v>3.3233420022576829E-2</v>
      </c>
      <c r="R7" s="83">
        <v>7.7065758630408487E-2</v>
      </c>
      <c r="S7" s="84">
        <f t="shared" si="6"/>
        <v>7.7688010546087483E-2</v>
      </c>
      <c r="T7" s="85">
        <f>分析係数表!F10</f>
        <v>0.51806663538244957</v>
      </c>
      <c r="U7" s="86">
        <f t="shared" si="7"/>
        <v>4.0247566233167803E-2</v>
      </c>
      <c r="V7" s="87">
        <f>分析係数表!D10</f>
        <v>0.10652275926794932</v>
      </c>
      <c r="W7" s="88">
        <f t="shared" si="8"/>
        <v>0</v>
      </c>
      <c r="X7" s="76">
        <f>分析係数表!E10</f>
        <v>6.5227592679493199E-2</v>
      </c>
      <c r="Y7" s="89">
        <f t="shared" si="9"/>
        <v>0</v>
      </c>
    </row>
    <row r="8" spans="1:25" x14ac:dyDescent="0.2">
      <c r="A8" s="6" t="s">
        <v>221</v>
      </c>
      <c r="B8" s="5" t="s">
        <v>27</v>
      </c>
      <c r="C8" s="90"/>
      <c r="D8" s="76">
        <f>投入係数表!AH8</f>
        <v>0</v>
      </c>
      <c r="E8" s="77">
        <f t="shared" si="0"/>
        <v>0</v>
      </c>
      <c r="F8" s="76">
        <f>分析係数表!C11</f>
        <v>0</v>
      </c>
      <c r="G8" s="77">
        <f t="shared" si="1"/>
        <v>0</v>
      </c>
      <c r="H8" s="77">
        <v>0</v>
      </c>
      <c r="I8" s="77">
        <f t="shared" si="2"/>
        <v>0</v>
      </c>
      <c r="J8" s="76">
        <f>分析係数表!G11</f>
        <v>1</v>
      </c>
      <c r="K8" s="78">
        <f t="shared" si="3"/>
        <v>0</v>
      </c>
      <c r="L8" s="79"/>
      <c r="M8" s="80"/>
      <c r="N8" s="81">
        <f>分析係数表!H11</f>
        <v>-3.3676837071462249E-5</v>
      </c>
      <c r="O8" s="82">
        <f t="shared" si="4"/>
        <v>-8.3083550056442068E-4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投入係数表!AH9</f>
        <v>3.4614053305642093E-4</v>
      </c>
      <c r="E9" s="77">
        <f t="shared" si="0"/>
        <v>3.4614053305642094E-2</v>
      </c>
      <c r="F9" s="76">
        <f>分析係数表!C12</f>
        <v>0.31725255547245079</v>
      </c>
      <c r="G9" s="77">
        <f t="shared" si="1"/>
        <v>1.0981396866474587E-2</v>
      </c>
      <c r="H9" s="77">
        <v>1.2718094251380475E-2</v>
      </c>
      <c r="I9" s="77">
        <f t="shared" si="2"/>
        <v>1.2718094251380475E-2</v>
      </c>
      <c r="J9" s="76">
        <f>分析係数表!G12</f>
        <v>0.14436450839328538</v>
      </c>
      <c r="K9" s="78">
        <f t="shared" si="3"/>
        <v>1.836041424300011E-3</v>
      </c>
      <c r="L9" s="79"/>
      <c r="M9" s="80"/>
      <c r="N9" s="81">
        <f>分析係数表!H12</f>
        <v>9.9009900990099015E-2</v>
      </c>
      <c r="O9" s="82">
        <f t="shared" si="4"/>
        <v>2.442656371659397</v>
      </c>
      <c r="P9" s="76">
        <f>分析係数表!C12</f>
        <v>0.31725255547245079</v>
      </c>
      <c r="Q9" s="82">
        <f t="shared" si="5"/>
        <v>0.77493897605000817</v>
      </c>
      <c r="R9" s="83">
        <v>0.88733078724418724</v>
      </c>
      <c r="S9" s="84">
        <f t="shared" si="6"/>
        <v>0.90004888149556772</v>
      </c>
      <c r="T9" s="85">
        <f>分析係数表!F12</f>
        <v>0.2880095923261391</v>
      </c>
      <c r="U9" s="86">
        <f t="shared" si="7"/>
        <v>0.25922271143313591</v>
      </c>
      <c r="V9" s="87">
        <f>分析係数表!D12</f>
        <v>2.9976019184652279E-2</v>
      </c>
      <c r="W9" s="88">
        <f t="shared" si="8"/>
        <v>0</v>
      </c>
      <c r="X9" s="76">
        <f>分析係数表!E12</f>
        <v>3.0635491606714627E-2</v>
      </c>
      <c r="Y9" s="89">
        <f t="shared" si="9"/>
        <v>0</v>
      </c>
    </row>
    <row r="10" spans="1:25" x14ac:dyDescent="0.2">
      <c r="A10" s="6" t="s">
        <v>223</v>
      </c>
      <c r="B10" s="5" t="s">
        <v>28</v>
      </c>
      <c r="C10" s="90"/>
      <c r="D10" s="76">
        <f>投入係数表!AH10</f>
        <v>3.2883350640359986E-3</v>
      </c>
      <c r="E10" s="77">
        <f t="shared" si="0"/>
        <v>0.32883350640359987</v>
      </c>
      <c r="F10" s="76">
        <f>分析係数表!C13</f>
        <v>0</v>
      </c>
      <c r="G10" s="77">
        <f t="shared" si="1"/>
        <v>0</v>
      </c>
      <c r="H10" s="77">
        <v>0</v>
      </c>
      <c r="I10" s="77">
        <f t="shared" si="2"/>
        <v>0</v>
      </c>
      <c r="J10" s="76">
        <f>分析係数表!G13</f>
        <v>0.23943661971830985</v>
      </c>
      <c r="K10" s="78">
        <f t="shared" si="3"/>
        <v>0</v>
      </c>
      <c r="L10" s="79"/>
      <c r="M10" s="80"/>
      <c r="N10" s="81">
        <f>分析係数表!H13</f>
        <v>1.4784131474371926E-2</v>
      </c>
      <c r="O10" s="82">
        <f t="shared" si="4"/>
        <v>0.36473678474778065</v>
      </c>
      <c r="P10" s="76">
        <f>分析係数表!C13</f>
        <v>0</v>
      </c>
      <c r="Q10" s="82">
        <f t="shared" si="5"/>
        <v>0</v>
      </c>
      <c r="R10" s="83">
        <v>0</v>
      </c>
      <c r="S10" s="84">
        <f t="shared" si="6"/>
        <v>0</v>
      </c>
      <c r="T10" s="85">
        <f>分析係数表!F13</f>
        <v>0.38028169014084506</v>
      </c>
      <c r="U10" s="86">
        <f t="shared" si="7"/>
        <v>0</v>
      </c>
      <c r="V10" s="87">
        <f>分析係数表!D13</f>
        <v>0.676056338028169</v>
      </c>
      <c r="W10" s="88">
        <f t="shared" si="8"/>
        <v>0</v>
      </c>
      <c r="X10" s="76">
        <f>分析係数表!E13</f>
        <v>0.60563380281690138</v>
      </c>
      <c r="Y10" s="89">
        <f t="shared" si="9"/>
        <v>0</v>
      </c>
    </row>
    <row r="11" spans="1:25" x14ac:dyDescent="0.2">
      <c r="A11" s="6" t="s">
        <v>224</v>
      </c>
      <c r="B11" s="5" t="s">
        <v>267</v>
      </c>
      <c r="C11" s="90"/>
      <c r="D11" s="76">
        <f>投入係数表!AH11</f>
        <v>1.3845621322256837E-3</v>
      </c>
      <c r="E11" s="77">
        <f t="shared" si="0"/>
        <v>0.13845621322256838</v>
      </c>
      <c r="F11" s="76">
        <f>分析係数表!C14</f>
        <v>0</v>
      </c>
      <c r="G11" s="77">
        <f t="shared" si="1"/>
        <v>0</v>
      </c>
      <c r="H11" s="77">
        <v>0</v>
      </c>
      <c r="I11" s="77">
        <f t="shared" si="2"/>
        <v>0</v>
      </c>
      <c r="J11" s="76">
        <f>分析係数表!G14</f>
        <v>0.26315789473684209</v>
      </c>
      <c r="K11" s="78">
        <f t="shared" si="3"/>
        <v>0</v>
      </c>
      <c r="L11" s="79"/>
      <c r="M11" s="80"/>
      <c r="N11" s="81">
        <f>分析係数表!H14</f>
        <v>1.2460429716441032E-3</v>
      </c>
      <c r="O11" s="82">
        <f t="shared" si="4"/>
        <v>3.0740913520883564E-2</v>
      </c>
      <c r="P11" s="76">
        <f>分析係数表!C14</f>
        <v>0</v>
      </c>
      <c r="Q11" s="82">
        <f t="shared" si="5"/>
        <v>0</v>
      </c>
      <c r="R11" s="83">
        <v>0</v>
      </c>
      <c r="S11" s="84">
        <f t="shared" si="6"/>
        <v>0</v>
      </c>
      <c r="T11" s="85">
        <f>分析係数表!F14</f>
        <v>0.42105263157894735</v>
      </c>
      <c r="U11" s="86">
        <f t="shared" si="7"/>
        <v>0</v>
      </c>
      <c r="V11" s="87">
        <f>分析係数表!D14</f>
        <v>0.47368421052631576</v>
      </c>
      <c r="W11" s="88">
        <f t="shared" si="8"/>
        <v>0</v>
      </c>
      <c r="X11" s="76">
        <f>分析係数表!E14</f>
        <v>0.10526315789473684</v>
      </c>
      <c r="Y11" s="89">
        <f t="shared" si="9"/>
        <v>0</v>
      </c>
    </row>
    <row r="12" spans="1:25" x14ac:dyDescent="0.2">
      <c r="A12" s="6" t="s">
        <v>225</v>
      </c>
      <c r="B12" s="5" t="s">
        <v>29</v>
      </c>
      <c r="C12" s="90"/>
      <c r="D12" s="76">
        <f>投入係数表!AH12</f>
        <v>1.0384215991692627E-3</v>
      </c>
      <c r="E12" s="77">
        <f t="shared" si="0"/>
        <v>0.10384215991692627</v>
      </c>
      <c r="F12" s="76">
        <f>分析係数表!C15</f>
        <v>0</v>
      </c>
      <c r="G12" s="77">
        <f t="shared" si="1"/>
        <v>0</v>
      </c>
      <c r="H12" s="77">
        <v>0</v>
      </c>
      <c r="I12" s="77">
        <f t="shared" si="2"/>
        <v>0</v>
      </c>
      <c r="J12" s="76">
        <f>分析係数表!G15</f>
        <v>9.6774193548387094E-2</v>
      </c>
      <c r="K12" s="78">
        <f t="shared" si="3"/>
        <v>0</v>
      </c>
      <c r="L12" s="79"/>
      <c r="M12" s="80"/>
      <c r="N12" s="81">
        <f>分析係数表!H15</f>
        <v>9.1937765205091938E-3</v>
      </c>
      <c r="O12" s="82">
        <f t="shared" si="4"/>
        <v>0.22681809165408684</v>
      </c>
      <c r="P12" s="76">
        <f>分析係数表!C15</f>
        <v>0</v>
      </c>
      <c r="Q12" s="82">
        <f t="shared" si="5"/>
        <v>0</v>
      </c>
      <c r="R12" s="83">
        <v>0</v>
      </c>
      <c r="S12" s="84">
        <f t="shared" si="6"/>
        <v>0</v>
      </c>
      <c r="T12" s="85">
        <f>分析係数表!F15</f>
        <v>0.31182795698924731</v>
      </c>
      <c r="U12" s="86">
        <f t="shared" si="7"/>
        <v>0</v>
      </c>
      <c r="V12" s="87">
        <f>分析係数表!D15</f>
        <v>0</v>
      </c>
      <c r="W12" s="88">
        <f t="shared" si="8"/>
        <v>0</v>
      </c>
      <c r="X12" s="76">
        <f>分析係数表!E15</f>
        <v>0</v>
      </c>
      <c r="Y12" s="89">
        <f t="shared" si="9"/>
        <v>0</v>
      </c>
    </row>
    <row r="13" spans="1:25" x14ac:dyDescent="0.2">
      <c r="A13" s="6" t="s">
        <v>226</v>
      </c>
      <c r="B13" s="5" t="s">
        <v>30</v>
      </c>
      <c r="C13" s="90"/>
      <c r="D13" s="76">
        <f>投入係数表!AH13</f>
        <v>1.0730356524749048E-2</v>
      </c>
      <c r="E13" s="77">
        <f t="shared" si="0"/>
        <v>1.0730356524749047</v>
      </c>
      <c r="F13" s="76">
        <f>分析係数表!C16</f>
        <v>8.9814814814814792E-2</v>
      </c>
      <c r="G13" s="77">
        <f t="shared" si="1"/>
        <v>9.637449841672753E-2</v>
      </c>
      <c r="H13" s="77">
        <v>0.10486825680852996</v>
      </c>
      <c r="I13" s="77">
        <f t="shared" si="2"/>
        <v>0.10486825680852996</v>
      </c>
      <c r="J13" s="76">
        <f>分析係数表!G16</f>
        <v>3.255813953488372E-2</v>
      </c>
      <c r="K13" s="78">
        <f t="shared" si="3"/>
        <v>3.4143153379521383E-3</v>
      </c>
      <c r="L13" s="79"/>
      <c r="M13" s="80"/>
      <c r="N13" s="81">
        <f>分析係数表!H16</f>
        <v>1.7579308951303295E-2</v>
      </c>
      <c r="O13" s="82">
        <f t="shared" si="4"/>
        <v>0.43369613129462758</v>
      </c>
      <c r="P13" s="76">
        <f>分析係数表!C16</f>
        <v>8.9814814814814792E-2</v>
      </c>
      <c r="Q13" s="82">
        <f t="shared" si="5"/>
        <v>3.8952337718128581E-2</v>
      </c>
      <c r="R13" s="83">
        <v>4.2977115674023438E-2</v>
      </c>
      <c r="S13" s="84">
        <f t="shared" si="6"/>
        <v>0.14784537248255339</v>
      </c>
      <c r="T13" s="85">
        <f>分析係数表!F16</f>
        <v>0.28372093023255812</v>
      </c>
      <c r="U13" s="86">
        <f t="shared" si="7"/>
        <v>4.1946826611329098E-2</v>
      </c>
      <c r="V13" s="87">
        <f>分析係数表!D16</f>
        <v>0</v>
      </c>
      <c r="W13" s="88">
        <f t="shared" si="8"/>
        <v>0</v>
      </c>
      <c r="X13" s="76">
        <f>分析係数表!E16</f>
        <v>0</v>
      </c>
      <c r="Y13" s="89">
        <f t="shared" si="9"/>
        <v>0</v>
      </c>
    </row>
    <row r="14" spans="1:25" x14ac:dyDescent="0.2">
      <c r="A14" s="6" t="s">
        <v>2</v>
      </c>
      <c r="B14" s="5" t="s">
        <v>364</v>
      </c>
      <c r="C14" s="90"/>
      <c r="D14" s="76">
        <f>投入係数表!AH14</f>
        <v>1.9037729318103151E-3</v>
      </c>
      <c r="E14" s="77">
        <f t="shared" si="0"/>
        <v>0.1903772931810315</v>
      </c>
      <c r="F14" s="76">
        <f>分析係数表!C17</f>
        <v>7.194244604316502E-3</v>
      </c>
      <c r="G14" s="77">
        <f t="shared" si="1"/>
        <v>1.3696208142520167E-3</v>
      </c>
      <c r="H14" s="77">
        <v>2.0443862720871658E-3</v>
      </c>
      <c r="I14" s="77">
        <f t="shared" si="2"/>
        <v>2.0443862720871658E-3</v>
      </c>
      <c r="J14" s="76">
        <f>分析係数表!G17</f>
        <v>0.24242424242424243</v>
      </c>
      <c r="K14" s="78">
        <f t="shared" si="3"/>
        <v>4.9560879323325233E-4</v>
      </c>
      <c r="L14" s="79"/>
      <c r="M14" s="80"/>
      <c r="N14" s="81">
        <f>分析係数表!H17</f>
        <v>2.8625311510742913E-3</v>
      </c>
      <c r="O14" s="82">
        <f t="shared" si="4"/>
        <v>7.0621017547975756E-2</v>
      </c>
      <c r="P14" s="76">
        <f>分析係数表!C17</f>
        <v>7.194244604316502E-3</v>
      </c>
      <c r="Q14" s="82">
        <f t="shared" si="5"/>
        <v>5.0806487444586556E-4</v>
      </c>
      <c r="R14" s="83">
        <v>8.152415792725985E-4</v>
      </c>
      <c r="S14" s="84">
        <f t="shared" si="6"/>
        <v>2.8596278513597644E-3</v>
      </c>
      <c r="T14" s="85">
        <f>分析係数表!F17</f>
        <v>0.39393939393939392</v>
      </c>
      <c r="U14" s="86">
        <f t="shared" si="7"/>
        <v>1.1265200626568769E-3</v>
      </c>
      <c r="V14" s="87">
        <f>分析係数表!D17</f>
        <v>3.0303030303030304E-2</v>
      </c>
      <c r="W14" s="88">
        <f t="shared" si="8"/>
        <v>0</v>
      </c>
      <c r="X14" s="76">
        <f>分析係数表!E17</f>
        <v>1.0101010101010102E-2</v>
      </c>
      <c r="Y14" s="89">
        <f t="shared" si="9"/>
        <v>0</v>
      </c>
    </row>
    <row r="15" spans="1:25" x14ac:dyDescent="0.2">
      <c r="A15" s="6" t="s">
        <v>3</v>
      </c>
      <c r="B15" s="5" t="s">
        <v>31</v>
      </c>
      <c r="C15" s="90"/>
      <c r="D15" s="76">
        <f>投入係数表!AH15</f>
        <v>1.7307026652821047E-4</v>
      </c>
      <c r="E15" s="77">
        <f t="shared" si="0"/>
        <v>1.7307026652821047E-2</v>
      </c>
      <c r="F15" s="76">
        <f>分析係数表!C18</f>
        <v>0.18904593639575973</v>
      </c>
      <c r="G15" s="77">
        <f t="shared" si="1"/>
        <v>3.2718230598089261E-3</v>
      </c>
      <c r="H15" s="77">
        <v>1.4068892866002665E-2</v>
      </c>
      <c r="I15" s="77">
        <f t="shared" si="2"/>
        <v>1.4068892866002665E-2</v>
      </c>
      <c r="J15" s="76">
        <f>分析係数表!G18</f>
        <v>0.21417322834645669</v>
      </c>
      <c r="K15" s="78">
        <f t="shared" si="3"/>
        <v>3.0131802043722243E-3</v>
      </c>
      <c r="L15" s="79"/>
      <c r="M15" s="80"/>
      <c r="N15" s="81">
        <f>分析係数表!H18</f>
        <v>4.7147571900047147E-4</v>
      </c>
      <c r="O15" s="82">
        <f t="shared" si="4"/>
        <v>1.1631697007901889E-2</v>
      </c>
      <c r="P15" s="76">
        <f>分析係数表!C18</f>
        <v>0.18904593639575973</v>
      </c>
      <c r="Q15" s="82">
        <f t="shared" si="5"/>
        <v>2.1989250527305691E-3</v>
      </c>
      <c r="R15" s="83">
        <v>3.6620994554661893E-3</v>
      </c>
      <c r="S15" s="84">
        <f t="shared" si="6"/>
        <v>1.7730992321468853E-2</v>
      </c>
      <c r="T15" s="85">
        <f>分析係数表!F18</f>
        <v>0.45826771653543308</v>
      </c>
      <c r="U15" s="86">
        <f t="shared" si="7"/>
        <v>8.1255413630668284E-3</v>
      </c>
      <c r="V15" s="87">
        <f>分析係数表!D18</f>
        <v>5.0393700787401574E-2</v>
      </c>
      <c r="W15" s="88">
        <f t="shared" si="8"/>
        <v>0</v>
      </c>
      <c r="X15" s="76">
        <f>分析係数表!E18</f>
        <v>4.5669291338582677E-2</v>
      </c>
      <c r="Y15" s="89">
        <f t="shared" si="9"/>
        <v>0</v>
      </c>
    </row>
    <row r="16" spans="1:25" x14ac:dyDescent="0.2">
      <c r="A16" s="6" t="s">
        <v>4</v>
      </c>
      <c r="B16" s="5" t="s">
        <v>32</v>
      </c>
      <c r="C16" s="90"/>
      <c r="D16" s="76">
        <f>投入係数表!AH16</f>
        <v>0</v>
      </c>
      <c r="E16" s="77">
        <f t="shared" si="0"/>
        <v>0</v>
      </c>
      <c r="F16" s="76">
        <f>分析係数表!C19</f>
        <v>0.10693641618497107</v>
      </c>
      <c r="G16" s="77">
        <f t="shared" si="1"/>
        <v>0</v>
      </c>
      <c r="H16" s="77">
        <v>2.7931204499215172E-3</v>
      </c>
      <c r="I16" s="77">
        <f t="shared" si="2"/>
        <v>2.7931204499215172E-3</v>
      </c>
      <c r="J16" s="76">
        <f>分析係数表!G19</f>
        <v>5.6250000000000001E-2</v>
      </c>
      <c r="K16" s="78">
        <f t="shared" si="3"/>
        <v>1.5711302530808534E-4</v>
      </c>
      <c r="L16" s="79"/>
      <c r="M16" s="80"/>
      <c r="N16" s="81">
        <f>分析係数表!H19</f>
        <v>-1.34707348285849E-4</v>
      </c>
      <c r="O16" s="82">
        <f t="shared" si="4"/>
        <v>-3.3233420022576827E-3</v>
      </c>
      <c r="P16" s="76">
        <f>分析係数表!C19</f>
        <v>0.10693641618497107</v>
      </c>
      <c r="Q16" s="82">
        <f t="shared" si="5"/>
        <v>-3.5538628347842261E-4</v>
      </c>
      <c r="R16" s="83">
        <v>-1.9388162987375271E-4</v>
      </c>
      <c r="S16" s="84">
        <f t="shared" si="6"/>
        <v>2.5992388200477643E-3</v>
      </c>
      <c r="T16" s="85">
        <f>分析係数表!F19</f>
        <v>0.23125000000000001</v>
      </c>
      <c r="U16" s="86">
        <f t="shared" si="7"/>
        <v>6.0107397713604551E-4</v>
      </c>
      <c r="V16" s="87">
        <f>分析係数表!D19</f>
        <v>0</v>
      </c>
      <c r="W16" s="88">
        <f t="shared" si="8"/>
        <v>0</v>
      </c>
      <c r="X16" s="76">
        <f>分析係数表!E19</f>
        <v>0</v>
      </c>
      <c r="Y16" s="89">
        <f t="shared" si="9"/>
        <v>0</v>
      </c>
    </row>
    <row r="17" spans="1:25" x14ac:dyDescent="0.2">
      <c r="A17" s="6" t="s">
        <v>5</v>
      </c>
      <c r="B17" s="5" t="s">
        <v>33</v>
      </c>
      <c r="C17" s="90"/>
      <c r="D17" s="76">
        <f>投入係数表!AH17</f>
        <v>1.7307026652821047E-4</v>
      </c>
      <c r="E17" s="77">
        <f t="shared" si="0"/>
        <v>1.7307026652821047E-2</v>
      </c>
      <c r="F17" s="76">
        <f>分析係数表!C20</f>
        <v>0</v>
      </c>
      <c r="G17" s="77">
        <f t="shared" si="1"/>
        <v>0</v>
      </c>
      <c r="H17" s="77">
        <v>0</v>
      </c>
      <c r="I17" s="77">
        <f t="shared" si="2"/>
        <v>0</v>
      </c>
      <c r="J17" s="76">
        <f>分析係数表!G20</f>
        <v>0</v>
      </c>
      <c r="K17" s="78">
        <f t="shared" si="3"/>
        <v>0</v>
      </c>
      <c r="L17" s="79"/>
      <c r="M17" s="80"/>
      <c r="N17" s="81">
        <f>分析係数表!H20</f>
        <v>6.0618306728632044E-4</v>
      </c>
      <c r="O17" s="82">
        <f t="shared" si="4"/>
        <v>1.4955039010159571E-2</v>
      </c>
      <c r="P17" s="76">
        <f>分析係数表!C20</f>
        <v>0</v>
      </c>
      <c r="Q17" s="82">
        <f t="shared" si="5"/>
        <v>0</v>
      </c>
      <c r="R17" s="83">
        <v>0</v>
      </c>
      <c r="S17" s="84">
        <f t="shared" si="6"/>
        <v>0</v>
      </c>
      <c r="T17" s="85">
        <f>分析係数表!F20</f>
        <v>0</v>
      </c>
      <c r="U17" s="86">
        <f t="shared" si="7"/>
        <v>0</v>
      </c>
      <c r="V17" s="87">
        <f>分析係数表!D20</f>
        <v>0</v>
      </c>
      <c r="W17" s="88">
        <f t="shared" si="8"/>
        <v>0</v>
      </c>
      <c r="X17" s="76">
        <f>分析係数表!E20</f>
        <v>0</v>
      </c>
      <c r="Y17" s="89">
        <f t="shared" si="9"/>
        <v>0</v>
      </c>
    </row>
    <row r="18" spans="1:25" x14ac:dyDescent="0.2">
      <c r="A18" s="6" t="s">
        <v>6</v>
      </c>
      <c r="B18" s="5" t="s">
        <v>34</v>
      </c>
      <c r="C18" s="90"/>
      <c r="D18" s="76">
        <f>投入係数表!AH18</f>
        <v>4.4998269297334718E-3</v>
      </c>
      <c r="E18" s="77">
        <f t="shared" si="0"/>
        <v>0.4499826929733472</v>
      </c>
      <c r="F18" s="76">
        <f>分析係数表!C21</f>
        <v>2.4177949709864643E-2</v>
      </c>
      <c r="G18" s="77">
        <f t="shared" si="1"/>
        <v>1.0879658921019051E-2</v>
      </c>
      <c r="H18" s="77">
        <v>1.3150112140173264E-2</v>
      </c>
      <c r="I18" s="77">
        <f t="shared" si="2"/>
        <v>1.3150112140173264E-2</v>
      </c>
      <c r="J18" s="76">
        <f>分析係数表!G21</f>
        <v>0.28491620111731841</v>
      </c>
      <c r="K18" s="78">
        <f t="shared" si="3"/>
        <v>3.7466799952448962E-3</v>
      </c>
      <c r="L18" s="79"/>
      <c r="M18" s="80"/>
      <c r="N18" s="81">
        <f>分析係数表!H21</f>
        <v>9.7662827507240518E-4</v>
      </c>
      <c r="O18" s="82">
        <f t="shared" si="4"/>
        <v>2.4094229516368196E-2</v>
      </c>
      <c r="P18" s="76">
        <f>分析係数表!C21</f>
        <v>2.4177949709864643E-2</v>
      </c>
      <c r="Q18" s="82">
        <f t="shared" si="5"/>
        <v>5.8254906954468655E-4</v>
      </c>
      <c r="R18" s="83">
        <v>9.7494315733384531E-4</v>
      </c>
      <c r="S18" s="84">
        <f t="shared" si="6"/>
        <v>1.4125055297507108E-2</v>
      </c>
      <c r="T18" s="85">
        <f>分析係数表!F21</f>
        <v>0.42458100558659218</v>
      </c>
      <c r="U18" s="86">
        <f t="shared" si="7"/>
        <v>5.9972301821817888E-3</v>
      </c>
      <c r="V18" s="87">
        <f>分析係数表!D21</f>
        <v>0.13407821229050279</v>
      </c>
      <c r="W18" s="88">
        <f t="shared" si="8"/>
        <v>0</v>
      </c>
      <c r="X18" s="76">
        <f>分析係数表!E21</f>
        <v>0.11173184357541899</v>
      </c>
      <c r="Y18" s="89">
        <f t="shared" si="9"/>
        <v>0</v>
      </c>
    </row>
    <row r="19" spans="1:25" x14ac:dyDescent="0.2">
      <c r="A19" s="6" t="s">
        <v>7</v>
      </c>
      <c r="B19" s="5" t="s">
        <v>268</v>
      </c>
      <c r="C19" s="90"/>
      <c r="D19" s="76">
        <f>投入係数表!AH19</f>
        <v>3.4614053305642093E-4</v>
      </c>
      <c r="E19" s="77">
        <f t="shared" si="0"/>
        <v>3.4614053305642094E-2</v>
      </c>
      <c r="F19" s="76">
        <f>分析係数表!C22</f>
        <v>0</v>
      </c>
      <c r="G19" s="77">
        <f t="shared" si="1"/>
        <v>0</v>
      </c>
      <c r="H19" s="77">
        <v>0</v>
      </c>
      <c r="I19" s="77">
        <f t="shared" si="2"/>
        <v>0</v>
      </c>
      <c r="J19" s="76">
        <f>分析係数表!G22</f>
        <v>0.2857142857142857</v>
      </c>
      <c r="K19" s="78">
        <f t="shared" si="3"/>
        <v>0</v>
      </c>
      <c r="L19" s="79"/>
      <c r="M19" s="80"/>
      <c r="N19" s="81">
        <f>分析係数表!H22</f>
        <v>3.3676837071462249E-5</v>
      </c>
      <c r="O19" s="82">
        <f t="shared" si="4"/>
        <v>8.3083550056442068E-4</v>
      </c>
      <c r="P19" s="76">
        <f>分析係数表!C22</f>
        <v>0</v>
      </c>
      <c r="Q19" s="82">
        <f t="shared" si="5"/>
        <v>0</v>
      </c>
      <c r="R19" s="83">
        <v>0</v>
      </c>
      <c r="S19" s="84">
        <f t="shared" si="6"/>
        <v>0</v>
      </c>
      <c r="T19" s="85">
        <f>分析係数表!F22</f>
        <v>0.5714285714285714</v>
      </c>
      <c r="U19" s="86">
        <f t="shared" si="7"/>
        <v>0</v>
      </c>
      <c r="V19" s="87">
        <f>分析係数表!D22</f>
        <v>0.7142857142857143</v>
      </c>
      <c r="W19" s="88">
        <f t="shared" si="8"/>
        <v>0</v>
      </c>
      <c r="X19" s="76">
        <f>分析係数表!E22</f>
        <v>0.42857142857142855</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0.215962441314554</v>
      </c>
      <c r="K20" s="78">
        <f t="shared" si="3"/>
        <v>0</v>
      </c>
      <c r="L20" s="79"/>
      <c r="M20" s="80"/>
      <c r="N20" s="81">
        <f>分析係数表!H23</f>
        <v>3.3676837071462249E-5</v>
      </c>
      <c r="O20" s="82">
        <f t="shared" si="4"/>
        <v>8.3083550056442068E-4</v>
      </c>
      <c r="P20" s="76">
        <f>分析係数表!C23</f>
        <v>0</v>
      </c>
      <c r="Q20" s="82">
        <f t="shared" si="5"/>
        <v>0</v>
      </c>
      <c r="R20" s="83">
        <v>0</v>
      </c>
      <c r="S20" s="84">
        <f t="shared" si="6"/>
        <v>0</v>
      </c>
      <c r="T20" s="85">
        <f>分析係数表!F23</f>
        <v>0.44131455399061031</v>
      </c>
      <c r="U20" s="86">
        <f t="shared" si="7"/>
        <v>0</v>
      </c>
      <c r="V20" s="87">
        <f>分析係数表!D23</f>
        <v>0.25821596244131456</v>
      </c>
      <c r="W20" s="88">
        <f t="shared" si="8"/>
        <v>0</v>
      </c>
      <c r="X20" s="76">
        <f>分析係数表!E23</f>
        <v>0.26760563380281688</v>
      </c>
      <c r="Y20" s="89">
        <f t="shared" si="9"/>
        <v>0</v>
      </c>
    </row>
    <row r="21" spans="1:25" x14ac:dyDescent="0.2">
      <c r="A21" s="6" t="s">
        <v>9</v>
      </c>
      <c r="B21" s="5" t="s">
        <v>270</v>
      </c>
      <c r="C21" s="90"/>
      <c r="D21" s="76">
        <f>投入係数表!AH21</f>
        <v>3.1152647975077881E-3</v>
      </c>
      <c r="E21" s="77">
        <f t="shared" si="0"/>
        <v>0.3115264797507788</v>
      </c>
      <c r="F21" s="76">
        <f>分析係数表!C24</f>
        <v>5.8479532163743242E-3</v>
      </c>
      <c r="G21" s="77">
        <f t="shared" si="1"/>
        <v>1.8217922792443375E-3</v>
      </c>
      <c r="H21" s="77">
        <v>1.9202187769800224E-3</v>
      </c>
      <c r="I21" s="77">
        <f t="shared" si="2"/>
        <v>1.9202187769800224E-3</v>
      </c>
      <c r="J21" s="76">
        <f>分析係数表!G24</f>
        <v>0.33333333333333331</v>
      </c>
      <c r="K21" s="78">
        <f t="shared" si="3"/>
        <v>6.4007292566000741E-4</v>
      </c>
      <c r="L21" s="79"/>
      <c r="M21" s="80"/>
      <c r="N21" s="81">
        <f>分析係数表!H24</f>
        <v>4.0412204485754696E-4</v>
      </c>
      <c r="O21" s="82">
        <f t="shared" si="4"/>
        <v>9.9700260067730473E-3</v>
      </c>
      <c r="P21" s="76">
        <f>分析係数表!C24</f>
        <v>5.8479532163743242E-3</v>
      </c>
      <c r="Q21" s="82">
        <f t="shared" si="5"/>
        <v>5.8304245653644104E-5</v>
      </c>
      <c r="R21" s="83">
        <v>1.1948458365949718E-4</v>
      </c>
      <c r="S21" s="84">
        <f t="shared" si="6"/>
        <v>2.0397033606395195E-3</v>
      </c>
      <c r="T21" s="85">
        <f>分析係数表!F24</f>
        <v>0.66666666666666663</v>
      </c>
      <c r="U21" s="86">
        <f t="shared" si="7"/>
        <v>1.3598022404263462E-3</v>
      </c>
      <c r="V21" s="87">
        <f>分析係数表!D24</f>
        <v>0</v>
      </c>
      <c r="W21" s="88">
        <f t="shared" si="8"/>
        <v>0</v>
      </c>
      <c r="X21" s="76">
        <f>分析係数表!E24</f>
        <v>0</v>
      </c>
      <c r="Y21" s="89">
        <f t="shared" si="9"/>
        <v>0</v>
      </c>
    </row>
    <row r="22" spans="1:25" x14ac:dyDescent="0.2">
      <c r="A22" s="6" t="s">
        <v>10</v>
      </c>
      <c r="B22" s="5" t="s">
        <v>271</v>
      </c>
      <c r="C22" s="90"/>
      <c r="D22" s="76">
        <f>投入係数表!AH22</f>
        <v>2.2499134648667359E-3</v>
      </c>
      <c r="E22" s="77">
        <f t="shared" si="0"/>
        <v>0.2249913464866736</v>
      </c>
      <c r="F22" s="76">
        <f>分析係数表!C25</f>
        <v>1.2048192771084376E-2</v>
      </c>
      <c r="G22" s="77">
        <f t="shared" si="1"/>
        <v>2.710739114297281E-3</v>
      </c>
      <c r="H22" s="77">
        <v>3.2940004200746327E-3</v>
      </c>
      <c r="I22" s="77">
        <f t="shared" si="2"/>
        <v>3.2940004200746327E-3</v>
      </c>
      <c r="J22" s="76">
        <f>分析係数表!G25</f>
        <v>0.33333333333333331</v>
      </c>
      <c r="K22" s="78">
        <f t="shared" si="3"/>
        <v>1.0980001400248776E-3</v>
      </c>
      <c r="L22" s="79"/>
      <c r="M22" s="80"/>
      <c r="N22" s="81">
        <f>分析係数表!H25</f>
        <v>5.3882939314339599E-4</v>
      </c>
      <c r="O22" s="82">
        <f t="shared" si="4"/>
        <v>1.3293368009030731E-2</v>
      </c>
      <c r="P22" s="76">
        <f>分析係数表!C25</f>
        <v>1.2048192771084376E-2</v>
      </c>
      <c r="Q22" s="82">
        <f t="shared" si="5"/>
        <v>1.6016106034976837E-4</v>
      </c>
      <c r="R22" s="83">
        <v>2.6770689011957076E-4</v>
      </c>
      <c r="S22" s="84">
        <f t="shared" si="6"/>
        <v>3.5617073101942036E-3</v>
      </c>
      <c r="T22" s="85">
        <f>分析係数表!F25</f>
        <v>0.66666666666666663</v>
      </c>
      <c r="U22" s="86">
        <f t="shared" si="7"/>
        <v>2.3744715401294689E-3</v>
      </c>
      <c r="V22" s="87">
        <f>分析係数表!D25</f>
        <v>0</v>
      </c>
      <c r="W22" s="88">
        <f t="shared" si="8"/>
        <v>0</v>
      </c>
      <c r="X22" s="76">
        <f>分析係数表!E25</f>
        <v>0</v>
      </c>
      <c r="Y22" s="89">
        <f t="shared" si="9"/>
        <v>0</v>
      </c>
    </row>
    <row r="23" spans="1:25" x14ac:dyDescent="0.2">
      <c r="A23" s="6" t="s">
        <v>11</v>
      </c>
      <c r="B23" s="5" t="s">
        <v>35</v>
      </c>
      <c r="C23" s="90"/>
      <c r="D23" s="76">
        <f>投入係数表!AH23</f>
        <v>1.9037729318103151E-3</v>
      </c>
      <c r="E23" s="77">
        <f t="shared" si="0"/>
        <v>0.1903772931810315</v>
      </c>
      <c r="F23" s="76">
        <f>分析係数表!C26</f>
        <v>2.4531024531024515E-2</v>
      </c>
      <c r="G23" s="77">
        <f t="shared" si="1"/>
        <v>4.6701500491739293E-3</v>
      </c>
      <c r="H23" s="77">
        <v>5.5207890848182921E-3</v>
      </c>
      <c r="I23" s="77">
        <f t="shared" si="2"/>
        <v>5.5207890848182921E-3</v>
      </c>
      <c r="J23" s="76">
        <f>分析係数表!G26</f>
        <v>0.2</v>
      </c>
      <c r="K23" s="78">
        <f t="shared" si="3"/>
        <v>1.1041578169636585E-3</v>
      </c>
      <c r="L23" s="79"/>
      <c r="M23" s="80"/>
      <c r="N23" s="81">
        <f>分析係数表!H26</f>
        <v>1.1988953997440561E-2</v>
      </c>
      <c r="O23" s="82">
        <f t="shared" si="4"/>
        <v>0.29577743820093377</v>
      </c>
      <c r="P23" s="76">
        <f>分析係数表!C26</f>
        <v>2.4531024531024515E-2</v>
      </c>
      <c r="Q23" s="82">
        <f t="shared" si="5"/>
        <v>7.2557235922306937E-3</v>
      </c>
      <c r="R23" s="83">
        <v>7.4003939466177008E-3</v>
      </c>
      <c r="S23" s="84">
        <f t="shared" si="6"/>
        <v>1.2921183031435992E-2</v>
      </c>
      <c r="T23" s="85">
        <f>分析係数表!F26</f>
        <v>0.35</v>
      </c>
      <c r="U23" s="86">
        <f t="shared" si="7"/>
        <v>4.5224140610025968E-3</v>
      </c>
      <c r="V23" s="87">
        <f>分析係数表!D26</f>
        <v>0.17499999999999999</v>
      </c>
      <c r="W23" s="88">
        <f t="shared" si="8"/>
        <v>0</v>
      </c>
      <c r="X23" s="76">
        <f>分析係数表!E26</f>
        <v>0.2</v>
      </c>
      <c r="Y23" s="89">
        <f t="shared" si="9"/>
        <v>0</v>
      </c>
    </row>
    <row r="24" spans="1:25" x14ac:dyDescent="0.2">
      <c r="A24" s="6" t="s">
        <v>12</v>
      </c>
      <c r="B24" s="5" t="s">
        <v>365</v>
      </c>
      <c r="C24" s="90"/>
      <c r="D24" s="76">
        <f>投入係数表!AH24</f>
        <v>1.7307026652821046E-3</v>
      </c>
      <c r="E24" s="77">
        <f t="shared" si="0"/>
        <v>0.17307026652821045</v>
      </c>
      <c r="F24" s="76">
        <f>分析係数表!C27</f>
        <v>0</v>
      </c>
      <c r="G24" s="77">
        <f t="shared" si="1"/>
        <v>0</v>
      </c>
      <c r="H24" s="77">
        <v>0</v>
      </c>
      <c r="I24" s="77">
        <f t="shared" si="2"/>
        <v>0</v>
      </c>
      <c r="J24" s="76">
        <f>分析係数表!G27</f>
        <v>0</v>
      </c>
      <c r="K24" s="78">
        <f t="shared" si="3"/>
        <v>0</v>
      </c>
      <c r="L24" s="79"/>
      <c r="M24" s="80"/>
      <c r="N24" s="81">
        <f>分析係数表!H27</f>
        <v>1.1483801441368627E-2</v>
      </c>
      <c r="O24" s="82">
        <f t="shared" si="4"/>
        <v>0.28331490569246748</v>
      </c>
      <c r="P24" s="76">
        <f>分析係数表!C27</f>
        <v>0</v>
      </c>
      <c r="Q24" s="82">
        <f t="shared" si="5"/>
        <v>0</v>
      </c>
      <c r="R24" s="83">
        <v>0</v>
      </c>
      <c r="S24" s="84">
        <f t="shared" si="6"/>
        <v>0</v>
      </c>
      <c r="T24" s="85">
        <f>分析係数表!F27</f>
        <v>0</v>
      </c>
      <c r="U24" s="86">
        <f t="shared" si="7"/>
        <v>0</v>
      </c>
      <c r="V24" s="87">
        <f>分析係数表!D27</f>
        <v>0</v>
      </c>
      <c r="W24" s="88">
        <f t="shared" si="8"/>
        <v>0</v>
      </c>
      <c r="X24" s="76">
        <f>分析係数表!E27</f>
        <v>0</v>
      </c>
      <c r="Y24" s="89">
        <f t="shared" si="9"/>
        <v>0</v>
      </c>
    </row>
    <row r="25" spans="1:25" x14ac:dyDescent="0.2">
      <c r="A25" s="6" t="s">
        <v>13</v>
      </c>
      <c r="B25" s="5" t="s">
        <v>191</v>
      </c>
      <c r="C25" s="90"/>
      <c r="D25" s="76">
        <f>投入係数表!AH25</f>
        <v>5.5382485289027349E-3</v>
      </c>
      <c r="E25" s="77">
        <f t="shared" si="0"/>
        <v>0.5538248528902735</v>
      </c>
      <c r="F25" s="76">
        <f>分析係数表!C28</f>
        <v>3.3670033670033517E-3</v>
      </c>
      <c r="G25" s="77">
        <f t="shared" si="1"/>
        <v>1.8647301444116868E-3</v>
      </c>
      <c r="H25" s="77">
        <v>2.2461508631211363E-3</v>
      </c>
      <c r="I25" s="77">
        <f t="shared" si="2"/>
        <v>2.2461508631211363E-3</v>
      </c>
      <c r="J25" s="76">
        <f>分析係数表!G28</f>
        <v>0.13333333333333333</v>
      </c>
      <c r="K25" s="78">
        <f t="shared" si="3"/>
        <v>2.9948678174948482E-4</v>
      </c>
      <c r="L25" s="79"/>
      <c r="M25" s="80"/>
      <c r="N25" s="81">
        <f>分析係数表!H28</f>
        <v>2.1418468377449991E-2</v>
      </c>
      <c r="O25" s="82">
        <f t="shared" si="4"/>
        <v>0.52841137835897156</v>
      </c>
      <c r="P25" s="76">
        <f>分析係数表!C28</f>
        <v>3.3670033670033517E-3</v>
      </c>
      <c r="Q25" s="82">
        <f t="shared" si="5"/>
        <v>1.7791628900975392E-3</v>
      </c>
      <c r="R25" s="83">
        <v>1.8530189740631217E-3</v>
      </c>
      <c r="S25" s="84">
        <f t="shared" si="6"/>
        <v>4.0991698371842583E-3</v>
      </c>
      <c r="T25" s="85">
        <f>分析係数表!F28</f>
        <v>0.22222222222222221</v>
      </c>
      <c r="U25" s="86">
        <f t="shared" si="7"/>
        <v>9.1092663048539073E-4</v>
      </c>
      <c r="V25" s="87">
        <f>分析係数表!D28</f>
        <v>0.62222222222222223</v>
      </c>
      <c r="W25" s="88">
        <f t="shared" si="8"/>
        <v>0</v>
      </c>
      <c r="X25" s="76">
        <f>分析係数表!E28</f>
        <v>0.62222222222222223</v>
      </c>
      <c r="Y25" s="89">
        <f t="shared" si="9"/>
        <v>0</v>
      </c>
    </row>
    <row r="26" spans="1:25" x14ac:dyDescent="0.2">
      <c r="A26" s="6" t="s">
        <v>14</v>
      </c>
      <c r="B26" s="5" t="s">
        <v>50</v>
      </c>
      <c r="C26" s="90"/>
      <c r="D26" s="76">
        <f>投入係数表!AH26</f>
        <v>8.9996538594669436E-3</v>
      </c>
      <c r="E26" s="77">
        <f t="shared" si="0"/>
        <v>0.8999653859466944</v>
      </c>
      <c r="F26" s="76">
        <f>分析係数表!C29</f>
        <v>2.5392986698911768E-2</v>
      </c>
      <c r="G26" s="77">
        <f t="shared" si="1"/>
        <v>2.2852809074825408E-2</v>
      </c>
      <c r="H26" s="77">
        <v>2.4320066677651925E-2</v>
      </c>
      <c r="I26" s="77">
        <f t="shared" si="2"/>
        <v>2.4320066677651925E-2</v>
      </c>
      <c r="J26" s="76">
        <f>分析係数表!G29</f>
        <v>0.29914529914529914</v>
      </c>
      <c r="K26" s="78">
        <f t="shared" si="3"/>
        <v>7.2752336215198068E-3</v>
      </c>
      <c r="L26" s="79"/>
      <c r="M26" s="80"/>
      <c r="N26" s="81">
        <f>分析係数表!H29</f>
        <v>1.0103051121438675E-2</v>
      </c>
      <c r="O26" s="82">
        <f t="shared" si="4"/>
        <v>0.24925065016932621</v>
      </c>
      <c r="P26" s="76">
        <f>分析係数表!C29</f>
        <v>2.5392986698911768E-2</v>
      </c>
      <c r="Q26" s="82">
        <f t="shared" si="5"/>
        <v>6.329218444444811E-3</v>
      </c>
      <c r="R26" s="83">
        <v>8.0227230041331008E-3</v>
      </c>
      <c r="S26" s="84">
        <f t="shared" si="6"/>
        <v>3.2342789681785028E-2</v>
      </c>
      <c r="T26" s="85">
        <f>分析係数表!F29</f>
        <v>0.51282051282051277</v>
      </c>
      <c r="U26" s="86">
        <f t="shared" si="7"/>
        <v>1.6586045990658986E-2</v>
      </c>
      <c r="V26" s="87">
        <f>分析係数表!D29</f>
        <v>0.15384615384615385</v>
      </c>
      <c r="W26" s="88">
        <f t="shared" si="8"/>
        <v>0</v>
      </c>
      <c r="X26" s="76">
        <f>分析係数表!E29</f>
        <v>0.10256410256410256</v>
      </c>
      <c r="Y26" s="89">
        <f t="shared" si="9"/>
        <v>0</v>
      </c>
    </row>
    <row r="27" spans="1:25" x14ac:dyDescent="0.2">
      <c r="A27" s="6" t="s">
        <v>15</v>
      </c>
      <c r="B27" s="5" t="s">
        <v>36</v>
      </c>
      <c r="C27" s="90"/>
      <c r="D27" s="76">
        <f>投入係数表!AH27</f>
        <v>8.3073727933541015E-3</v>
      </c>
      <c r="E27" s="77">
        <f t="shared" si="0"/>
        <v>0.83073727933541019</v>
      </c>
      <c r="F27" s="76">
        <f>分析係数表!C30</f>
        <v>1</v>
      </c>
      <c r="G27" s="77">
        <f t="shared" si="1"/>
        <v>0.83073727933541019</v>
      </c>
      <c r="H27" s="77">
        <v>0.84934641478548478</v>
      </c>
      <c r="I27" s="77">
        <f t="shared" si="2"/>
        <v>0.84934641478548478</v>
      </c>
      <c r="J27" s="76">
        <f>分析係数表!G30</f>
        <v>0.34463347510632975</v>
      </c>
      <c r="K27" s="78">
        <f t="shared" si="3"/>
        <v>0.2927132064966238</v>
      </c>
      <c r="L27" s="79"/>
      <c r="M27" s="80"/>
      <c r="N27" s="81">
        <f>分析係数表!H30</f>
        <v>0</v>
      </c>
      <c r="O27" s="82">
        <f t="shared" si="4"/>
        <v>0</v>
      </c>
      <c r="P27" s="76">
        <f>分析係数表!C30</f>
        <v>1</v>
      </c>
      <c r="Q27" s="82">
        <f t="shared" si="5"/>
        <v>0</v>
      </c>
      <c r="R27" s="83">
        <v>3.5604701675925714E-2</v>
      </c>
      <c r="S27" s="84">
        <f t="shared" si="6"/>
        <v>0.88495111646141045</v>
      </c>
      <c r="T27" s="85">
        <f>分析係数表!F30</f>
        <v>0.44145609206905179</v>
      </c>
      <c r="U27" s="86">
        <f t="shared" si="7"/>
        <v>0.39066706154519859</v>
      </c>
      <c r="V27" s="87">
        <f>分析係数表!D30</f>
        <v>0.12797097823367526</v>
      </c>
      <c r="W27" s="88">
        <f t="shared" si="8"/>
        <v>0</v>
      </c>
      <c r="X27" s="76">
        <f>分析係数表!E30</f>
        <v>9.4195646735051292E-2</v>
      </c>
      <c r="Y27" s="89">
        <f t="shared" si="9"/>
        <v>0</v>
      </c>
    </row>
    <row r="28" spans="1:25" x14ac:dyDescent="0.2">
      <c r="A28" s="6" t="s">
        <v>16</v>
      </c>
      <c r="B28" s="5" t="s">
        <v>192</v>
      </c>
      <c r="C28" s="90"/>
      <c r="D28" s="76">
        <f>投入係数表!AH28</f>
        <v>1.2114918656974732E-2</v>
      </c>
      <c r="E28" s="77">
        <f t="shared" si="0"/>
        <v>1.2114918656974731</v>
      </c>
      <c r="F28" s="76">
        <f>分析係数表!C31</f>
        <v>1.5332197614991494E-2</v>
      </c>
      <c r="G28" s="77">
        <f t="shared" si="1"/>
        <v>1.8574832693828393E-2</v>
      </c>
      <c r="H28" s="77">
        <v>2.2524637878782158E-2</v>
      </c>
      <c r="I28" s="77">
        <f t="shared" si="2"/>
        <v>2.2524637878782158E-2</v>
      </c>
      <c r="J28" s="76">
        <f>分析係数表!G31</f>
        <v>7.407407407407407E-2</v>
      </c>
      <c r="K28" s="78">
        <f t="shared" si="3"/>
        <v>1.6684916947246043E-3</v>
      </c>
      <c r="L28" s="79"/>
      <c r="M28" s="80"/>
      <c r="N28" s="81">
        <f>分析係数表!H31</f>
        <v>2.4786152084596214E-2</v>
      </c>
      <c r="O28" s="82">
        <f t="shared" si="4"/>
        <v>0.61149492841541353</v>
      </c>
      <c r="P28" s="76">
        <f>分析係数表!C31</f>
        <v>1.5332197614991494E-2</v>
      </c>
      <c r="Q28" s="82">
        <f t="shared" si="5"/>
        <v>9.3755610830301983E-3</v>
      </c>
      <c r="R28" s="83">
        <v>1.1199493269308422E-2</v>
      </c>
      <c r="S28" s="84">
        <f t="shared" si="6"/>
        <v>3.3724131148090579E-2</v>
      </c>
      <c r="T28" s="85">
        <f>分析係数表!F31</f>
        <v>0.37037037037037035</v>
      </c>
      <c r="U28" s="86">
        <f t="shared" si="7"/>
        <v>1.2490418943737251E-2</v>
      </c>
      <c r="V28" s="87">
        <f>分析係数表!D31</f>
        <v>0</v>
      </c>
      <c r="W28" s="88">
        <f t="shared" si="8"/>
        <v>0</v>
      </c>
      <c r="X28" s="76">
        <f>分析係数表!E31</f>
        <v>0</v>
      </c>
      <c r="Y28" s="89">
        <f t="shared" si="9"/>
        <v>0</v>
      </c>
    </row>
    <row r="29" spans="1:25" x14ac:dyDescent="0.2">
      <c r="A29" s="6" t="s">
        <v>17</v>
      </c>
      <c r="B29" s="5" t="s">
        <v>272</v>
      </c>
      <c r="C29" s="90"/>
      <c r="D29" s="76">
        <f>投入係数表!AH29</f>
        <v>3.9806161301488407E-3</v>
      </c>
      <c r="E29" s="77">
        <f t="shared" si="0"/>
        <v>0.39806161301488407</v>
      </c>
      <c r="F29" s="76">
        <f>分析係数表!C32</f>
        <v>0</v>
      </c>
      <c r="G29" s="77">
        <f t="shared" si="1"/>
        <v>0</v>
      </c>
      <c r="H29" s="77">
        <v>0</v>
      </c>
      <c r="I29" s="77">
        <f t="shared" si="2"/>
        <v>0</v>
      </c>
      <c r="J29" s="76">
        <f>分析係数表!G32</f>
        <v>0</v>
      </c>
      <c r="K29" s="78">
        <f t="shared" si="3"/>
        <v>0</v>
      </c>
      <c r="L29" s="79"/>
      <c r="M29" s="80"/>
      <c r="N29" s="81">
        <f>分析係数表!H32</f>
        <v>7.0384589479356103E-3</v>
      </c>
      <c r="O29" s="82">
        <f t="shared" si="4"/>
        <v>0.17364461961796393</v>
      </c>
      <c r="P29" s="76">
        <f>分析係数表!C32</f>
        <v>0</v>
      </c>
      <c r="Q29" s="82">
        <f t="shared" si="5"/>
        <v>0</v>
      </c>
      <c r="R29" s="83">
        <v>0</v>
      </c>
      <c r="S29" s="84">
        <f t="shared" si="6"/>
        <v>0</v>
      </c>
      <c r="T29" s="85">
        <f>分析係数表!F32</f>
        <v>0</v>
      </c>
      <c r="U29" s="86">
        <f t="shared" si="7"/>
        <v>0</v>
      </c>
      <c r="V29" s="87">
        <f>分析係数表!D32</f>
        <v>0</v>
      </c>
      <c r="W29" s="88">
        <f t="shared" si="8"/>
        <v>0</v>
      </c>
      <c r="X29" s="76">
        <f>分析係数表!E32</f>
        <v>0</v>
      </c>
      <c r="Y29" s="89">
        <f t="shared" si="9"/>
        <v>0</v>
      </c>
    </row>
    <row r="30" spans="1:25" x14ac:dyDescent="0.2">
      <c r="A30" s="6" t="s">
        <v>18</v>
      </c>
      <c r="B30" s="5" t="s">
        <v>273</v>
      </c>
      <c r="C30" s="90"/>
      <c r="D30" s="76">
        <f>投入係数表!AH30</f>
        <v>2.7518172377985463E-2</v>
      </c>
      <c r="E30" s="77">
        <f t="shared" si="0"/>
        <v>2.7518172377985461</v>
      </c>
      <c r="F30" s="76">
        <f>分析係数表!C33</f>
        <v>1</v>
      </c>
      <c r="G30" s="77">
        <f t="shared" si="1"/>
        <v>2.7518172377985461</v>
      </c>
      <c r="H30" s="77">
        <v>2.7598657736593699</v>
      </c>
      <c r="I30" s="77">
        <f t="shared" si="2"/>
        <v>2.7598657736593699</v>
      </c>
      <c r="J30" s="76">
        <f>分析係数表!G33</f>
        <v>0.50724637681159424</v>
      </c>
      <c r="K30" s="78">
        <f t="shared" si="3"/>
        <v>1.3999319141750428</v>
      </c>
      <c r="L30" s="79"/>
      <c r="M30" s="80"/>
      <c r="N30" s="81">
        <f>分析係数表!H33</f>
        <v>1.0439819492153296E-3</v>
      </c>
      <c r="O30" s="82">
        <f t="shared" si="4"/>
        <v>2.5755900517497037E-2</v>
      </c>
      <c r="P30" s="76">
        <f>分析係数表!C33</f>
        <v>1</v>
      </c>
      <c r="Q30" s="82">
        <f t="shared" si="5"/>
        <v>2.5755900517497037E-2</v>
      </c>
      <c r="R30" s="83">
        <v>7.3130599399270593E-2</v>
      </c>
      <c r="S30" s="84">
        <f t="shared" si="6"/>
        <v>2.8329963730586405</v>
      </c>
      <c r="T30" s="85">
        <f>分析係数表!F33</f>
        <v>0.64822134387351782</v>
      </c>
      <c r="U30" s="86">
        <f t="shared" si="7"/>
        <v>1.8364087161328737</v>
      </c>
      <c r="V30" s="87">
        <f>分析係数表!D33</f>
        <v>8.0368906455862976E-2</v>
      </c>
      <c r="W30" s="88">
        <f t="shared" si="8"/>
        <v>0</v>
      </c>
      <c r="X30" s="76">
        <f>分析係数表!E33</f>
        <v>7.9051383399209488E-2</v>
      </c>
      <c r="Y30" s="89">
        <f t="shared" si="9"/>
        <v>0</v>
      </c>
    </row>
    <row r="31" spans="1:25" x14ac:dyDescent="0.2">
      <c r="A31" s="6" t="s">
        <v>19</v>
      </c>
      <c r="B31" s="5" t="s">
        <v>274</v>
      </c>
      <c r="C31" s="90"/>
      <c r="D31" s="76">
        <f>投入係数表!AH31</f>
        <v>1.0038075458636206E-2</v>
      </c>
      <c r="E31" s="77">
        <f t="shared" si="0"/>
        <v>1.0038075458636206</v>
      </c>
      <c r="F31" s="76">
        <f>分析係数表!C34</f>
        <v>0.17998641611953814</v>
      </c>
      <c r="G31" s="77">
        <f t="shared" si="1"/>
        <v>0.18067172265374198</v>
      </c>
      <c r="H31" s="77">
        <v>0.22268851178592627</v>
      </c>
      <c r="I31" s="77">
        <f t="shared" si="2"/>
        <v>0.22268851178592627</v>
      </c>
      <c r="J31" s="76">
        <f>分析係数表!G34</f>
        <v>0.42479908151549944</v>
      </c>
      <c r="K31" s="78">
        <f t="shared" si="3"/>
        <v>9.4597875270714948E-2</v>
      </c>
      <c r="L31" s="79"/>
      <c r="M31" s="80"/>
      <c r="N31" s="81">
        <f>分析係数表!H34</f>
        <v>0.17353674142924497</v>
      </c>
      <c r="O31" s="82">
        <f t="shared" si="4"/>
        <v>4.2812953344084592</v>
      </c>
      <c r="P31" s="76">
        <f>分析係数表!C34</f>
        <v>0.17998641611953814</v>
      </c>
      <c r="Q31" s="82">
        <f t="shared" si="5"/>
        <v>0.77057500358947817</v>
      </c>
      <c r="R31" s="83">
        <v>0.81769492829359269</v>
      </c>
      <c r="S31" s="84">
        <f t="shared" si="6"/>
        <v>1.0403834400795189</v>
      </c>
      <c r="T31" s="85">
        <f>分析係数表!F34</f>
        <v>0.70187523918867201</v>
      </c>
      <c r="U31" s="86">
        <f t="shared" si="7"/>
        <v>0.73021937585374574</v>
      </c>
      <c r="V31" s="87">
        <f>分析係数表!D34</f>
        <v>0.4351320321469575</v>
      </c>
      <c r="W31" s="88">
        <f t="shared" si="8"/>
        <v>0</v>
      </c>
      <c r="X31" s="76">
        <f>分析係数表!E34</f>
        <v>0.25449674703406044</v>
      </c>
      <c r="Y31" s="89">
        <f t="shared" si="9"/>
        <v>0</v>
      </c>
    </row>
    <row r="32" spans="1:25" x14ac:dyDescent="0.2">
      <c r="A32" s="6" t="s">
        <v>20</v>
      </c>
      <c r="B32" s="5" t="s">
        <v>37</v>
      </c>
      <c r="C32" s="90"/>
      <c r="D32" s="76">
        <f>投入係数表!AH32</f>
        <v>2.1287642782969886E-2</v>
      </c>
      <c r="E32" s="77">
        <f t="shared" si="0"/>
        <v>2.1287642782969884</v>
      </c>
      <c r="F32" s="76">
        <f>分析係数表!C35</f>
        <v>0.37009544008483564</v>
      </c>
      <c r="G32" s="77">
        <f t="shared" si="1"/>
        <v>0.78784595241320143</v>
      </c>
      <c r="H32" s="77">
        <v>0.85747063595962025</v>
      </c>
      <c r="I32" s="77">
        <f t="shared" si="2"/>
        <v>0.85747063595962025</v>
      </c>
      <c r="J32" s="76">
        <f>分析係数表!G35</f>
        <v>0.31512981199641898</v>
      </c>
      <c r="K32" s="78">
        <f t="shared" si="3"/>
        <v>0.27021456030240493</v>
      </c>
      <c r="L32" s="79"/>
      <c r="M32" s="80"/>
      <c r="N32" s="81">
        <f>分析係数表!H35</f>
        <v>6.5501448103994067E-2</v>
      </c>
      <c r="O32" s="82">
        <f t="shared" si="4"/>
        <v>1.6159750485977979</v>
      </c>
      <c r="P32" s="76">
        <f>分析係数表!C35</f>
        <v>0.37009544008483564</v>
      </c>
      <c r="Q32" s="82">
        <f t="shared" si="5"/>
        <v>0.59806499677691571</v>
      </c>
      <c r="R32" s="83">
        <v>0.69859090743246233</v>
      </c>
      <c r="S32" s="84">
        <f t="shared" si="6"/>
        <v>1.5560615433920826</v>
      </c>
      <c r="T32" s="85">
        <f>分析係数表!F35</f>
        <v>0.64995523724261417</v>
      </c>
      <c r="U32" s="86">
        <f t="shared" si="7"/>
        <v>1.0113703495995094</v>
      </c>
      <c r="V32" s="87">
        <f>分析係数表!D35</f>
        <v>9.1316025067144133E-2</v>
      </c>
      <c r="W32" s="88">
        <f t="shared" si="8"/>
        <v>0</v>
      </c>
      <c r="X32" s="76">
        <f>分析係数表!E35</f>
        <v>8.5049239033124446E-2</v>
      </c>
      <c r="Y32" s="89">
        <f t="shared" si="9"/>
        <v>0</v>
      </c>
    </row>
    <row r="33" spans="1:25" x14ac:dyDescent="0.2">
      <c r="A33" s="6" t="s">
        <v>21</v>
      </c>
      <c r="B33" s="5" t="s">
        <v>38</v>
      </c>
      <c r="C33" s="90"/>
      <c r="D33" s="76">
        <f>投入係数表!AH33</f>
        <v>1.557632398753894E-3</v>
      </c>
      <c r="E33" s="77">
        <f t="shared" si="0"/>
        <v>0.1557632398753894</v>
      </c>
      <c r="F33" s="76">
        <f>分析係数表!C36</f>
        <v>0.67206754906435417</v>
      </c>
      <c r="G33" s="77">
        <f t="shared" si="1"/>
        <v>0.10468341885737603</v>
      </c>
      <c r="H33" s="77">
        <v>0.15690340766779359</v>
      </c>
      <c r="I33" s="77">
        <f t="shared" si="2"/>
        <v>0.15690340766779359</v>
      </c>
      <c r="J33" s="76">
        <f>分析係数表!G36</f>
        <v>6.1058344640434192E-3</v>
      </c>
      <c r="K33" s="78">
        <f t="shared" si="3"/>
        <v>9.5802623406386861E-4</v>
      </c>
      <c r="L33" s="79"/>
      <c r="M33" s="80"/>
      <c r="N33" s="81">
        <f>分析係数表!H36</f>
        <v>0.13181114029770324</v>
      </c>
      <c r="O33" s="82">
        <f t="shared" si="4"/>
        <v>3.2518901492091423</v>
      </c>
      <c r="P33" s="76">
        <f>分析係数表!C36</f>
        <v>0.67206754906435417</v>
      </c>
      <c r="Q33" s="82">
        <f t="shared" si="5"/>
        <v>2.1854898424055054</v>
      </c>
      <c r="R33" s="83">
        <v>2.2519361176797412</v>
      </c>
      <c r="S33" s="84">
        <f t="shared" si="6"/>
        <v>2.4088395253475348</v>
      </c>
      <c r="T33" s="85">
        <f>分析係数表!F36</f>
        <v>0.89721845318860249</v>
      </c>
      <c r="U33" s="86">
        <f t="shared" si="7"/>
        <v>2.1612552729118826</v>
      </c>
      <c r="V33" s="87">
        <f>分析係数表!D36</f>
        <v>6.7842605156037995E-3</v>
      </c>
      <c r="W33" s="88">
        <f t="shared" si="8"/>
        <v>0</v>
      </c>
      <c r="X33" s="76">
        <f>分析係数表!E36</f>
        <v>3.3921302578018993E-4</v>
      </c>
      <c r="Y33" s="89">
        <f t="shared" si="9"/>
        <v>0</v>
      </c>
    </row>
    <row r="34" spans="1:25" x14ac:dyDescent="0.2">
      <c r="A34" s="6" t="s">
        <v>22</v>
      </c>
      <c r="B34" s="5" t="s">
        <v>377</v>
      </c>
      <c r="C34" s="90"/>
      <c r="D34" s="76">
        <f>投入係数表!AH34</f>
        <v>2.353755624783662E-2</v>
      </c>
      <c r="E34" s="77">
        <f t="shared" si="0"/>
        <v>2.3537556247836622</v>
      </c>
      <c r="F34" s="76">
        <f>分析係数表!C37</f>
        <v>0.22615884263359909</v>
      </c>
      <c r="G34" s="77">
        <f t="shared" si="1"/>
        <v>0.53232264794339701</v>
      </c>
      <c r="H34" s="77">
        <v>0.60263581646597231</v>
      </c>
      <c r="I34" s="77">
        <f t="shared" si="2"/>
        <v>0.60263581646597231</v>
      </c>
      <c r="J34" s="76">
        <f>分析係数表!G37</f>
        <v>0.42877801879971078</v>
      </c>
      <c r="K34" s="78">
        <f t="shared" si="3"/>
        <v>0.25839699144202571</v>
      </c>
      <c r="L34" s="79"/>
      <c r="M34" s="80"/>
      <c r="N34" s="81">
        <f>分析係数表!H37</f>
        <v>5.1626591230551626E-2</v>
      </c>
      <c r="O34" s="82">
        <f t="shared" si="4"/>
        <v>1.2736708223652569</v>
      </c>
      <c r="P34" s="76">
        <f>分析係数表!C37</f>
        <v>0.22615884263359909</v>
      </c>
      <c r="Q34" s="82">
        <f t="shared" si="5"/>
        <v>0.28805191908231087</v>
      </c>
      <c r="R34" s="83">
        <v>0.33534935845032143</v>
      </c>
      <c r="S34" s="84">
        <f t="shared" si="6"/>
        <v>0.93798517491629374</v>
      </c>
      <c r="T34" s="85">
        <f>分析係数表!F37</f>
        <v>0.63340563991323207</v>
      </c>
      <c r="U34" s="86">
        <f t="shared" si="7"/>
        <v>0.59412509994697993</v>
      </c>
      <c r="V34" s="87">
        <f>分析係数表!D37</f>
        <v>0.1005061460592914</v>
      </c>
      <c r="W34" s="88">
        <f t="shared" si="8"/>
        <v>0</v>
      </c>
      <c r="X34" s="76">
        <f>分析係数表!E37</f>
        <v>8.315256688358641E-2</v>
      </c>
      <c r="Y34" s="89">
        <f t="shared" si="9"/>
        <v>0</v>
      </c>
    </row>
    <row r="35" spans="1:25" x14ac:dyDescent="0.2">
      <c r="A35" s="6" t="s">
        <v>23</v>
      </c>
      <c r="B35" s="5" t="s">
        <v>193</v>
      </c>
      <c r="C35" s="90"/>
      <c r="D35" s="76">
        <f>投入係数表!AH35</f>
        <v>3.0806507442021461E-2</v>
      </c>
      <c r="E35" s="77">
        <f t="shared" si="0"/>
        <v>3.080650744202146</v>
      </c>
      <c r="F35" s="76">
        <f>分析係数表!C38</f>
        <v>8.5419734904271016E-2</v>
      </c>
      <c r="G35" s="77">
        <f t="shared" si="1"/>
        <v>0.26314836990239254</v>
      </c>
      <c r="H35" s="77">
        <v>0.28679044659538383</v>
      </c>
      <c r="I35" s="77">
        <f t="shared" si="2"/>
        <v>0.28679044659538383</v>
      </c>
      <c r="J35" s="76">
        <f>分析係数表!G38</f>
        <v>0.21071428571428572</v>
      </c>
      <c r="K35" s="78">
        <f t="shared" si="3"/>
        <v>6.0430844104027305E-2</v>
      </c>
      <c r="L35" s="79"/>
      <c r="M35" s="80"/>
      <c r="N35" s="81">
        <f>分析係数表!H38</f>
        <v>4.4689162793830402E-2</v>
      </c>
      <c r="O35" s="82">
        <f t="shared" si="4"/>
        <v>1.1025187092489861</v>
      </c>
      <c r="P35" s="76">
        <f>分析係数表!C38</f>
        <v>8.5419734904271016E-2</v>
      </c>
      <c r="Q35" s="82">
        <f t="shared" si="5"/>
        <v>9.4176855871047446E-2</v>
      </c>
      <c r="R35" s="83">
        <v>0.11086760974401741</v>
      </c>
      <c r="S35" s="84">
        <f t="shared" si="6"/>
        <v>0.39765805633940121</v>
      </c>
      <c r="T35" s="85">
        <f>分析係数表!F38</f>
        <v>0.38214285714285712</v>
      </c>
      <c r="U35" s="86">
        <f t="shared" si="7"/>
        <v>0.15196218581541401</v>
      </c>
      <c r="V35" s="87">
        <f>分析係数表!D38</f>
        <v>6.4285714285714279E-2</v>
      </c>
      <c r="W35" s="88">
        <f t="shared" si="8"/>
        <v>0</v>
      </c>
      <c r="X35" s="76">
        <f>分析係数表!E38</f>
        <v>7.857142857142857E-2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4.2827007751597441E-3</v>
      </c>
      <c r="I36" s="77">
        <f t="shared" si="2"/>
        <v>100.00428270077516</v>
      </c>
      <c r="J36" s="76">
        <f>分析係数表!G39</f>
        <v>0.35514018691588783</v>
      </c>
      <c r="K36" s="78">
        <f t="shared" si="3"/>
        <v>35.515539650742582</v>
      </c>
      <c r="L36" s="79"/>
      <c r="M36" s="80"/>
      <c r="N36" s="81">
        <f>分析係数表!H39</f>
        <v>4.1085741227183939E-3</v>
      </c>
      <c r="O36" s="82">
        <f t="shared" si="4"/>
        <v>0.10136193106885931</v>
      </c>
      <c r="P36" s="76">
        <f>分析係数表!C39</f>
        <v>1</v>
      </c>
      <c r="Q36" s="82">
        <f t="shared" si="5"/>
        <v>0.10136193106885931</v>
      </c>
      <c r="R36" s="83">
        <v>0.10676042035737934</v>
      </c>
      <c r="S36" s="84">
        <f t="shared" si="6"/>
        <v>100.11104312113254</v>
      </c>
      <c r="T36" s="85">
        <f>分析係数表!F39</f>
        <v>0.70560747663551404</v>
      </c>
      <c r="U36" s="86">
        <f t="shared" si="7"/>
        <v>70.639100520051471</v>
      </c>
      <c r="V36" s="87">
        <f>分析係数表!D39</f>
        <v>5.053651782623745E-2</v>
      </c>
      <c r="W36" s="88">
        <f t="shared" si="8"/>
        <v>5</v>
      </c>
      <c r="X36" s="76">
        <f>分析係数表!E39</f>
        <v>6.4035998615437864E-2</v>
      </c>
      <c r="Y36" s="89">
        <f t="shared" si="9"/>
        <v>6</v>
      </c>
    </row>
    <row r="37" spans="1:25" x14ac:dyDescent="0.2">
      <c r="A37" s="6" t="s">
        <v>25</v>
      </c>
      <c r="B37" s="5" t="s">
        <v>40</v>
      </c>
      <c r="C37" s="90"/>
      <c r="D37" s="76">
        <f>投入係数表!AH37</f>
        <v>1.7307026652821047E-4</v>
      </c>
      <c r="E37" s="77">
        <f t="shared" si="0"/>
        <v>1.7307026652821047E-2</v>
      </c>
      <c r="F37" s="76">
        <f>分析係数表!C40</f>
        <v>0.70586826347305387</v>
      </c>
      <c r="G37" s="77">
        <f t="shared" si="1"/>
        <v>1.2216480849308653E-2</v>
      </c>
      <c r="H37" s="77">
        <v>1.3017478826586963E-2</v>
      </c>
      <c r="I37" s="77">
        <f t="shared" si="2"/>
        <v>1.3017478826586963E-2</v>
      </c>
      <c r="J37" s="76">
        <f>分析係数表!G40</f>
        <v>0.55389507154213036</v>
      </c>
      <c r="K37" s="78">
        <f t="shared" si="3"/>
        <v>7.2103173659505528E-3</v>
      </c>
      <c r="L37" s="79"/>
      <c r="M37" s="80"/>
      <c r="N37" s="81">
        <f>分析係数表!H40</f>
        <v>2.7951774769313667E-2</v>
      </c>
      <c r="O37" s="82">
        <f t="shared" si="4"/>
        <v>0.68959346546846911</v>
      </c>
      <c r="P37" s="76">
        <f>分析係数表!C40</f>
        <v>0.70586826347305387</v>
      </c>
      <c r="Q37" s="82">
        <f t="shared" si="5"/>
        <v>0.48676214197259365</v>
      </c>
      <c r="R37" s="83">
        <v>0.48720049048345515</v>
      </c>
      <c r="S37" s="84">
        <f t="shared" si="6"/>
        <v>0.50021796931004214</v>
      </c>
      <c r="T37" s="85">
        <f>分析係数表!F40</f>
        <v>0.75325914149443562</v>
      </c>
      <c r="U37" s="86">
        <f t="shared" si="7"/>
        <v>0.37679375812257226</v>
      </c>
      <c r="V37" s="87">
        <f>分析係数表!D40</f>
        <v>0.11701112877583465</v>
      </c>
      <c r="W37" s="88">
        <f t="shared" si="8"/>
        <v>0</v>
      </c>
      <c r="X37" s="76">
        <f>分析係数表!E40</f>
        <v>7.6311605723370424E-2</v>
      </c>
      <c r="Y37" s="89">
        <f t="shared" si="9"/>
        <v>0</v>
      </c>
    </row>
    <row r="38" spans="1:25" x14ac:dyDescent="0.2">
      <c r="A38" s="6" t="s">
        <v>26</v>
      </c>
      <c r="B38" s="5" t="s">
        <v>276</v>
      </c>
      <c r="C38" s="90"/>
      <c r="D38" s="76">
        <f>投入係数表!AH38</f>
        <v>0</v>
      </c>
      <c r="E38" s="77">
        <f t="shared" si="0"/>
        <v>0</v>
      </c>
      <c r="F38" s="76">
        <f>分析係数表!C41</f>
        <v>0.40942803268384664</v>
      </c>
      <c r="G38" s="77">
        <f t="shared" si="1"/>
        <v>0</v>
      </c>
      <c r="H38" s="77">
        <v>1.8752142522582246E-7</v>
      </c>
      <c r="I38" s="77">
        <f t="shared" si="2"/>
        <v>1.8752142522582246E-7</v>
      </c>
      <c r="J38" s="76">
        <f>分析係数表!G41</f>
        <v>0.46004842615012109</v>
      </c>
      <c r="K38" s="78">
        <f t="shared" si="3"/>
        <v>8.6268936544567232E-8</v>
      </c>
      <c r="L38" s="79"/>
      <c r="M38" s="80"/>
      <c r="N38" s="81">
        <f>分析係数表!H41</f>
        <v>5.1357176533979927E-2</v>
      </c>
      <c r="O38" s="82">
        <f t="shared" si="4"/>
        <v>1.2670241383607415</v>
      </c>
      <c r="P38" s="76">
        <f>分析係数表!C41</f>
        <v>0.40942803268384664</v>
      </c>
      <c r="Q38" s="82">
        <f t="shared" si="5"/>
        <v>0.5187552003319843</v>
      </c>
      <c r="R38" s="83">
        <v>0.52318883483164513</v>
      </c>
      <c r="S38" s="84">
        <f t="shared" si="6"/>
        <v>0.52318902235307041</v>
      </c>
      <c r="T38" s="85">
        <f>分析係数表!F41</f>
        <v>0.56416464891041163</v>
      </c>
      <c r="U38" s="86">
        <f t="shared" si="7"/>
        <v>0.29516475110960144</v>
      </c>
      <c r="V38" s="87">
        <f>分析係数表!D41</f>
        <v>0.19733656174334141</v>
      </c>
      <c r="W38" s="88">
        <f t="shared" si="8"/>
        <v>0</v>
      </c>
      <c r="X38" s="76">
        <f>分析係数表!E41</f>
        <v>0.1812953995157385</v>
      </c>
      <c r="Y38" s="89">
        <f t="shared" si="9"/>
        <v>0</v>
      </c>
    </row>
    <row r="39" spans="1:25" x14ac:dyDescent="0.2">
      <c r="A39" s="6" t="s">
        <v>51</v>
      </c>
      <c r="B39" s="5" t="s">
        <v>367</v>
      </c>
      <c r="C39" s="90"/>
      <c r="D39" s="76">
        <f>投入係数表!AH39</f>
        <v>0</v>
      </c>
      <c r="E39" s="77">
        <f>$C$36*D39</f>
        <v>0</v>
      </c>
      <c r="F39" s="76">
        <f>分析係数表!C42</f>
        <v>1</v>
      </c>
      <c r="G39" s="77">
        <f>E39*F39</f>
        <v>0</v>
      </c>
      <c r="H39" s="77">
        <v>1.1127981132204343E-2</v>
      </c>
      <c r="I39" s="77">
        <f>C39+H39</f>
        <v>1.1127981132204343E-2</v>
      </c>
      <c r="J39" s="76">
        <f>分析係数表!G42</f>
        <v>0.48732394366197185</v>
      </c>
      <c r="K39" s="78">
        <f>I39*J39</f>
        <v>5.4229316503418348E-3</v>
      </c>
      <c r="L39" s="79"/>
      <c r="M39" s="80"/>
      <c r="N39" s="81">
        <f>分析係数表!H42</f>
        <v>1.5491345052872633E-2</v>
      </c>
      <c r="O39" s="82">
        <f t="shared" si="4"/>
        <v>0.3821843302596335</v>
      </c>
      <c r="P39" s="76">
        <f>分析係数表!C42</f>
        <v>1</v>
      </c>
      <c r="Q39" s="82">
        <f>O39*P39</f>
        <v>0.3821843302596335</v>
      </c>
      <c r="R39" s="83">
        <v>0.38855790993898842</v>
      </c>
      <c r="S39" s="84">
        <f>I39+R39</f>
        <v>0.39968589107119279</v>
      </c>
      <c r="T39" s="85">
        <f>分析係数表!F42</f>
        <v>0.56338028169014087</v>
      </c>
      <c r="U39" s="86">
        <f>S39*T39</f>
        <v>0.22517514989926354</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投入係数表!AH40</f>
        <v>9.2246452059536174E-2</v>
      </c>
      <c r="E40" s="77">
        <f>$C$36*D40</f>
        <v>9.2246452059536175</v>
      </c>
      <c r="F40" s="76">
        <f>分析係数表!C43</f>
        <v>0.37124836885602441</v>
      </c>
      <c r="G40" s="77">
        <f>E40*F40</f>
        <v>3.424634485985826</v>
      </c>
      <c r="H40" s="77">
        <v>3.8127512448085241</v>
      </c>
      <c r="I40" s="77">
        <f>C40+H40</f>
        <v>3.8127512448085241</v>
      </c>
      <c r="J40" s="76">
        <f>分析係数表!G43</f>
        <v>0.37031082529474812</v>
      </c>
      <c r="K40" s="78">
        <f>I40*J40</f>
        <v>1.4119030601086229</v>
      </c>
      <c r="L40" s="79"/>
      <c r="M40" s="80"/>
      <c r="N40" s="81">
        <f>分析係数表!H43</f>
        <v>4.1186771738398333E-2</v>
      </c>
      <c r="O40" s="82">
        <f t="shared" si="4"/>
        <v>1.0161118171902865</v>
      </c>
      <c r="P40" s="76">
        <f>分析係数表!C43</f>
        <v>0.37124836885602441</v>
      </c>
      <c r="Q40" s="82">
        <f>O40*P40</f>
        <v>0.37722985470722475</v>
      </c>
      <c r="R40" s="83">
        <v>0.54134403673063414</v>
      </c>
      <c r="S40" s="84">
        <f>I40+R40</f>
        <v>4.3540952815391583</v>
      </c>
      <c r="T40" s="85">
        <f>分析係数表!F43</f>
        <v>0.64951768488745976</v>
      </c>
      <c r="U40" s="86">
        <f>S40*T40</f>
        <v>2.8280618870447265</v>
      </c>
      <c r="V40" s="87">
        <f>分析係数表!D43</f>
        <v>0.31296891747052519</v>
      </c>
      <c r="W40" s="88">
        <f>ROUND(S40*V40,0)</f>
        <v>1</v>
      </c>
      <c r="X40" s="76">
        <f>分析係数表!E43</f>
        <v>0.24115755627009647</v>
      </c>
      <c r="Y40" s="89">
        <f>ROUND(S40*X40,0)</f>
        <v>1</v>
      </c>
    </row>
    <row r="41" spans="1:25" x14ac:dyDescent="0.2">
      <c r="A41" s="6" t="s">
        <v>340</v>
      </c>
      <c r="B41" s="5" t="s">
        <v>42</v>
      </c>
      <c r="C41" s="90"/>
      <c r="D41" s="76">
        <f>投入係数表!AH41</f>
        <v>5.1921079958463135E-4</v>
      </c>
      <c r="E41" s="77">
        <f>$C$36*D41</f>
        <v>5.1921079958463137E-2</v>
      </c>
      <c r="F41" s="76">
        <f>分析係数表!C44</f>
        <v>0.32894128525196487</v>
      </c>
      <c r="G41" s="77">
        <f>E41*F41</f>
        <v>1.7078986773206899E-2</v>
      </c>
      <c r="H41" s="77">
        <v>1.8062595443294832E-2</v>
      </c>
      <c r="I41" s="77">
        <f>C41+H41</f>
        <v>1.8062595443294832E-2</v>
      </c>
      <c r="J41" s="76">
        <f>分析係数表!G44</f>
        <v>0.26022361770562108</v>
      </c>
      <c r="K41" s="78">
        <f>I41*J41</f>
        <v>4.7003139314072476E-3</v>
      </c>
      <c r="L41" s="79"/>
      <c r="M41" s="80"/>
      <c r="N41" s="81">
        <f>分析係数表!H44</f>
        <v>0.11840775914326127</v>
      </c>
      <c r="O41" s="82">
        <f t="shared" si="4"/>
        <v>2.9212176199845028</v>
      </c>
      <c r="P41" s="76">
        <f>分析係数表!C44</f>
        <v>0.32894128525196487</v>
      </c>
      <c r="Q41" s="82">
        <f>O41*P41</f>
        <v>0.96090907841838824</v>
      </c>
      <c r="R41" s="83">
        <v>0.97231237785213842</v>
      </c>
      <c r="S41" s="84">
        <f>I41+R41</f>
        <v>0.99037497329543323</v>
      </c>
      <c r="T41" s="85">
        <f>分析係数表!F44</f>
        <v>0.457650482462858</v>
      </c>
      <c r="U41" s="86">
        <f>S41*T41</f>
        <v>0.45324558434779511</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投入係数表!AH42</f>
        <v>5.1921079958463135E-4</v>
      </c>
      <c r="E42" s="77">
        <f>$C$36*D42</f>
        <v>5.1921079958463137E-2</v>
      </c>
      <c r="F42" s="76">
        <f>分析係数表!C45</f>
        <v>1</v>
      </c>
      <c r="G42" s="77">
        <f>E42*F42</f>
        <v>5.1921079958463137E-2</v>
      </c>
      <c r="H42" s="77">
        <v>5.8591189200783836E-2</v>
      </c>
      <c r="I42" s="77">
        <f>C42+H42</f>
        <v>5.8591189200783836E-2</v>
      </c>
      <c r="J42" s="76">
        <f>分析係数表!G45</f>
        <v>0</v>
      </c>
      <c r="K42" s="78">
        <f>I42*J42</f>
        <v>0</v>
      </c>
      <c r="L42" s="79"/>
      <c r="M42" s="80"/>
      <c r="N42" s="81">
        <f>分析係数表!H45</f>
        <v>0</v>
      </c>
      <c r="O42" s="82">
        <f t="shared" si="4"/>
        <v>0</v>
      </c>
      <c r="P42" s="76">
        <f>分析係数表!C45</f>
        <v>1</v>
      </c>
      <c r="Q42" s="82">
        <f>O42*P42</f>
        <v>0</v>
      </c>
      <c r="R42" s="83">
        <v>2.9031646264667155E-3</v>
      </c>
      <c r="S42" s="84">
        <f>I42+R42</f>
        <v>6.1494353827250554E-2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3.8075458636206302E-3</v>
      </c>
      <c r="E43" s="77">
        <f>$C$36*D43</f>
        <v>0.380754586362063</v>
      </c>
      <c r="F43" s="76">
        <f>分析係数表!C46</f>
        <v>4.3404255319148932E-2</v>
      </c>
      <c r="G43" s="77">
        <f>E43*F43</f>
        <v>1.6526369280395924E-2</v>
      </c>
      <c r="H43" s="77">
        <v>2.18417739533147E-2</v>
      </c>
      <c r="I43" s="77">
        <f>C43+H43</f>
        <v>2.18417739533147E-2</v>
      </c>
      <c r="J43" s="76">
        <f>分析係数表!G46</f>
        <v>1.9607843137254902E-2</v>
      </c>
      <c r="K43" s="78">
        <f>I43*J43</f>
        <v>4.2827007751597451E-4</v>
      </c>
      <c r="L43" s="79"/>
      <c r="M43" s="80"/>
      <c r="N43" s="81">
        <f>分析係数表!H46</f>
        <v>2.3708493298309423E-2</v>
      </c>
      <c r="O43" s="82">
        <f t="shared" si="4"/>
        <v>0.58490819239735214</v>
      </c>
      <c r="P43" s="76">
        <f>分析係数表!C46</f>
        <v>4.3404255319148932E-2</v>
      </c>
      <c r="Q43" s="82">
        <f>O43*P43</f>
        <v>2.5387504521076559E-2</v>
      </c>
      <c r="R43" s="83">
        <v>2.7532295371452211E-2</v>
      </c>
      <c r="S43" s="84">
        <f>I43+R43</f>
        <v>4.9374069324766914E-2</v>
      </c>
      <c r="T43" s="85">
        <f>分析係数表!F46</f>
        <v>0.33333333333333331</v>
      </c>
      <c r="U43" s="86">
        <f>S43*T43</f>
        <v>1.6458023108255636E-2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投入係数表!AH44</f>
        <v>0.28383523710626513</v>
      </c>
      <c r="E44" s="91">
        <f>SUM(E5:E43)</f>
        <v>28.383523710626523</v>
      </c>
      <c r="F44" s="92">
        <f>分析係数表!C47</f>
        <v>0.41345953335341412</v>
      </c>
      <c r="G44" s="91">
        <f>SUM(G5:G43)</f>
        <v>9.1489760831853282</v>
      </c>
      <c r="H44" s="91">
        <f>SUM(H5:H43)</f>
        <v>9.8863348613435367</v>
      </c>
      <c r="I44" s="91">
        <f>SUM(I5:I43)</f>
        <v>109.88633486134353</v>
      </c>
      <c r="J44" s="92">
        <f>分析係数表!G47</f>
        <v>0.27301530562506093</v>
      </c>
      <c r="K44" s="93">
        <f>SUM(K5:K43)</f>
        <v>39.347415237256627</v>
      </c>
      <c r="L44" s="94">
        <f>最終需要_まとめ!$L$33</f>
        <v>0.627</v>
      </c>
      <c r="M44" s="91">
        <f>K44*L44</f>
        <v>24.670829353759906</v>
      </c>
      <c r="N44" s="95">
        <f>分析係数表!H47</f>
        <v>1</v>
      </c>
      <c r="O44" s="96">
        <f>SUM(O5:O43)</f>
        <v>24.670829353759906</v>
      </c>
      <c r="P44" s="92">
        <f>分析係数表!C47</f>
        <v>0.41345953335341412</v>
      </c>
      <c r="Q44" s="96">
        <f>SUM(Q5:Q43)</f>
        <v>7.7729948457413691</v>
      </c>
      <c r="R44" s="91">
        <f>SUM(R5:R43)</f>
        <v>8.5480037591257556</v>
      </c>
      <c r="S44" s="97">
        <f>SUM(S5:S43)</f>
        <v>118.43433862046929</v>
      </c>
      <c r="T44" s="98">
        <f>分析係数表!F47</f>
        <v>0.50258343352939261</v>
      </c>
      <c r="U44" s="99">
        <f>SUM(U5:U43)</f>
        <v>82.171021584144583</v>
      </c>
      <c r="V44" s="100">
        <f>分析係数表!D47</f>
        <v>0.12861924414259254</v>
      </c>
      <c r="W44" s="101">
        <f>SUM(W5:W43)</f>
        <v>6</v>
      </c>
      <c r="X44" s="92">
        <f>分析係数表!E47</f>
        <v>9.5684528645240963E-2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2.2257551669316376E-3</v>
      </c>
      <c r="E5" s="77">
        <f>$C$37*D5</f>
        <v>0.22257551669316375</v>
      </c>
      <c r="F5" s="76">
        <f>分析係数表!C8</f>
        <v>0.20518758684576188</v>
      </c>
      <c r="G5" s="77">
        <f t="shared" ref="G5:G38" si="0">E5*F5</f>
        <v>4.5669733161218862E-2</v>
      </c>
      <c r="H5" s="77">
        <f t="array" ref="H5:H43">MMULT(逆行列係数!C5:AO43,'33'!G5:G43)</f>
        <v>5.7722685404396103E-2</v>
      </c>
      <c r="I5" s="77">
        <f t="shared" ref="I5:I38" si="1">C5+H5</f>
        <v>5.7722685404396103E-2</v>
      </c>
      <c r="J5" s="76">
        <f>分析係数表!G8</f>
        <v>0.11971830985915492</v>
      </c>
      <c r="K5" s="78">
        <f t="shared" ref="K5:K38" si="2">I5*J5</f>
        <v>6.9104623371460117E-3</v>
      </c>
      <c r="L5" s="79" t="s">
        <v>187</v>
      </c>
      <c r="M5" s="80" t="s">
        <v>187</v>
      </c>
      <c r="N5" s="81">
        <f>分析係数表!H8</f>
        <v>1.3167643294941739E-2</v>
      </c>
      <c r="O5" s="82">
        <f t="shared" ref="O5:O43" si="3">$M$44*N5</f>
        <v>0.47443088144665896</v>
      </c>
      <c r="P5" s="76">
        <f>分析係数表!C8</f>
        <v>0.20518758684576188</v>
      </c>
      <c r="Q5" s="82">
        <f t="shared" ref="Q5:Q38" si="4">O5*P5</f>
        <v>9.7347327689147695E-2</v>
      </c>
      <c r="R5" s="83">
        <f t="array" ref="R5:R43">MMULT(逆行列係数!C5:AO43,'33'!Q5:Q43)</f>
        <v>0.16456234388012536</v>
      </c>
      <c r="S5" s="84">
        <f t="shared" ref="S5:S38" si="5">I5+R5</f>
        <v>0.22228502928452146</v>
      </c>
      <c r="T5" s="85">
        <f>分析係数表!F8</f>
        <v>0.45341278439869986</v>
      </c>
      <c r="U5" s="86">
        <f t="shared" ref="U5:U38" si="6">S5*T5</f>
        <v>0.10078687405804142</v>
      </c>
      <c r="V5" s="87">
        <f>分析係数表!D8</f>
        <v>0.60455037919826649</v>
      </c>
      <c r="W5" s="88">
        <f t="shared" ref="W5:W38" si="7">ROUND(S5*V5,0)</f>
        <v>0</v>
      </c>
      <c r="X5" s="76">
        <f>分析係数表!E8</f>
        <v>0.35969664138678226</v>
      </c>
      <c r="Y5" s="89">
        <f t="shared" ref="Y5:Y38" si="8">ROUND(S5*X5,0)</f>
        <v>0</v>
      </c>
    </row>
    <row r="6" spans="1:25" x14ac:dyDescent="0.2">
      <c r="A6" s="6" t="s">
        <v>219</v>
      </c>
      <c r="B6" s="5" t="s">
        <v>265</v>
      </c>
      <c r="C6" s="90"/>
      <c r="D6" s="76">
        <f>投入係数表!AI6</f>
        <v>0</v>
      </c>
      <c r="E6" s="77">
        <f t="shared" ref="E6:E43" si="9">$C$37*D6</f>
        <v>0</v>
      </c>
      <c r="F6" s="76">
        <f>分析係数表!C9</f>
        <v>1</v>
      </c>
      <c r="G6" s="77">
        <f t="shared" si="0"/>
        <v>0</v>
      </c>
      <c r="H6" s="77">
        <v>2.6872947429391756E-4</v>
      </c>
      <c r="I6" s="77">
        <f t="shared" si="1"/>
        <v>2.6872947429391756E-4</v>
      </c>
      <c r="J6" s="76">
        <f>分析係数表!G9</f>
        <v>0.24479166666666666</v>
      </c>
      <c r="K6" s="78">
        <f t="shared" si="2"/>
        <v>6.5782735894865228E-5</v>
      </c>
      <c r="L6" s="79"/>
      <c r="M6" s="80"/>
      <c r="N6" s="81">
        <f>分析係数表!H9</f>
        <v>6.7353674142924501E-4</v>
      </c>
      <c r="O6" s="82">
        <f t="shared" si="3"/>
        <v>2.4267564268371303E-2</v>
      </c>
      <c r="P6" s="76">
        <f>分析係数表!C9</f>
        <v>1</v>
      </c>
      <c r="Q6" s="82">
        <f t="shared" si="4"/>
        <v>2.4267564268371303E-2</v>
      </c>
      <c r="R6" s="83">
        <v>3.0456534128106037E-2</v>
      </c>
      <c r="S6" s="84">
        <f t="shared" si="5"/>
        <v>3.0725263602399955E-2</v>
      </c>
      <c r="T6" s="85">
        <f>分析係数表!F9</f>
        <v>0.671875</v>
      </c>
      <c r="U6" s="86">
        <f t="shared" si="6"/>
        <v>2.0643536482862469E-2</v>
      </c>
      <c r="V6" s="87">
        <f>分析係数表!D9</f>
        <v>7.2916666666666671E-2</v>
      </c>
      <c r="W6" s="88">
        <f t="shared" si="7"/>
        <v>0</v>
      </c>
      <c r="X6" s="76">
        <f>分析係数表!E9</f>
        <v>3.125E-2</v>
      </c>
      <c r="Y6" s="89">
        <f t="shared" si="8"/>
        <v>0</v>
      </c>
    </row>
    <row r="7" spans="1:25" x14ac:dyDescent="0.2">
      <c r="A7" s="6" t="s">
        <v>220</v>
      </c>
      <c r="B7" s="5" t="s">
        <v>266</v>
      </c>
      <c r="C7" s="90"/>
      <c r="D7" s="76">
        <f>投入係数表!AI7</f>
        <v>0</v>
      </c>
      <c r="E7" s="77">
        <f t="shared" si="9"/>
        <v>0</v>
      </c>
      <c r="F7" s="76">
        <f>分析係数表!C10</f>
        <v>1</v>
      </c>
      <c r="G7" s="77">
        <f t="shared" si="0"/>
        <v>0</v>
      </c>
      <c r="H7" s="77">
        <v>9.9981017883827555E-3</v>
      </c>
      <c r="I7" s="77">
        <f t="shared" si="1"/>
        <v>9.9981017883827555E-3</v>
      </c>
      <c r="J7" s="76">
        <f>分析係数表!G10</f>
        <v>0.17878930079774755</v>
      </c>
      <c r="K7" s="78">
        <f t="shared" si="2"/>
        <v>1.7875536280496621E-3</v>
      </c>
      <c r="L7" s="79"/>
      <c r="M7" s="80"/>
      <c r="N7" s="81">
        <f>分析係数表!H10</f>
        <v>1.34707348285849E-3</v>
      </c>
      <c r="O7" s="82">
        <f t="shared" si="3"/>
        <v>4.8535128536742606E-2</v>
      </c>
      <c r="P7" s="76">
        <f>分析係数表!C10</f>
        <v>1</v>
      </c>
      <c r="Q7" s="82">
        <f t="shared" si="4"/>
        <v>4.8535128536742606E-2</v>
      </c>
      <c r="R7" s="83">
        <v>0.11254925007319293</v>
      </c>
      <c r="S7" s="84">
        <f t="shared" si="5"/>
        <v>0.12254735186157568</v>
      </c>
      <c r="T7" s="85">
        <f>分析係数表!F10</f>
        <v>0.51806663538244957</v>
      </c>
      <c r="U7" s="86">
        <f t="shared" si="6"/>
        <v>6.3487694253955687E-2</v>
      </c>
      <c r="V7" s="87">
        <f>分析係数表!D10</f>
        <v>0.10652275926794932</v>
      </c>
      <c r="W7" s="88">
        <f t="shared" si="7"/>
        <v>0</v>
      </c>
      <c r="X7" s="76">
        <f>分析係数表!E10</f>
        <v>6.5227592679493199E-2</v>
      </c>
      <c r="Y7" s="89">
        <f t="shared" si="8"/>
        <v>0</v>
      </c>
    </row>
    <row r="8" spans="1:25" x14ac:dyDescent="0.2">
      <c r="A8" s="6" t="s">
        <v>221</v>
      </c>
      <c r="B8" s="5" t="s">
        <v>27</v>
      </c>
      <c r="C8" s="90"/>
      <c r="D8" s="76">
        <f>投入係数表!AI8</f>
        <v>0</v>
      </c>
      <c r="E8" s="77">
        <f t="shared" si="9"/>
        <v>0</v>
      </c>
      <c r="F8" s="76">
        <f>分析係数表!C11</f>
        <v>0</v>
      </c>
      <c r="G8" s="77">
        <f t="shared" si="0"/>
        <v>0</v>
      </c>
      <c r="H8" s="77">
        <v>0</v>
      </c>
      <c r="I8" s="77">
        <f t="shared" si="1"/>
        <v>0</v>
      </c>
      <c r="J8" s="76">
        <f>分析係数表!G11</f>
        <v>1</v>
      </c>
      <c r="K8" s="78">
        <f t="shared" si="2"/>
        <v>0</v>
      </c>
      <c r="L8" s="79"/>
      <c r="M8" s="80"/>
      <c r="N8" s="81">
        <f>分析係数表!H11</f>
        <v>-3.3676837071462249E-5</v>
      </c>
      <c r="O8" s="82">
        <f t="shared" si="3"/>
        <v>-1.2133782134185651E-3</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76">
        <f>投入係数表!AI9</f>
        <v>6.3593004769475362E-3</v>
      </c>
      <c r="E9" s="77">
        <f t="shared" si="9"/>
        <v>0.63593004769475359</v>
      </c>
      <c r="F9" s="76">
        <f>分析係数表!C12</f>
        <v>0.31725255547245079</v>
      </c>
      <c r="G9" s="77">
        <f t="shared" si="0"/>
        <v>0.2017504327328781</v>
      </c>
      <c r="H9" s="77">
        <v>0.22491680340124304</v>
      </c>
      <c r="I9" s="77">
        <f t="shared" si="1"/>
        <v>0.22491680340124304</v>
      </c>
      <c r="J9" s="76">
        <f>分析係数表!G12</f>
        <v>0.14436450839328538</v>
      </c>
      <c r="K9" s="78">
        <f t="shared" si="2"/>
        <v>3.2470003752409667E-2</v>
      </c>
      <c r="L9" s="79"/>
      <c r="M9" s="80"/>
      <c r="N9" s="81">
        <f>分析係数表!H12</f>
        <v>9.9009900990099015E-2</v>
      </c>
      <c r="O9" s="82">
        <f t="shared" si="3"/>
        <v>3.5673319474505814</v>
      </c>
      <c r="P9" s="76">
        <f>分析係数表!C12</f>
        <v>0.31725255547245079</v>
      </c>
      <c r="Q9" s="82">
        <f t="shared" si="4"/>
        <v>1.1317451765472115</v>
      </c>
      <c r="R9" s="83">
        <v>1.2958857013286216</v>
      </c>
      <c r="S9" s="84">
        <f t="shared" si="5"/>
        <v>1.5208025047298646</v>
      </c>
      <c r="T9" s="85">
        <f>分析係数表!F12</f>
        <v>0.2880095923261391</v>
      </c>
      <c r="U9" s="86">
        <f t="shared" si="6"/>
        <v>0.43800570939581951</v>
      </c>
      <c r="V9" s="87">
        <f>分析係数表!D12</f>
        <v>2.9976019184652279E-2</v>
      </c>
      <c r="W9" s="88">
        <f t="shared" si="7"/>
        <v>0</v>
      </c>
      <c r="X9" s="76">
        <f>分析係数表!E12</f>
        <v>3.0635491606714627E-2</v>
      </c>
      <c r="Y9" s="89">
        <f t="shared" si="8"/>
        <v>0</v>
      </c>
    </row>
    <row r="10" spans="1:25" x14ac:dyDescent="0.2">
      <c r="A10" s="6" t="s">
        <v>223</v>
      </c>
      <c r="B10" s="5" t="s">
        <v>28</v>
      </c>
      <c r="C10" s="90"/>
      <c r="D10" s="76">
        <f>投入係数表!AI10</f>
        <v>3.1796502384737679E-4</v>
      </c>
      <c r="E10" s="77">
        <f t="shared" si="9"/>
        <v>3.1796502384737677E-2</v>
      </c>
      <c r="F10" s="76">
        <f>分析係数表!C13</f>
        <v>0</v>
      </c>
      <c r="G10" s="77">
        <f t="shared" si="0"/>
        <v>0</v>
      </c>
      <c r="H10" s="77">
        <v>0</v>
      </c>
      <c r="I10" s="77">
        <f t="shared" si="1"/>
        <v>0</v>
      </c>
      <c r="J10" s="76">
        <f>分析係数表!G13</f>
        <v>0.23943661971830985</v>
      </c>
      <c r="K10" s="78">
        <f t="shared" si="2"/>
        <v>0</v>
      </c>
      <c r="L10" s="79"/>
      <c r="M10" s="80"/>
      <c r="N10" s="81">
        <f>分析係数表!H13</f>
        <v>1.4784131474371926E-2</v>
      </c>
      <c r="O10" s="82">
        <f t="shared" si="3"/>
        <v>0.53267303569075009</v>
      </c>
      <c r="P10" s="76">
        <f>分析係数表!C13</f>
        <v>0</v>
      </c>
      <c r="Q10" s="82">
        <f t="shared" si="4"/>
        <v>0</v>
      </c>
      <c r="R10" s="83">
        <v>0</v>
      </c>
      <c r="S10" s="84">
        <f t="shared" si="5"/>
        <v>0</v>
      </c>
      <c r="T10" s="85">
        <f>分析係数表!F13</f>
        <v>0.38028169014084506</v>
      </c>
      <c r="U10" s="86">
        <f t="shared" si="6"/>
        <v>0</v>
      </c>
      <c r="V10" s="87">
        <f>分析係数表!D13</f>
        <v>0.676056338028169</v>
      </c>
      <c r="W10" s="88">
        <f t="shared" si="7"/>
        <v>0</v>
      </c>
      <c r="X10" s="76">
        <f>分析係数表!E13</f>
        <v>0.60563380281690138</v>
      </c>
      <c r="Y10" s="89">
        <f t="shared" si="8"/>
        <v>0</v>
      </c>
    </row>
    <row r="11" spans="1:25" x14ac:dyDescent="0.2">
      <c r="A11" s="6" t="s">
        <v>224</v>
      </c>
      <c r="B11" s="5" t="s">
        <v>267</v>
      </c>
      <c r="C11" s="90"/>
      <c r="D11" s="76">
        <f>投入係数表!AI11</f>
        <v>5.723370429252782E-3</v>
      </c>
      <c r="E11" s="77">
        <f t="shared" si="9"/>
        <v>0.57233704292527821</v>
      </c>
      <c r="F11" s="76">
        <f>分析係数表!C14</f>
        <v>0</v>
      </c>
      <c r="G11" s="77">
        <f t="shared" si="0"/>
        <v>0</v>
      </c>
      <c r="H11" s="77">
        <v>0</v>
      </c>
      <c r="I11" s="77">
        <f t="shared" si="1"/>
        <v>0</v>
      </c>
      <c r="J11" s="76">
        <f>分析係数表!G14</f>
        <v>0.26315789473684209</v>
      </c>
      <c r="K11" s="78">
        <f t="shared" si="2"/>
        <v>0</v>
      </c>
      <c r="L11" s="79"/>
      <c r="M11" s="80"/>
      <c r="N11" s="81">
        <f>分析係数表!H14</f>
        <v>1.2460429716441032E-3</v>
      </c>
      <c r="O11" s="82">
        <f t="shared" si="3"/>
        <v>4.4894993896486907E-2</v>
      </c>
      <c r="P11" s="76">
        <f>分析係数表!C14</f>
        <v>0</v>
      </c>
      <c r="Q11" s="82">
        <f t="shared" si="4"/>
        <v>0</v>
      </c>
      <c r="R11" s="83">
        <v>0</v>
      </c>
      <c r="S11" s="84">
        <f t="shared" si="5"/>
        <v>0</v>
      </c>
      <c r="T11" s="85">
        <f>分析係数表!F14</f>
        <v>0.42105263157894735</v>
      </c>
      <c r="U11" s="86">
        <f t="shared" si="6"/>
        <v>0</v>
      </c>
      <c r="V11" s="87">
        <f>分析係数表!D14</f>
        <v>0.47368421052631576</v>
      </c>
      <c r="W11" s="88">
        <f t="shared" si="7"/>
        <v>0</v>
      </c>
      <c r="X11" s="76">
        <f>分析係数表!E14</f>
        <v>0.10526315789473684</v>
      </c>
      <c r="Y11" s="89">
        <f t="shared" si="8"/>
        <v>0</v>
      </c>
    </row>
    <row r="12" spans="1:25" x14ac:dyDescent="0.2">
      <c r="A12" s="6" t="s">
        <v>225</v>
      </c>
      <c r="B12" s="5" t="s">
        <v>29</v>
      </c>
      <c r="C12" s="90"/>
      <c r="D12" s="76">
        <f>投入係数表!AI12</f>
        <v>6.0413354531001591E-3</v>
      </c>
      <c r="E12" s="77">
        <f t="shared" si="9"/>
        <v>0.60413354531001595</v>
      </c>
      <c r="F12" s="76">
        <f>分析係数表!C15</f>
        <v>0</v>
      </c>
      <c r="G12" s="77">
        <f t="shared" si="0"/>
        <v>0</v>
      </c>
      <c r="H12" s="77">
        <v>0</v>
      </c>
      <c r="I12" s="77">
        <f t="shared" si="1"/>
        <v>0</v>
      </c>
      <c r="J12" s="76">
        <f>分析係数表!G15</f>
        <v>9.6774193548387094E-2</v>
      </c>
      <c r="K12" s="78">
        <f t="shared" si="2"/>
        <v>0</v>
      </c>
      <c r="L12" s="79"/>
      <c r="M12" s="80"/>
      <c r="N12" s="81">
        <f>分析係数表!H15</f>
        <v>9.1937765205091938E-3</v>
      </c>
      <c r="O12" s="82">
        <f t="shared" si="3"/>
        <v>0.33125225226326827</v>
      </c>
      <c r="P12" s="76">
        <f>分析係数表!C15</f>
        <v>0</v>
      </c>
      <c r="Q12" s="82">
        <f t="shared" si="4"/>
        <v>0</v>
      </c>
      <c r="R12" s="83">
        <v>0</v>
      </c>
      <c r="S12" s="84">
        <f t="shared" si="5"/>
        <v>0</v>
      </c>
      <c r="T12" s="85">
        <f>分析係数表!F15</f>
        <v>0.31182795698924731</v>
      </c>
      <c r="U12" s="86">
        <f t="shared" si="6"/>
        <v>0</v>
      </c>
      <c r="V12" s="87">
        <f>分析係数表!D15</f>
        <v>0</v>
      </c>
      <c r="W12" s="88">
        <f t="shared" si="7"/>
        <v>0</v>
      </c>
      <c r="X12" s="76">
        <f>分析係数表!E15</f>
        <v>0</v>
      </c>
      <c r="Y12" s="89">
        <f t="shared" si="8"/>
        <v>0</v>
      </c>
    </row>
    <row r="13" spans="1:25" x14ac:dyDescent="0.2">
      <c r="A13" s="6" t="s">
        <v>226</v>
      </c>
      <c r="B13" s="5" t="s">
        <v>30</v>
      </c>
      <c r="C13" s="90"/>
      <c r="D13" s="76">
        <f>投入係数表!AI13</f>
        <v>2.861685214626391E-3</v>
      </c>
      <c r="E13" s="77">
        <f t="shared" si="9"/>
        <v>0.2861685214626391</v>
      </c>
      <c r="F13" s="76">
        <f>分析係数表!C16</f>
        <v>8.9814814814814792E-2</v>
      </c>
      <c r="G13" s="77">
        <f t="shared" si="0"/>
        <v>2.5702172760996282E-2</v>
      </c>
      <c r="H13" s="77">
        <v>3.0524198558269534E-2</v>
      </c>
      <c r="I13" s="77">
        <f t="shared" si="1"/>
        <v>3.0524198558269534E-2</v>
      </c>
      <c r="J13" s="76">
        <f>分析係数表!G16</f>
        <v>3.255813953488372E-2</v>
      </c>
      <c r="K13" s="78">
        <f t="shared" si="2"/>
        <v>9.9381111585063599E-4</v>
      </c>
      <c r="L13" s="79"/>
      <c r="M13" s="80"/>
      <c r="N13" s="81">
        <f>分析係数表!H16</f>
        <v>1.7579308951303295E-2</v>
      </c>
      <c r="O13" s="82">
        <f t="shared" si="3"/>
        <v>0.63338342740449105</v>
      </c>
      <c r="P13" s="76">
        <f>分析係数表!C16</f>
        <v>8.9814814814814792E-2</v>
      </c>
      <c r="Q13" s="82">
        <f t="shared" si="4"/>
        <v>5.6887215239107052E-2</v>
      </c>
      <c r="R13" s="83">
        <v>6.2765127150926553E-2</v>
      </c>
      <c r="S13" s="84">
        <f t="shared" si="5"/>
        <v>9.3289325709196083E-2</v>
      </c>
      <c r="T13" s="85">
        <f>分析係数表!F16</f>
        <v>0.28372093023255812</v>
      </c>
      <c r="U13" s="86">
        <f t="shared" si="6"/>
        <v>2.6468134270981214E-2</v>
      </c>
      <c r="V13" s="87">
        <f>分析係数表!D16</f>
        <v>0</v>
      </c>
      <c r="W13" s="88">
        <f t="shared" si="7"/>
        <v>0</v>
      </c>
      <c r="X13" s="76">
        <f>分析係数表!E16</f>
        <v>0</v>
      </c>
      <c r="Y13" s="89">
        <f t="shared" si="8"/>
        <v>0</v>
      </c>
    </row>
    <row r="14" spans="1:25" x14ac:dyDescent="0.2">
      <c r="A14" s="6" t="s">
        <v>2</v>
      </c>
      <c r="B14" s="5" t="s">
        <v>364</v>
      </c>
      <c r="C14" s="90"/>
      <c r="D14" s="76">
        <f>投入係数表!AI14</f>
        <v>2.861685214626391E-3</v>
      </c>
      <c r="E14" s="77">
        <f t="shared" si="9"/>
        <v>0.2861685214626391</v>
      </c>
      <c r="F14" s="76">
        <f>分析係数表!C17</f>
        <v>7.194244604316502E-3</v>
      </c>
      <c r="G14" s="77">
        <f t="shared" si="0"/>
        <v>2.0587663414578226E-3</v>
      </c>
      <c r="H14" s="77">
        <v>2.4491852594911421E-3</v>
      </c>
      <c r="I14" s="77">
        <f t="shared" si="1"/>
        <v>2.4491852594911421E-3</v>
      </c>
      <c r="J14" s="76">
        <f>分析係数表!G17</f>
        <v>0.24242424242424243</v>
      </c>
      <c r="K14" s="78">
        <f t="shared" si="2"/>
        <v>5.9374188108876169E-4</v>
      </c>
      <c r="L14" s="79"/>
      <c r="M14" s="80"/>
      <c r="N14" s="81">
        <f>分析係数表!H17</f>
        <v>2.8625311510742913E-3</v>
      </c>
      <c r="O14" s="82">
        <f t="shared" si="3"/>
        <v>0.10313714814057803</v>
      </c>
      <c r="P14" s="76">
        <f>分析係数表!C17</f>
        <v>7.194244604316502E-3</v>
      </c>
      <c r="Q14" s="82">
        <f t="shared" si="4"/>
        <v>7.4199387151494532E-4</v>
      </c>
      <c r="R14" s="83">
        <v>1.1906043618626235E-3</v>
      </c>
      <c r="S14" s="84">
        <f t="shared" si="5"/>
        <v>3.6397896213537654E-3</v>
      </c>
      <c r="T14" s="85">
        <f>分析係数表!F17</f>
        <v>0.39393939393939392</v>
      </c>
      <c r="U14" s="86">
        <f t="shared" si="6"/>
        <v>1.4338565175029984E-3</v>
      </c>
      <c r="V14" s="87">
        <f>分析係数表!D17</f>
        <v>3.0303030303030304E-2</v>
      </c>
      <c r="W14" s="88">
        <f t="shared" si="7"/>
        <v>0</v>
      </c>
      <c r="X14" s="76">
        <f>分析係数表!E17</f>
        <v>1.0101010101010102E-2</v>
      </c>
      <c r="Y14" s="89">
        <f t="shared" si="8"/>
        <v>0</v>
      </c>
    </row>
    <row r="15" spans="1:25" x14ac:dyDescent="0.2">
      <c r="A15" s="6" t="s">
        <v>3</v>
      </c>
      <c r="B15" s="5" t="s">
        <v>31</v>
      </c>
      <c r="C15" s="90"/>
      <c r="D15" s="76">
        <f>投入係数表!AI15</f>
        <v>1.9077901430842607E-3</v>
      </c>
      <c r="E15" s="77">
        <f t="shared" si="9"/>
        <v>0.19077901430842606</v>
      </c>
      <c r="F15" s="76">
        <f>分析係数表!C18</f>
        <v>0.18904593639575973</v>
      </c>
      <c r="G15" s="77">
        <f t="shared" si="0"/>
        <v>3.6065997404596449E-2</v>
      </c>
      <c r="H15" s="77">
        <v>4.4405520982015473E-2</v>
      </c>
      <c r="I15" s="77">
        <f t="shared" si="1"/>
        <v>4.4405520982015473E-2</v>
      </c>
      <c r="J15" s="76">
        <f>分析係数表!G18</f>
        <v>0.21417322834645669</v>
      </c>
      <c r="K15" s="78">
        <f t="shared" si="2"/>
        <v>9.5104737851245732E-3</v>
      </c>
      <c r="L15" s="79"/>
      <c r="M15" s="80"/>
      <c r="N15" s="81">
        <f>分析係数表!H18</f>
        <v>4.7147571900047147E-4</v>
      </c>
      <c r="O15" s="82">
        <f t="shared" si="3"/>
        <v>1.6987294987859912E-2</v>
      </c>
      <c r="P15" s="76">
        <f>分析係数表!C18</f>
        <v>0.18904593639575973</v>
      </c>
      <c r="Q15" s="82">
        <f t="shared" si="4"/>
        <v>3.2113790878109728E-3</v>
      </c>
      <c r="R15" s="83">
        <v>5.3482448590798102E-3</v>
      </c>
      <c r="S15" s="84">
        <f t="shared" si="5"/>
        <v>4.9753765841095282E-2</v>
      </c>
      <c r="T15" s="85">
        <f>分析係数表!F18</f>
        <v>0.45826771653543308</v>
      </c>
      <c r="U15" s="86">
        <f t="shared" si="6"/>
        <v>2.2800544661037366E-2</v>
      </c>
      <c r="V15" s="87">
        <f>分析係数表!D18</f>
        <v>5.0393700787401574E-2</v>
      </c>
      <c r="W15" s="88">
        <f t="shared" si="7"/>
        <v>0</v>
      </c>
      <c r="X15" s="76">
        <f>分析係数表!E18</f>
        <v>4.5669291338582677E-2</v>
      </c>
      <c r="Y15" s="89">
        <f t="shared" si="8"/>
        <v>0</v>
      </c>
    </row>
    <row r="16" spans="1:25" x14ac:dyDescent="0.2">
      <c r="A16" s="6" t="s">
        <v>4</v>
      </c>
      <c r="B16" s="5" t="s">
        <v>32</v>
      </c>
      <c r="C16" s="90"/>
      <c r="D16" s="76">
        <f>投入係数表!AI16</f>
        <v>0</v>
      </c>
      <c r="E16" s="77">
        <f t="shared" si="9"/>
        <v>0</v>
      </c>
      <c r="F16" s="76">
        <f>分析係数表!C19</f>
        <v>0.10693641618497107</v>
      </c>
      <c r="G16" s="77">
        <f t="shared" si="0"/>
        <v>0</v>
      </c>
      <c r="H16" s="77">
        <v>1.7409638009501958E-3</v>
      </c>
      <c r="I16" s="77">
        <f t="shared" si="1"/>
        <v>1.7409638009501958E-3</v>
      </c>
      <c r="J16" s="76">
        <f>分析係数表!G19</f>
        <v>5.6250000000000001E-2</v>
      </c>
      <c r="K16" s="78">
        <f t="shared" si="2"/>
        <v>9.7929213803448514E-5</v>
      </c>
      <c r="L16" s="79"/>
      <c r="M16" s="80"/>
      <c r="N16" s="81">
        <f>分析係数表!H19</f>
        <v>-1.34707348285849E-4</v>
      </c>
      <c r="O16" s="82">
        <f t="shared" si="3"/>
        <v>-4.8535128536742606E-3</v>
      </c>
      <c r="P16" s="76">
        <f>分析係数表!C19</f>
        <v>0.10693641618497107</v>
      </c>
      <c r="Q16" s="82">
        <f t="shared" si="4"/>
        <v>-5.1901727047961731E-4</v>
      </c>
      <c r="R16" s="83">
        <v>-2.8315081085374588E-4</v>
      </c>
      <c r="S16" s="84">
        <f t="shared" si="5"/>
        <v>1.4578129900964499E-3</v>
      </c>
      <c r="T16" s="85">
        <f>分析係数表!F19</f>
        <v>0.23125000000000001</v>
      </c>
      <c r="U16" s="86">
        <f t="shared" si="6"/>
        <v>3.3711925395980407E-4</v>
      </c>
      <c r="V16" s="87">
        <f>分析係数表!D19</f>
        <v>0</v>
      </c>
      <c r="W16" s="88">
        <f t="shared" si="7"/>
        <v>0</v>
      </c>
      <c r="X16" s="76">
        <f>分析係数表!E19</f>
        <v>0</v>
      </c>
      <c r="Y16" s="89">
        <f t="shared" si="8"/>
        <v>0</v>
      </c>
    </row>
    <row r="17" spans="1:25" x14ac:dyDescent="0.2">
      <c r="A17" s="6" t="s">
        <v>5</v>
      </c>
      <c r="B17" s="5" t="s">
        <v>33</v>
      </c>
      <c r="C17" s="90"/>
      <c r="D17" s="76">
        <f>投入係数表!AI17</f>
        <v>0</v>
      </c>
      <c r="E17" s="77">
        <f t="shared" si="9"/>
        <v>0</v>
      </c>
      <c r="F17" s="76">
        <f>分析係数表!C20</f>
        <v>0</v>
      </c>
      <c r="G17" s="77">
        <f t="shared" si="0"/>
        <v>0</v>
      </c>
      <c r="H17" s="77">
        <v>0</v>
      </c>
      <c r="I17" s="77">
        <f t="shared" si="1"/>
        <v>0</v>
      </c>
      <c r="J17" s="76">
        <f>分析係数表!G20</f>
        <v>0</v>
      </c>
      <c r="K17" s="78">
        <f t="shared" si="2"/>
        <v>0</v>
      </c>
      <c r="L17" s="79"/>
      <c r="M17" s="80"/>
      <c r="N17" s="81">
        <f>分析係数表!H20</f>
        <v>6.0618306728632044E-4</v>
      </c>
      <c r="O17" s="82">
        <f t="shared" si="3"/>
        <v>2.1840807841534169E-2</v>
      </c>
      <c r="P17" s="76">
        <f>分析係数表!C20</f>
        <v>0</v>
      </c>
      <c r="Q17" s="82">
        <f t="shared" si="4"/>
        <v>0</v>
      </c>
      <c r="R17" s="83">
        <v>0</v>
      </c>
      <c r="S17" s="84">
        <f t="shared" si="5"/>
        <v>0</v>
      </c>
      <c r="T17" s="85">
        <f>分析係数表!F20</f>
        <v>0</v>
      </c>
      <c r="U17" s="86">
        <f t="shared" si="6"/>
        <v>0</v>
      </c>
      <c r="V17" s="87">
        <f>分析係数表!D20</f>
        <v>0</v>
      </c>
      <c r="W17" s="88">
        <f t="shared" si="7"/>
        <v>0</v>
      </c>
      <c r="X17" s="76">
        <f>分析係数表!E20</f>
        <v>0</v>
      </c>
      <c r="Y17" s="89">
        <f t="shared" si="8"/>
        <v>0</v>
      </c>
    </row>
    <row r="18" spans="1:25" x14ac:dyDescent="0.2">
      <c r="A18" s="6" t="s">
        <v>6</v>
      </c>
      <c r="B18" s="5" t="s">
        <v>34</v>
      </c>
      <c r="C18" s="90"/>
      <c r="D18" s="76">
        <f>投入係数表!AI18</f>
        <v>0</v>
      </c>
      <c r="E18" s="77">
        <f t="shared" si="9"/>
        <v>0</v>
      </c>
      <c r="F18" s="76">
        <f>分析係数表!C21</f>
        <v>2.4177949709864643E-2</v>
      </c>
      <c r="G18" s="77">
        <f t="shared" si="0"/>
        <v>0</v>
      </c>
      <c r="H18" s="77">
        <v>1.6185001811070607E-3</v>
      </c>
      <c r="I18" s="77">
        <f t="shared" si="1"/>
        <v>1.6185001811070607E-3</v>
      </c>
      <c r="J18" s="76">
        <f>分析係数表!G21</f>
        <v>0.28491620111731841</v>
      </c>
      <c r="K18" s="78">
        <f t="shared" si="2"/>
        <v>4.6113692310871556E-4</v>
      </c>
      <c r="L18" s="79"/>
      <c r="M18" s="80"/>
      <c r="N18" s="81">
        <f>分析係数表!H21</f>
        <v>9.7662827507240518E-4</v>
      </c>
      <c r="O18" s="82">
        <f t="shared" si="3"/>
        <v>3.5187968189138386E-2</v>
      </c>
      <c r="P18" s="76">
        <f>分析係数表!C21</f>
        <v>2.4177949709864643E-2</v>
      </c>
      <c r="Q18" s="82">
        <f t="shared" si="4"/>
        <v>8.5077292526930472E-4</v>
      </c>
      <c r="R18" s="83">
        <v>1.423837553434769E-3</v>
      </c>
      <c r="S18" s="84">
        <f t="shared" si="5"/>
        <v>3.0423377345418297E-3</v>
      </c>
      <c r="T18" s="85">
        <f>分析係数表!F21</f>
        <v>0.42458100558659218</v>
      </c>
      <c r="U18" s="86">
        <f t="shared" si="6"/>
        <v>1.2917188146658047E-3</v>
      </c>
      <c r="V18" s="87">
        <f>分析係数表!D21</f>
        <v>0.13407821229050279</v>
      </c>
      <c r="W18" s="88">
        <f t="shared" si="7"/>
        <v>0</v>
      </c>
      <c r="X18" s="76">
        <f>分析係数表!E21</f>
        <v>0.11173184357541899</v>
      </c>
      <c r="Y18" s="89">
        <f t="shared" si="8"/>
        <v>0</v>
      </c>
    </row>
    <row r="19" spans="1:25" x14ac:dyDescent="0.2">
      <c r="A19" s="6" t="s">
        <v>7</v>
      </c>
      <c r="B19" s="5" t="s">
        <v>268</v>
      </c>
      <c r="C19" s="90"/>
      <c r="D19" s="76">
        <f>投入係数表!AI19</f>
        <v>0</v>
      </c>
      <c r="E19" s="77">
        <f t="shared" si="9"/>
        <v>0</v>
      </c>
      <c r="F19" s="76">
        <f>分析係数表!C22</f>
        <v>0</v>
      </c>
      <c r="G19" s="77">
        <f t="shared" si="0"/>
        <v>0</v>
      </c>
      <c r="H19" s="77">
        <v>0</v>
      </c>
      <c r="I19" s="77">
        <f t="shared" si="1"/>
        <v>0</v>
      </c>
      <c r="J19" s="76">
        <f>分析係数表!G22</f>
        <v>0.2857142857142857</v>
      </c>
      <c r="K19" s="78">
        <f t="shared" si="2"/>
        <v>0</v>
      </c>
      <c r="L19" s="79"/>
      <c r="M19" s="80"/>
      <c r="N19" s="81">
        <f>分析係数表!H22</f>
        <v>3.3676837071462249E-5</v>
      </c>
      <c r="O19" s="82">
        <f t="shared" si="3"/>
        <v>1.2133782134185651E-3</v>
      </c>
      <c r="P19" s="76">
        <f>分析係数表!C22</f>
        <v>0</v>
      </c>
      <c r="Q19" s="82">
        <f t="shared" si="4"/>
        <v>0</v>
      </c>
      <c r="R19" s="83">
        <v>0</v>
      </c>
      <c r="S19" s="84">
        <f t="shared" si="5"/>
        <v>0</v>
      </c>
      <c r="T19" s="85">
        <f>分析係数表!F22</f>
        <v>0.5714285714285714</v>
      </c>
      <c r="U19" s="86">
        <f t="shared" si="6"/>
        <v>0</v>
      </c>
      <c r="V19" s="87">
        <f>分析係数表!D22</f>
        <v>0.7142857142857143</v>
      </c>
      <c r="W19" s="88">
        <f t="shared" si="7"/>
        <v>0</v>
      </c>
      <c r="X19" s="76">
        <f>分析係数表!E22</f>
        <v>0.42857142857142855</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0.215962441314554</v>
      </c>
      <c r="K20" s="78">
        <f t="shared" si="2"/>
        <v>0</v>
      </c>
      <c r="L20" s="79"/>
      <c r="M20" s="80"/>
      <c r="N20" s="81">
        <f>分析係数表!H23</f>
        <v>3.3676837071462249E-5</v>
      </c>
      <c r="O20" s="82">
        <f t="shared" si="3"/>
        <v>1.2133782134185651E-3</v>
      </c>
      <c r="P20" s="76">
        <f>分析係数表!C23</f>
        <v>0</v>
      </c>
      <c r="Q20" s="82">
        <f t="shared" si="4"/>
        <v>0</v>
      </c>
      <c r="R20" s="83">
        <v>0</v>
      </c>
      <c r="S20" s="84">
        <f t="shared" si="5"/>
        <v>0</v>
      </c>
      <c r="T20" s="85">
        <f>分析係数表!F23</f>
        <v>0.44131455399061031</v>
      </c>
      <c r="U20" s="86">
        <f t="shared" si="6"/>
        <v>0</v>
      </c>
      <c r="V20" s="87">
        <f>分析係数表!D23</f>
        <v>0.25821596244131456</v>
      </c>
      <c r="W20" s="88">
        <f t="shared" si="7"/>
        <v>0</v>
      </c>
      <c r="X20" s="76">
        <f>分析係数表!E23</f>
        <v>0.26760563380281688</v>
      </c>
      <c r="Y20" s="89">
        <f t="shared" si="8"/>
        <v>0</v>
      </c>
    </row>
    <row r="21" spans="1:25" x14ac:dyDescent="0.2">
      <c r="A21" s="6" t="s">
        <v>9</v>
      </c>
      <c r="B21" s="5" t="s">
        <v>270</v>
      </c>
      <c r="C21" s="90"/>
      <c r="D21" s="76">
        <f>投入係数表!AI21</f>
        <v>0</v>
      </c>
      <c r="E21" s="77">
        <f t="shared" si="9"/>
        <v>0</v>
      </c>
      <c r="F21" s="76">
        <f>分析係数表!C24</f>
        <v>5.8479532163743242E-3</v>
      </c>
      <c r="G21" s="77">
        <f t="shared" si="0"/>
        <v>0</v>
      </c>
      <c r="H21" s="77">
        <v>6.5557935016460209E-5</v>
      </c>
      <c r="I21" s="77">
        <f t="shared" si="1"/>
        <v>6.5557935016460209E-5</v>
      </c>
      <c r="J21" s="76">
        <f>分析係数表!G24</f>
        <v>0.33333333333333331</v>
      </c>
      <c r="K21" s="78">
        <f t="shared" si="2"/>
        <v>2.1852645005486735E-5</v>
      </c>
      <c r="L21" s="79"/>
      <c r="M21" s="80"/>
      <c r="N21" s="81">
        <f>分析係数表!H24</f>
        <v>4.0412204485754696E-4</v>
      </c>
      <c r="O21" s="82">
        <f t="shared" si="3"/>
        <v>1.456053856102278E-2</v>
      </c>
      <c r="P21" s="76">
        <f>分析係数表!C24</f>
        <v>5.8479532163743242E-3</v>
      </c>
      <c r="Q21" s="82">
        <f t="shared" si="4"/>
        <v>8.5149348310075546E-5</v>
      </c>
      <c r="R21" s="83">
        <v>1.7449903206270183E-4</v>
      </c>
      <c r="S21" s="84">
        <f t="shared" si="5"/>
        <v>2.4005696707916202E-4</v>
      </c>
      <c r="T21" s="85">
        <f>分析係数表!F24</f>
        <v>0.66666666666666663</v>
      </c>
      <c r="U21" s="86">
        <f t="shared" si="6"/>
        <v>1.6003797805277467E-4</v>
      </c>
      <c r="V21" s="87">
        <f>分析係数表!D24</f>
        <v>0</v>
      </c>
      <c r="W21" s="88">
        <f t="shared" si="7"/>
        <v>0</v>
      </c>
      <c r="X21" s="76">
        <f>分析係数表!E24</f>
        <v>0</v>
      </c>
      <c r="Y21" s="89">
        <f t="shared" si="8"/>
        <v>0</v>
      </c>
    </row>
    <row r="22" spans="1:25" x14ac:dyDescent="0.2">
      <c r="A22" s="6" t="s">
        <v>10</v>
      </c>
      <c r="B22" s="5" t="s">
        <v>271</v>
      </c>
      <c r="C22" s="90"/>
      <c r="D22" s="76">
        <f>投入係数表!AI22</f>
        <v>9.5389507154213036E-4</v>
      </c>
      <c r="E22" s="77">
        <f t="shared" si="9"/>
        <v>9.538950715421303E-2</v>
      </c>
      <c r="F22" s="76">
        <f>分析係数表!C25</f>
        <v>1.2048192771084376E-2</v>
      </c>
      <c r="G22" s="77">
        <f t="shared" si="0"/>
        <v>1.1492711705326907E-3</v>
      </c>
      <c r="H22" s="77">
        <v>1.5264886615420391E-3</v>
      </c>
      <c r="I22" s="77">
        <f t="shared" si="1"/>
        <v>1.5264886615420391E-3</v>
      </c>
      <c r="J22" s="76">
        <f>分析係数表!G25</f>
        <v>0.33333333333333331</v>
      </c>
      <c r="K22" s="78">
        <f t="shared" si="2"/>
        <v>5.0882955384734638E-4</v>
      </c>
      <c r="L22" s="79"/>
      <c r="M22" s="80"/>
      <c r="N22" s="81">
        <f>分析係数表!H25</f>
        <v>5.3882939314339599E-4</v>
      </c>
      <c r="O22" s="82">
        <f t="shared" si="3"/>
        <v>1.9414051414697042E-2</v>
      </c>
      <c r="P22" s="76">
        <f>分析係数表!C25</f>
        <v>1.2048192771084376E-2</v>
      </c>
      <c r="Q22" s="82">
        <f t="shared" si="4"/>
        <v>2.3390423391201332E-4</v>
      </c>
      <c r="R22" s="83">
        <v>3.9096753548982283E-4</v>
      </c>
      <c r="S22" s="84">
        <f t="shared" si="5"/>
        <v>1.9174561970318619E-3</v>
      </c>
      <c r="T22" s="85">
        <f>分析係数表!F25</f>
        <v>0.66666666666666663</v>
      </c>
      <c r="U22" s="86">
        <f t="shared" si="6"/>
        <v>1.2783041313545744E-3</v>
      </c>
      <c r="V22" s="87">
        <f>分析係数表!D25</f>
        <v>0</v>
      </c>
      <c r="W22" s="88">
        <f t="shared" si="7"/>
        <v>0</v>
      </c>
      <c r="X22" s="76">
        <f>分析係数表!E25</f>
        <v>0</v>
      </c>
      <c r="Y22" s="89">
        <f t="shared" si="8"/>
        <v>0</v>
      </c>
    </row>
    <row r="23" spans="1:25" x14ac:dyDescent="0.2">
      <c r="A23" s="6" t="s">
        <v>11</v>
      </c>
      <c r="B23" s="5" t="s">
        <v>35</v>
      </c>
      <c r="C23" s="90"/>
      <c r="D23" s="76">
        <f>投入係数表!AI23</f>
        <v>3.1796502384737679E-4</v>
      </c>
      <c r="E23" s="77">
        <f t="shared" si="9"/>
        <v>3.1796502384737677E-2</v>
      </c>
      <c r="F23" s="76">
        <f>分析係数表!C26</f>
        <v>2.4531024531024515E-2</v>
      </c>
      <c r="G23" s="77">
        <f t="shared" si="0"/>
        <v>7.8000078000077945E-4</v>
      </c>
      <c r="H23" s="77">
        <v>1.3322005652589559E-3</v>
      </c>
      <c r="I23" s="77">
        <f t="shared" si="1"/>
        <v>1.3322005652589559E-3</v>
      </c>
      <c r="J23" s="76">
        <f>分析係数表!G26</f>
        <v>0.2</v>
      </c>
      <c r="K23" s="78">
        <f t="shared" si="2"/>
        <v>2.6644011305179119E-4</v>
      </c>
      <c r="L23" s="79"/>
      <c r="M23" s="80"/>
      <c r="N23" s="81">
        <f>分析係数表!H26</f>
        <v>1.1988953997440561E-2</v>
      </c>
      <c r="O23" s="82">
        <f t="shared" si="3"/>
        <v>0.43196264397700918</v>
      </c>
      <c r="P23" s="76">
        <f>分析係数表!C26</f>
        <v>2.4531024531024515E-2</v>
      </c>
      <c r="Q23" s="82">
        <f t="shared" si="4"/>
        <v>1.0596486215886221E-2</v>
      </c>
      <c r="R23" s="83">
        <v>1.0807767337144863E-2</v>
      </c>
      <c r="S23" s="84">
        <f t="shared" si="5"/>
        <v>1.213996790240382E-2</v>
      </c>
      <c r="T23" s="85">
        <f>分析係数表!F26</f>
        <v>0.35</v>
      </c>
      <c r="U23" s="86">
        <f t="shared" si="6"/>
        <v>4.2489887658413369E-3</v>
      </c>
      <c r="V23" s="87">
        <f>分析係数表!D26</f>
        <v>0.17499999999999999</v>
      </c>
      <c r="W23" s="88">
        <f t="shared" si="7"/>
        <v>0</v>
      </c>
      <c r="X23" s="76">
        <f>分析係数表!E26</f>
        <v>0.2</v>
      </c>
      <c r="Y23" s="89">
        <f t="shared" si="8"/>
        <v>0</v>
      </c>
    </row>
    <row r="24" spans="1:25" x14ac:dyDescent="0.2">
      <c r="A24" s="6" t="s">
        <v>12</v>
      </c>
      <c r="B24" s="5" t="s">
        <v>365</v>
      </c>
      <c r="C24" s="90"/>
      <c r="D24" s="76">
        <f>投入係数表!AI24</f>
        <v>0</v>
      </c>
      <c r="E24" s="77">
        <f t="shared" si="9"/>
        <v>0</v>
      </c>
      <c r="F24" s="76">
        <f>分析係数表!C27</f>
        <v>0</v>
      </c>
      <c r="G24" s="77">
        <f t="shared" si="0"/>
        <v>0</v>
      </c>
      <c r="H24" s="77">
        <v>0</v>
      </c>
      <c r="I24" s="77">
        <f t="shared" si="1"/>
        <v>0</v>
      </c>
      <c r="J24" s="76">
        <f>分析係数表!G27</f>
        <v>0</v>
      </c>
      <c r="K24" s="78">
        <f t="shared" si="2"/>
        <v>0</v>
      </c>
      <c r="L24" s="79"/>
      <c r="M24" s="80"/>
      <c r="N24" s="81">
        <f>分析係数表!H27</f>
        <v>1.1483801441368627E-2</v>
      </c>
      <c r="O24" s="82">
        <f t="shared" si="3"/>
        <v>0.41376197077573074</v>
      </c>
      <c r="P24" s="76">
        <f>分析係数表!C27</f>
        <v>0</v>
      </c>
      <c r="Q24" s="82">
        <f t="shared" si="4"/>
        <v>0</v>
      </c>
      <c r="R24" s="83">
        <v>0</v>
      </c>
      <c r="S24" s="84">
        <f t="shared" si="5"/>
        <v>0</v>
      </c>
      <c r="T24" s="85">
        <f>分析係数表!F27</f>
        <v>0</v>
      </c>
      <c r="U24" s="86">
        <f t="shared" si="6"/>
        <v>0</v>
      </c>
      <c r="V24" s="87">
        <f>分析係数表!D27</f>
        <v>0</v>
      </c>
      <c r="W24" s="88">
        <f t="shared" si="7"/>
        <v>0</v>
      </c>
      <c r="X24" s="76">
        <f>分析係数表!E27</f>
        <v>0</v>
      </c>
      <c r="Y24" s="89">
        <f t="shared" si="8"/>
        <v>0</v>
      </c>
    </row>
    <row r="25" spans="1:25" x14ac:dyDescent="0.2">
      <c r="A25" s="6" t="s">
        <v>13</v>
      </c>
      <c r="B25" s="5" t="s">
        <v>191</v>
      </c>
      <c r="C25" s="90"/>
      <c r="D25" s="76">
        <f>投入係数表!AI25</f>
        <v>0</v>
      </c>
      <c r="E25" s="77">
        <f t="shared" si="9"/>
        <v>0</v>
      </c>
      <c r="F25" s="76">
        <f>分析係数表!C28</f>
        <v>3.3670033670033517E-3</v>
      </c>
      <c r="G25" s="77">
        <f t="shared" si="0"/>
        <v>0</v>
      </c>
      <c r="H25" s="77">
        <v>2.4681788308277821E-4</v>
      </c>
      <c r="I25" s="77">
        <f t="shared" si="1"/>
        <v>2.4681788308277821E-4</v>
      </c>
      <c r="J25" s="76">
        <f>分析係数表!G28</f>
        <v>0.13333333333333333</v>
      </c>
      <c r="K25" s="78">
        <f t="shared" si="2"/>
        <v>3.2909051077703759E-5</v>
      </c>
      <c r="L25" s="79"/>
      <c r="M25" s="80"/>
      <c r="N25" s="81">
        <f>分析係数表!H28</f>
        <v>2.1418468377449991E-2</v>
      </c>
      <c r="O25" s="82">
        <f t="shared" si="3"/>
        <v>0.77170854373420739</v>
      </c>
      <c r="P25" s="76">
        <f>分析係数表!C28</f>
        <v>3.3670033670033517E-3</v>
      </c>
      <c r="Q25" s="82">
        <f t="shared" si="4"/>
        <v>2.5983452650983297E-3</v>
      </c>
      <c r="R25" s="83">
        <v>2.7062070056611373E-3</v>
      </c>
      <c r="S25" s="84">
        <f t="shared" si="5"/>
        <v>2.9530248887439155E-3</v>
      </c>
      <c r="T25" s="85">
        <f>分析係数表!F28</f>
        <v>0.22222222222222221</v>
      </c>
      <c r="U25" s="86">
        <f t="shared" si="6"/>
        <v>6.5622775305420342E-4</v>
      </c>
      <c r="V25" s="87">
        <f>分析係数表!D28</f>
        <v>0.62222222222222223</v>
      </c>
      <c r="W25" s="88">
        <f t="shared" si="7"/>
        <v>0</v>
      </c>
      <c r="X25" s="76">
        <f>分析係数表!E28</f>
        <v>0.62222222222222223</v>
      </c>
      <c r="Y25" s="89">
        <f t="shared" si="8"/>
        <v>0</v>
      </c>
    </row>
    <row r="26" spans="1:25" x14ac:dyDescent="0.2">
      <c r="A26" s="6" t="s">
        <v>14</v>
      </c>
      <c r="B26" s="5" t="s">
        <v>50</v>
      </c>
      <c r="C26" s="90"/>
      <c r="D26" s="76">
        <f>投入係数表!AI26</f>
        <v>1.5580286168521463E-2</v>
      </c>
      <c r="E26" s="77">
        <f t="shared" si="9"/>
        <v>1.5580286168521462</v>
      </c>
      <c r="F26" s="76">
        <f>分析係数表!C29</f>
        <v>2.5392986698911768E-2</v>
      </c>
      <c r="G26" s="77">
        <f t="shared" si="0"/>
        <v>3.956299994425045E-2</v>
      </c>
      <c r="H26" s="77">
        <v>4.0709783765479769E-2</v>
      </c>
      <c r="I26" s="77">
        <f t="shared" si="1"/>
        <v>4.0709783765479769E-2</v>
      </c>
      <c r="J26" s="76">
        <f>分析係数表!G29</f>
        <v>0.29914529914529914</v>
      </c>
      <c r="K26" s="78">
        <f t="shared" si="2"/>
        <v>1.2178140442664888E-2</v>
      </c>
      <c r="L26" s="79"/>
      <c r="M26" s="80"/>
      <c r="N26" s="81">
        <f>分析係数表!H29</f>
        <v>1.0103051121438675E-2</v>
      </c>
      <c r="O26" s="82">
        <f t="shared" si="3"/>
        <v>0.36401346402556956</v>
      </c>
      <c r="P26" s="76">
        <f>分析係数表!C29</f>
        <v>2.5392986698911768E-2</v>
      </c>
      <c r="Q26" s="82">
        <f t="shared" si="4"/>
        <v>9.2433890502260849E-3</v>
      </c>
      <c r="R26" s="83">
        <v>1.1716636204030684E-2</v>
      </c>
      <c r="S26" s="84">
        <f t="shared" si="5"/>
        <v>5.2426419969510453E-2</v>
      </c>
      <c r="T26" s="85">
        <f>分析係数表!F29</f>
        <v>0.51282051282051277</v>
      </c>
      <c r="U26" s="86">
        <f t="shared" si="6"/>
        <v>2.6885343574107923E-2</v>
      </c>
      <c r="V26" s="87">
        <f>分析係数表!D29</f>
        <v>0.15384615384615385</v>
      </c>
      <c r="W26" s="88">
        <f t="shared" si="7"/>
        <v>0</v>
      </c>
      <c r="X26" s="76">
        <f>分析係数表!E29</f>
        <v>0.10256410256410256</v>
      </c>
      <c r="Y26" s="89">
        <f t="shared" si="8"/>
        <v>0</v>
      </c>
    </row>
    <row r="27" spans="1:25" x14ac:dyDescent="0.2">
      <c r="A27" s="6" t="s">
        <v>15</v>
      </c>
      <c r="B27" s="5" t="s">
        <v>36</v>
      </c>
      <c r="C27" s="90"/>
      <c r="D27" s="76">
        <f>投入係数表!AI27</f>
        <v>5.723370429252782E-3</v>
      </c>
      <c r="E27" s="77">
        <f t="shared" si="9"/>
        <v>0.57233704292527821</v>
      </c>
      <c r="F27" s="76">
        <f>分析係数表!C30</f>
        <v>1</v>
      </c>
      <c r="G27" s="77">
        <f t="shared" si="0"/>
        <v>0.57233704292527821</v>
      </c>
      <c r="H27" s="77">
        <v>0.5845908441246781</v>
      </c>
      <c r="I27" s="77">
        <f t="shared" si="1"/>
        <v>0.5845908441246781</v>
      </c>
      <c r="J27" s="76">
        <f>分析係数表!G30</f>
        <v>0.34463347510632975</v>
      </c>
      <c r="K27" s="78">
        <f t="shared" si="2"/>
        <v>0.20146957412603053</v>
      </c>
      <c r="L27" s="79"/>
      <c r="M27" s="80"/>
      <c r="N27" s="81">
        <f>分析係数表!H30</f>
        <v>0</v>
      </c>
      <c r="O27" s="82">
        <f t="shared" si="3"/>
        <v>0</v>
      </c>
      <c r="P27" s="76">
        <f>分析係数表!C30</f>
        <v>1</v>
      </c>
      <c r="Q27" s="82">
        <f t="shared" si="4"/>
        <v>0</v>
      </c>
      <c r="R27" s="83">
        <v>5.1998222607828944E-2</v>
      </c>
      <c r="S27" s="84">
        <f t="shared" si="5"/>
        <v>0.63658906673250704</v>
      </c>
      <c r="T27" s="85">
        <f>分析係数表!F30</f>
        <v>0.44145609206905179</v>
      </c>
      <c r="U27" s="86">
        <f t="shared" si="6"/>
        <v>0.2810261216536174</v>
      </c>
      <c r="V27" s="87">
        <f>分析係数表!D30</f>
        <v>0.12797097823367526</v>
      </c>
      <c r="W27" s="88">
        <f t="shared" si="7"/>
        <v>0</v>
      </c>
      <c r="X27" s="76">
        <f>分析係数表!E30</f>
        <v>9.4195646735051292E-2</v>
      </c>
      <c r="Y27" s="89">
        <f t="shared" si="8"/>
        <v>0</v>
      </c>
    </row>
    <row r="28" spans="1:25" x14ac:dyDescent="0.2">
      <c r="A28" s="6" t="s">
        <v>16</v>
      </c>
      <c r="B28" s="5" t="s">
        <v>192</v>
      </c>
      <c r="C28" s="90"/>
      <c r="D28" s="76">
        <f>投入係数表!AI28</f>
        <v>2.2575516693163752E-2</v>
      </c>
      <c r="E28" s="77">
        <f t="shared" si="9"/>
        <v>2.2575516693163751</v>
      </c>
      <c r="F28" s="76">
        <f>分析係数表!C31</f>
        <v>1.5332197614991494E-2</v>
      </c>
      <c r="G28" s="77">
        <f t="shared" si="0"/>
        <v>3.4613228320012589E-2</v>
      </c>
      <c r="H28" s="77">
        <v>3.600289648538705E-2</v>
      </c>
      <c r="I28" s="77">
        <f t="shared" si="1"/>
        <v>3.600289648538705E-2</v>
      </c>
      <c r="J28" s="76">
        <f>分析係数表!G31</f>
        <v>7.407407407407407E-2</v>
      </c>
      <c r="K28" s="78">
        <f t="shared" si="2"/>
        <v>2.6668812211397813E-3</v>
      </c>
      <c r="L28" s="79"/>
      <c r="M28" s="80"/>
      <c r="N28" s="81">
        <f>分析係数表!H31</f>
        <v>2.4786152084596214E-2</v>
      </c>
      <c r="O28" s="82">
        <f t="shared" si="3"/>
        <v>0.89304636507606383</v>
      </c>
      <c r="P28" s="76">
        <f>分析係数表!C31</f>
        <v>1.5332197614991494E-2</v>
      </c>
      <c r="Q28" s="82">
        <f t="shared" si="4"/>
        <v>1.3692363348696049E-2</v>
      </c>
      <c r="R28" s="83">
        <v>1.6356091097545759E-2</v>
      </c>
      <c r="S28" s="84">
        <f t="shared" si="5"/>
        <v>5.2358987582932809E-2</v>
      </c>
      <c r="T28" s="85">
        <f>分析係数表!F31</f>
        <v>0.37037037037037035</v>
      </c>
      <c r="U28" s="86">
        <f t="shared" si="6"/>
        <v>1.9392217623308446E-2</v>
      </c>
      <c r="V28" s="87">
        <f>分析係数表!D31</f>
        <v>0</v>
      </c>
      <c r="W28" s="88">
        <f t="shared" si="7"/>
        <v>0</v>
      </c>
      <c r="X28" s="76">
        <f>分析係数表!E31</f>
        <v>0</v>
      </c>
      <c r="Y28" s="89">
        <f t="shared" si="8"/>
        <v>0</v>
      </c>
    </row>
    <row r="29" spans="1:25" x14ac:dyDescent="0.2">
      <c r="A29" s="6" t="s">
        <v>17</v>
      </c>
      <c r="B29" s="5" t="s">
        <v>272</v>
      </c>
      <c r="C29" s="90"/>
      <c r="D29" s="76">
        <f>投入係数表!AI29</f>
        <v>9.538950715421303E-3</v>
      </c>
      <c r="E29" s="77">
        <f t="shared" si="9"/>
        <v>0.95389507154213027</v>
      </c>
      <c r="F29" s="76">
        <f>分析係数表!C32</f>
        <v>0</v>
      </c>
      <c r="G29" s="77">
        <f t="shared" si="0"/>
        <v>0</v>
      </c>
      <c r="H29" s="77">
        <v>0</v>
      </c>
      <c r="I29" s="77">
        <f t="shared" si="1"/>
        <v>0</v>
      </c>
      <c r="J29" s="76">
        <f>分析係数表!G32</f>
        <v>0</v>
      </c>
      <c r="K29" s="78">
        <f t="shared" si="2"/>
        <v>0</v>
      </c>
      <c r="L29" s="79"/>
      <c r="M29" s="80"/>
      <c r="N29" s="81">
        <f>分析係数表!H32</f>
        <v>7.0384589479356103E-3</v>
      </c>
      <c r="O29" s="82">
        <f t="shared" si="3"/>
        <v>0.2535960466044801</v>
      </c>
      <c r="P29" s="76">
        <f>分析係数表!C32</f>
        <v>0</v>
      </c>
      <c r="Q29" s="82">
        <f t="shared" si="4"/>
        <v>0</v>
      </c>
      <c r="R29" s="83">
        <v>0</v>
      </c>
      <c r="S29" s="84">
        <f t="shared" si="5"/>
        <v>0</v>
      </c>
      <c r="T29" s="85">
        <f>分析係数表!F32</f>
        <v>0</v>
      </c>
      <c r="U29" s="86">
        <f t="shared" si="6"/>
        <v>0</v>
      </c>
      <c r="V29" s="87">
        <f>分析係数表!D32</f>
        <v>0</v>
      </c>
      <c r="W29" s="88">
        <f t="shared" si="7"/>
        <v>0</v>
      </c>
      <c r="X29" s="76">
        <f>分析係数表!E32</f>
        <v>0</v>
      </c>
      <c r="Y29" s="89">
        <f t="shared" si="8"/>
        <v>0</v>
      </c>
    </row>
    <row r="30" spans="1:25" x14ac:dyDescent="0.2">
      <c r="A30" s="6" t="s">
        <v>18</v>
      </c>
      <c r="B30" s="5" t="s">
        <v>273</v>
      </c>
      <c r="C30" s="90"/>
      <c r="D30" s="76">
        <f>投入係数表!AI30</f>
        <v>5.4054054054054057E-3</v>
      </c>
      <c r="E30" s="77">
        <f t="shared" si="9"/>
        <v>0.54054054054054057</v>
      </c>
      <c r="F30" s="76">
        <f>分析係数表!C33</f>
        <v>1</v>
      </c>
      <c r="G30" s="77">
        <f t="shared" si="0"/>
        <v>0.54054054054054057</v>
      </c>
      <c r="H30" s="77">
        <v>0.55064004283643186</v>
      </c>
      <c r="I30" s="77">
        <f t="shared" si="1"/>
        <v>0.55064004283643186</v>
      </c>
      <c r="J30" s="76">
        <f>分析係数表!G33</f>
        <v>0.50724637681159424</v>
      </c>
      <c r="K30" s="78">
        <f t="shared" si="2"/>
        <v>0.2793101666561611</v>
      </c>
      <c r="L30" s="79"/>
      <c r="M30" s="80"/>
      <c r="N30" s="81">
        <f>分析係数表!H33</f>
        <v>1.0439819492153296E-3</v>
      </c>
      <c r="O30" s="82">
        <f t="shared" si="3"/>
        <v>3.7614724615975516E-2</v>
      </c>
      <c r="P30" s="76">
        <f>分析係数表!C33</f>
        <v>1</v>
      </c>
      <c r="Q30" s="82">
        <f t="shared" si="4"/>
        <v>3.7614724615975516E-2</v>
      </c>
      <c r="R30" s="83">
        <v>0.10680222015673904</v>
      </c>
      <c r="S30" s="84">
        <f t="shared" si="5"/>
        <v>0.65744226299317088</v>
      </c>
      <c r="T30" s="85">
        <f>分析係数表!F33</f>
        <v>0.64822134387351782</v>
      </c>
      <c r="U30" s="86">
        <f t="shared" si="6"/>
        <v>0.42616810723667997</v>
      </c>
      <c r="V30" s="87">
        <f>分析係数表!D33</f>
        <v>8.0368906455862976E-2</v>
      </c>
      <c r="W30" s="88">
        <f t="shared" si="7"/>
        <v>0</v>
      </c>
      <c r="X30" s="76">
        <f>分析係数表!E33</f>
        <v>7.9051383399209488E-2</v>
      </c>
      <c r="Y30" s="89">
        <f t="shared" si="8"/>
        <v>0</v>
      </c>
    </row>
    <row r="31" spans="1:25" x14ac:dyDescent="0.2">
      <c r="A31" s="6" t="s">
        <v>19</v>
      </c>
      <c r="B31" s="5" t="s">
        <v>274</v>
      </c>
      <c r="C31" s="90"/>
      <c r="D31" s="76">
        <f>投入係数表!AI31</f>
        <v>1.7488076311605722E-2</v>
      </c>
      <c r="E31" s="77">
        <f t="shared" si="9"/>
        <v>1.7488076311605723</v>
      </c>
      <c r="F31" s="76">
        <f>分析係数表!C34</f>
        <v>0.17998641611953814</v>
      </c>
      <c r="G31" s="77">
        <f t="shared" si="0"/>
        <v>0.31476161801509051</v>
      </c>
      <c r="H31" s="77">
        <v>0.3499726441223473</v>
      </c>
      <c r="I31" s="77">
        <f t="shared" si="1"/>
        <v>0.3499726441223473</v>
      </c>
      <c r="J31" s="76">
        <f>分析係数表!G34</f>
        <v>0.42479908151549944</v>
      </c>
      <c r="K31" s="78">
        <f t="shared" si="2"/>
        <v>0.14866805777872388</v>
      </c>
      <c r="L31" s="79"/>
      <c r="M31" s="80"/>
      <c r="N31" s="81">
        <f>分析係数表!H34</f>
        <v>0.17353674142924497</v>
      </c>
      <c r="O31" s="82">
        <f t="shared" si="3"/>
        <v>6.2525379337458658</v>
      </c>
      <c r="P31" s="76">
        <f>分析係数表!C34</f>
        <v>0.17998641611953814</v>
      </c>
      <c r="Q31" s="82">
        <f t="shared" si="4"/>
        <v>1.1253718943463806</v>
      </c>
      <c r="R31" s="83">
        <v>1.1941873096903985</v>
      </c>
      <c r="S31" s="84">
        <f t="shared" si="5"/>
        <v>1.5441599538127457</v>
      </c>
      <c r="T31" s="85">
        <f>分析係数表!F34</f>
        <v>0.70187523918867201</v>
      </c>
      <c r="U31" s="86">
        <f t="shared" si="6"/>
        <v>1.0838076369278897</v>
      </c>
      <c r="V31" s="87">
        <f>分析係数表!D34</f>
        <v>0.4351320321469575</v>
      </c>
      <c r="W31" s="88">
        <f t="shared" si="7"/>
        <v>1</v>
      </c>
      <c r="X31" s="76">
        <f>分析係数表!E34</f>
        <v>0.25449674703406044</v>
      </c>
      <c r="Y31" s="89">
        <f t="shared" si="8"/>
        <v>0</v>
      </c>
    </row>
    <row r="32" spans="1:25" x14ac:dyDescent="0.2">
      <c r="A32" s="6" t="s">
        <v>20</v>
      </c>
      <c r="B32" s="5" t="s">
        <v>37</v>
      </c>
      <c r="C32" s="90"/>
      <c r="D32" s="76">
        <f>投入係数表!AI32</f>
        <v>8.9030206677265505E-3</v>
      </c>
      <c r="E32" s="77">
        <f t="shared" si="9"/>
        <v>0.890302066772655</v>
      </c>
      <c r="F32" s="76">
        <f>分析係数表!C35</f>
        <v>0.37009544008483564</v>
      </c>
      <c r="G32" s="77">
        <f t="shared" si="0"/>
        <v>0.32949673521066447</v>
      </c>
      <c r="H32" s="77">
        <v>0.37072913598865986</v>
      </c>
      <c r="I32" s="77">
        <f t="shared" si="1"/>
        <v>0.37072913598865986</v>
      </c>
      <c r="J32" s="76">
        <f>分析係数表!G35</f>
        <v>0.31512981199641898</v>
      </c>
      <c r="K32" s="78">
        <f t="shared" si="2"/>
        <v>0.11682780292570123</v>
      </c>
      <c r="L32" s="79"/>
      <c r="M32" s="80"/>
      <c r="N32" s="81">
        <f>分析係数表!H35</f>
        <v>6.5501448103994067E-2</v>
      </c>
      <c r="O32" s="82">
        <f t="shared" si="3"/>
        <v>2.3600206250991089</v>
      </c>
      <c r="P32" s="76">
        <f>分析係数表!C35</f>
        <v>0.37009544008483564</v>
      </c>
      <c r="Q32" s="82">
        <f t="shared" si="4"/>
        <v>0.87343287185534357</v>
      </c>
      <c r="R32" s="83">
        <v>1.0202440634698544</v>
      </c>
      <c r="S32" s="84">
        <f t="shared" si="5"/>
        <v>1.3909731994585144</v>
      </c>
      <c r="T32" s="85">
        <f>分析係数表!F35</f>
        <v>0.64995523724261417</v>
      </c>
      <c r="U32" s="86">
        <f t="shared" si="6"/>
        <v>0.90407031585217679</v>
      </c>
      <c r="V32" s="87">
        <f>分析係数表!D35</f>
        <v>9.1316025067144133E-2</v>
      </c>
      <c r="W32" s="88">
        <f t="shared" si="7"/>
        <v>0</v>
      </c>
      <c r="X32" s="76">
        <f>分析係数表!E35</f>
        <v>8.5049239033124446E-2</v>
      </c>
      <c r="Y32" s="89">
        <f t="shared" si="8"/>
        <v>0</v>
      </c>
    </row>
    <row r="33" spans="1:25" x14ac:dyDescent="0.2">
      <c r="A33" s="6" t="s">
        <v>21</v>
      </c>
      <c r="B33" s="5" t="s">
        <v>38</v>
      </c>
      <c r="C33" s="90"/>
      <c r="D33" s="76">
        <f>投入係数表!AI33</f>
        <v>4.4515103338632752E-3</v>
      </c>
      <c r="E33" s="77">
        <f t="shared" si="9"/>
        <v>0.4451510333863275</v>
      </c>
      <c r="F33" s="76">
        <f>分析係数表!C36</f>
        <v>0.67206754906435417</v>
      </c>
      <c r="G33" s="77">
        <f t="shared" si="0"/>
        <v>0.29917156397141365</v>
      </c>
      <c r="H33" s="77">
        <v>0.33995636456172462</v>
      </c>
      <c r="I33" s="77">
        <f t="shared" si="1"/>
        <v>0.33995636456172462</v>
      </c>
      <c r="J33" s="76">
        <f>分析係数表!G36</f>
        <v>6.1058344640434192E-3</v>
      </c>
      <c r="K33" s="78">
        <f t="shared" si="2"/>
        <v>2.0757172870118873E-3</v>
      </c>
      <c r="L33" s="79"/>
      <c r="M33" s="80"/>
      <c r="N33" s="81">
        <f>分析係数表!H36</f>
        <v>0.13181114029770324</v>
      </c>
      <c r="O33" s="82">
        <f t="shared" si="3"/>
        <v>4.7491623273202634</v>
      </c>
      <c r="P33" s="76">
        <f>分析係数表!C36</f>
        <v>0.67206754906435417</v>
      </c>
      <c r="Q33" s="82">
        <f t="shared" si="4"/>
        <v>3.1917578854308934</v>
      </c>
      <c r="R33" s="83">
        <v>3.2887981090681828</v>
      </c>
      <c r="S33" s="84">
        <f t="shared" si="5"/>
        <v>3.6287544736299076</v>
      </c>
      <c r="T33" s="85">
        <f>分析係数表!F36</f>
        <v>0.89721845318860249</v>
      </c>
      <c r="U33" s="86">
        <f t="shared" si="6"/>
        <v>3.2557854758314471</v>
      </c>
      <c r="V33" s="87">
        <f>分析係数表!D36</f>
        <v>6.7842605156037995E-3</v>
      </c>
      <c r="W33" s="88">
        <f t="shared" si="7"/>
        <v>0</v>
      </c>
      <c r="X33" s="76">
        <f>分析係数表!E36</f>
        <v>3.3921302578018993E-4</v>
      </c>
      <c r="Y33" s="89">
        <f t="shared" si="8"/>
        <v>0</v>
      </c>
    </row>
    <row r="34" spans="1:25" x14ac:dyDescent="0.2">
      <c r="A34" s="6" t="s">
        <v>22</v>
      </c>
      <c r="B34" s="5" t="s">
        <v>377</v>
      </c>
      <c r="C34" s="90"/>
      <c r="D34" s="76">
        <f>投入係数表!AI34</f>
        <v>1.7170111287758347E-2</v>
      </c>
      <c r="E34" s="77">
        <f t="shared" si="9"/>
        <v>1.7170111287758347</v>
      </c>
      <c r="F34" s="76">
        <f>分析係数表!C37</f>
        <v>0.22615884263359909</v>
      </c>
      <c r="G34" s="77">
        <f t="shared" si="0"/>
        <v>0.38831724967295234</v>
      </c>
      <c r="H34" s="77">
        <v>0.43024109648783404</v>
      </c>
      <c r="I34" s="77">
        <f t="shared" si="1"/>
        <v>0.43024109648783404</v>
      </c>
      <c r="J34" s="76">
        <f>分析係数表!G37</f>
        <v>0.42877801879971078</v>
      </c>
      <c r="K34" s="78">
        <f t="shared" si="2"/>
        <v>0.18447792495826867</v>
      </c>
      <c r="L34" s="79"/>
      <c r="M34" s="80"/>
      <c r="N34" s="81">
        <f>分析係数表!H37</f>
        <v>5.1626591230551626E-2</v>
      </c>
      <c r="O34" s="82">
        <f t="shared" si="3"/>
        <v>1.8601088011706601</v>
      </c>
      <c r="P34" s="76">
        <f>分析係数表!C37</f>
        <v>0.22615884263359909</v>
      </c>
      <c r="Q34" s="82">
        <f t="shared" si="4"/>
        <v>0.42068005364532796</v>
      </c>
      <c r="R34" s="83">
        <v>0.48975471696994805</v>
      </c>
      <c r="S34" s="84">
        <f t="shared" si="5"/>
        <v>0.91999581345778214</v>
      </c>
      <c r="T34" s="85">
        <f>分析係数表!F37</f>
        <v>0.63340563991323207</v>
      </c>
      <c r="U34" s="86">
        <f t="shared" si="6"/>
        <v>0.58273053694072097</v>
      </c>
      <c r="V34" s="87">
        <f>分析係数表!D37</f>
        <v>0.1005061460592914</v>
      </c>
      <c r="W34" s="88">
        <f t="shared" si="7"/>
        <v>0</v>
      </c>
      <c r="X34" s="76">
        <f>分析係数表!E37</f>
        <v>8.315256688358641E-2</v>
      </c>
      <c r="Y34" s="89">
        <f t="shared" si="8"/>
        <v>0</v>
      </c>
    </row>
    <row r="35" spans="1:25" x14ac:dyDescent="0.2">
      <c r="A35" s="6" t="s">
        <v>23</v>
      </c>
      <c r="B35" s="5" t="s">
        <v>193</v>
      </c>
      <c r="C35" s="90"/>
      <c r="D35" s="76">
        <f>投入係数表!AI35</f>
        <v>2.2257551669316374E-2</v>
      </c>
      <c r="E35" s="77">
        <f t="shared" si="9"/>
        <v>2.2257551669316373</v>
      </c>
      <c r="F35" s="76">
        <f>分析係数表!C38</f>
        <v>8.5419734904271016E-2</v>
      </c>
      <c r="G35" s="77">
        <f t="shared" si="0"/>
        <v>0.19012341632111193</v>
      </c>
      <c r="H35" s="77">
        <v>0.2061498758390076</v>
      </c>
      <c r="I35" s="77">
        <f t="shared" si="1"/>
        <v>0.2061498758390076</v>
      </c>
      <c r="J35" s="76">
        <f>分析係数表!G38</f>
        <v>0.21071428571428572</v>
      </c>
      <c r="K35" s="78">
        <f t="shared" si="2"/>
        <v>4.3438723837505175E-2</v>
      </c>
      <c r="L35" s="79"/>
      <c r="M35" s="80"/>
      <c r="N35" s="81">
        <f>分析係数表!H38</f>
        <v>4.4689162793830402E-2</v>
      </c>
      <c r="O35" s="82">
        <f t="shared" si="3"/>
        <v>1.6101528892064358</v>
      </c>
      <c r="P35" s="76">
        <f>分析係数表!C38</f>
        <v>8.5419734904271016E-2</v>
      </c>
      <c r="Q35" s="82">
        <f t="shared" si="4"/>
        <v>0.13753883295135982</v>
      </c>
      <c r="R35" s="83">
        <v>0.16191453319675753</v>
      </c>
      <c r="S35" s="84">
        <f t="shared" si="5"/>
        <v>0.36806440903576509</v>
      </c>
      <c r="T35" s="85">
        <f>分析係数表!F38</f>
        <v>0.38214285714285712</v>
      </c>
      <c r="U35" s="86">
        <f t="shared" si="6"/>
        <v>0.14065318488152451</v>
      </c>
      <c r="V35" s="87">
        <f>分析係数表!D38</f>
        <v>6.4285714285714279E-2</v>
      </c>
      <c r="W35" s="88">
        <f t="shared" si="7"/>
        <v>0</v>
      </c>
      <c r="X35" s="76">
        <f>分析係数表!E38</f>
        <v>7.857142857142857E-2</v>
      </c>
      <c r="Y35" s="89">
        <f t="shared" si="8"/>
        <v>0</v>
      </c>
    </row>
    <row r="36" spans="1:25" x14ac:dyDescent="0.2">
      <c r="A36" s="6" t="s">
        <v>24</v>
      </c>
      <c r="B36" s="5" t="s">
        <v>39</v>
      </c>
      <c r="C36" s="90"/>
      <c r="D36" s="76">
        <f>投入係数表!AI36</f>
        <v>0</v>
      </c>
      <c r="E36" s="77">
        <f t="shared" si="9"/>
        <v>0</v>
      </c>
      <c r="F36" s="76">
        <f>分析係数表!C39</f>
        <v>1</v>
      </c>
      <c r="G36" s="77">
        <f t="shared" si="0"/>
        <v>0</v>
      </c>
      <c r="H36" s="77">
        <v>1.2363260760008741E-2</v>
      </c>
      <c r="I36" s="77">
        <f t="shared" si="1"/>
        <v>1.2363260760008741E-2</v>
      </c>
      <c r="J36" s="76">
        <f>分析係数表!G39</f>
        <v>0.35514018691588783</v>
      </c>
      <c r="K36" s="78">
        <f t="shared" si="2"/>
        <v>4.3906907371993658E-3</v>
      </c>
      <c r="L36" s="79"/>
      <c r="M36" s="80"/>
      <c r="N36" s="81">
        <f>分析係数表!H39</f>
        <v>4.1085741227183939E-3</v>
      </c>
      <c r="O36" s="82">
        <f t="shared" si="3"/>
        <v>0.14803214203706491</v>
      </c>
      <c r="P36" s="76">
        <f>分析係数表!C39</f>
        <v>1</v>
      </c>
      <c r="Q36" s="82">
        <f t="shared" si="4"/>
        <v>0.14803214203706491</v>
      </c>
      <c r="R36" s="83">
        <v>0.1559162650477135</v>
      </c>
      <c r="S36" s="84">
        <f t="shared" si="5"/>
        <v>0.16827952580772224</v>
      </c>
      <c r="T36" s="85">
        <f>分析係数表!F39</f>
        <v>0.70560747663551404</v>
      </c>
      <c r="U36" s="86">
        <f t="shared" si="6"/>
        <v>0.11873929157460775</v>
      </c>
      <c r="V36" s="87">
        <f>分析係数表!D39</f>
        <v>5.053651782623745E-2</v>
      </c>
      <c r="W36" s="88">
        <f t="shared" si="7"/>
        <v>0</v>
      </c>
      <c r="X36" s="76">
        <f>分析係数表!E39</f>
        <v>6.4035998615437864E-2</v>
      </c>
      <c r="Y36" s="89">
        <f t="shared" si="8"/>
        <v>0</v>
      </c>
    </row>
    <row r="37" spans="1:25" x14ac:dyDescent="0.2">
      <c r="A37" s="6" t="s">
        <v>25</v>
      </c>
      <c r="B37" s="5" t="s">
        <v>40</v>
      </c>
      <c r="C37" s="75">
        <f>最終需要_まとめ!C38</f>
        <v>100</v>
      </c>
      <c r="D37" s="76">
        <f>投入係数表!AI37</f>
        <v>0</v>
      </c>
      <c r="E37" s="77">
        <f t="shared" si="9"/>
        <v>0</v>
      </c>
      <c r="F37" s="76">
        <f>分析係数表!C40</f>
        <v>0.70586826347305387</v>
      </c>
      <c r="G37" s="77">
        <f t="shared" si="0"/>
        <v>0</v>
      </c>
      <c r="H37" s="77">
        <v>5.9496430106257116E-4</v>
      </c>
      <c r="I37" s="77">
        <f t="shared" si="1"/>
        <v>100.00059496430106</v>
      </c>
      <c r="J37" s="76">
        <f>分析係数表!G40</f>
        <v>0.55389507154213036</v>
      </c>
      <c r="K37" s="78">
        <f t="shared" si="2"/>
        <v>55.389836702007138</v>
      </c>
      <c r="L37" s="79"/>
      <c r="M37" s="80"/>
      <c r="N37" s="81">
        <f>分析係数表!H40</f>
        <v>2.7951774769313667E-2</v>
      </c>
      <c r="O37" s="82">
        <f t="shared" si="3"/>
        <v>1.007103917137409</v>
      </c>
      <c r="P37" s="76">
        <f>分析係数表!C40</f>
        <v>0.70586826347305387</v>
      </c>
      <c r="Q37" s="82">
        <f t="shared" si="4"/>
        <v>0.71088269312669317</v>
      </c>
      <c r="R37" s="83">
        <v>0.71152287103507883</v>
      </c>
      <c r="S37" s="84">
        <f t="shared" si="5"/>
        <v>100.71211783533613</v>
      </c>
      <c r="T37" s="85">
        <f>分析係数表!F40</f>
        <v>0.75325914149443562</v>
      </c>
      <c r="U37" s="86">
        <f t="shared" si="6"/>
        <v>75.862323418731734</v>
      </c>
      <c r="V37" s="87">
        <f>分析係数表!D40</f>
        <v>0.11701112877583465</v>
      </c>
      <c r="W37" s="88">
        <f t="shared" si="7"/>
        <v>12</v>
      </c>
      <c r="X37" s="76">
        <f>分析係数表!E40</f>
        <v>7.6311605723370424E-2</v>
      </c>
      <c r="Y37" s="89">
        <f t="shared" si="8"/>
        <v>8</v>
      </c>
    </row>
    <row r="38" spans="1:25" x14ac:dyDescent="0.2">
      <c r="A38" s="6" t="s">
        <v>26</v>
      </c>
      <c r="B38" s="5" t="s">
        <v>276</v>
      </c>
      <c r="C38" s="90"/>
      <c r="D38" s="76">
        <f>投入係数表!AI38</f>
        <v>0</v>
      </c>
      <c r="E38" s="77">
        <f t="shared" si="9"/>
        <v>0</v>
      </c>
      <c r="F38" s="76">
        <f>分析係数表!C41</f>
        <v>0.40942803268384664</v>
      </c>
      <c r="G38" s="77">
        <f t="shared" si="0"/>
        <v>0</v>
      </c>
      <c r="H38" s="77">
        <v>1.2911226114934236E-5</v>
      </c>
      <c r="I38" s="77">
        <f t="shared" si="1"/>
        <v>1.2911226114934236E-5</v>
      </c>
      <c r="J38" s="76">
        <f>分析係数表!G41</f>
        <v>0.46004842615012109</v>
      </c>
      <c r="K38" s="78">
        <f t="shared" si="2"/>
        <v>5.9397892538438381E-6</v>
      </c>
      <c r="L38" s="79"/>
      <c r="M38" s="80"/>
      <c r="N38" s="81">
        <f>分析係数表!H41</f>
        <v>5.1357176533979927E-2</v>
      </c>
      <c r="O38" s="82">
        <f t="shared" si="3"/>
        <v>1.8504017754633117</v>
      </c>
      <c r="P38" s="76">
        <f>分析係数表!C41</f>
        <v>0.40942803268384664</v>
      </c>
      <c r="Q38" s="82">
        <f t="shared" si="4"/>
        <v>0.75760635860264069</v>
      </c>
      <c r="R38" s="83">
        <v>0.76408137742946591</v>
      </c>
      <c r="S38" s="84">
        <f t="shared" si="5"/>
        <v>0.76409428865558082</v>
      </c>
      <c r="T38" s="85">
        <f>分析係数表!F41</f>
        <v>0.56416464891041163</v>
      </c>
      <c r="U38" s="86">
        <f t="shared" si="6"/>
        <v>0.4310749860938265</v>
      </c>
      <c r="V38" s="87">
        <f>分析係数表!D41</f>
        <v>0.19733656174334141</v>
      </c>
      <c r="W38" s="88">
        <f t="shared" si="7"/>
        <v>0</v>
      </c>
      <c r="X38" s="76">
        <f>分析係数表!E41</f>
        <v>0.1812953995157385</v>
      </c>
      <c r="Y38" s="89">
        <f t="shared" si="8"/>
        <v>0</v>
      </c>
    </row>
    <row r="39" spans="1:25" x14ac:dyDescent="0.2">
      <c r="A39" s="6" t="s">
        <v>51</v>
      </c>
      <c r="B39" s="5" t="s">
        <v>367</v>
      </c>
      <c r="C39" s="90"/>
      <c r="D39" s="76">
        <f>投入係数表!AI39</f>
        <v>1.589825119236884E-3</v>
      </c>
      <c r="E39" s="77">
        <f t="shared" si="9"/>
        <v>0.1589825119236884</v>
      </c>
      <c r="F39" s="76">
        <f>分析係数表!C42</f>
        <v>1</v>
      </c>
      <c r="G39" s="77">
        <f>E39*F39</f>
        <v>0.1589825119236884</v>
      </c>
      <c r="H39" s="77">
        <v>0.16445356459438401</v>
      </c>
      <c r="I39" s="77">
        <f>C39+H39</f>
        <v>0.16445356459438401</v>
      </c>
      <c r="J39" s="76">
        <f>分析係数表!G42</f>
        <v>0.48732394366197185</v>
      </c>
      <c r="K39" s="78">
        <f>I39*J39</f>
        <v>8.0142159647404038E-2</v>
      </c>
      <c r="L39" s="79"/>
      <c r="M39" s="80"/>
      <c r="N39" s="81">
        <f>分析係数表!H42</f>
        <v>1.5491345052872633E-2</v>
      </c>
      <c r="O39" s="82">
        <f t="shared" si="3"/>
        <v>0.55815397817253987</v>
      </c>
      <c r="P39" s="76">
        <f>分析係数表!C42</f>
        <v>1</v>
      </c>
      <c r="Q39" s="82">
        <f>O39*P39</f>
        <v>0.55815397817253987</v>
      </c>
      <c r="R39" s="83">
        <v>0.56746215376104403</v>
      </c>
      <c r="S39" s="84">
        <f>I39+R39</f>
        <v>0.73191571835542801</v>
      </c>
      <c r="T39" s="85">
        <f>分析係数表!F42</f>
        <v>0.56338028169014087</v>
      </c>
      <c r="U39" s="86">
        <f>S39*T39</f>
        <v>0.41234688358052285</v>
      </c>
      <c r="V39" s="87">
        <f>分析係数表!D42</f>
        <v>0.21267605633802816</v>
      </c>
      <c r="W39" s="88">
        <f>ROUND(S39*V39,0)</f>
        <v>0</v>
      </c>
      <c r="X39" s="76">
        <f>分析係数表!E42</f>
        <v>0.1704225352112676</v>
      </c>
      <c r="Y39" s="89">
        <f>ROUND(S39*X39,0)</f>
        <v>0</v>
      </c>
    </row>
    <row r="40" spans="1:25" x14ac:dyDescent="0.2">
      <c r="A40" s="6" t="s">
        <v>194</v>
      </c>
      <c r="B40" s="5" t="s">
        <v>41</v>
      </c>
      <c r="C40" s="90"/>
      <c r="D40" s="76">
        <f>投入係数表!AI40</f>
        <v>6.0095389507154214E-2</v>
      </c>
      <c r="E40" s="77">
        <f t="shared" si="9"/>
        <v>6.0095389507154211</v>
      </c>
      <c r="F40" s="76">
        <f>分析係数表!C43</f>
        <v>0.37124836885602441</v>
      </c>
      <c r="G40" s="77">
        <f>E40*F40</f>
        <v>2.2310315330298445</v>
      </c>
      <c r="H40" s="77">
        <v>2.4665056657637838</v>
      </c>
      <c r="I40" s="77">
        <f>C40+H40</f>
        <v>2.4665056657637838</v>
      </c>
      <c r="J40" s="76">
        <f>分析係数表!G43</f>
        <v>0.37031082529474812</v>
      </c>
      <c r="K40" s="78">
        <f>I40*J40</f>
        <v>0.91337374868315901</v>
      </c>
      <c r="L40" s="79"/>
      <c r="M40" s="80"/>
      <c r="N40" s="81">
        <f>分析係数表!H43</f>
        <v>4.1186771738398333E-2</v>
      </c>
      <c r="O40" s="82">
        <f t="shared" si="3"/>
        <v>1.4839615550109051</v>
      </c>
      <c r="P40" s="76">
        <f>分析係数表!C43</f>
        <v>0.37124836885602441</v>
      </c>
      <c r="Q40" s="82">
        <f>O40*P40</f>
        <v>0.55091830674284803</v>
      </c>
      <c r="R40" s="83">
        <v>0.79059580348550618</v>
      </c>
      <c r="S40" s="84">
        <f>I40+R40</f>
        <v>3.2571014692492901</v>
      </c>
      <c r="T40" s="85">
        <f>分析係数表!F43</f>
        <v>0.64951768488745976</v>
      </c>
      <c r="U40" s="86">
        <f>S40*T40</f>
        <v>2.1155450057503424</v>
      </c>
      <c r="V40" s="87">
        <f>分析係数表!D43</f>
        <v>0.31296891747052519</v>
      </c>
      <c r="W40" s="88">
        <f>ROUND(S40*V40,0)</f>
        <v>1</v>
      </c>
      <c r="X40" s="76">
        <f>分析係数表!E43</f>
        <v>0.24115755627009647</v>
      </c>
      <c r="Y40" s="89">
        <f>ROUND(S40*X40,0)</f>
        <v>1</v>
      </c>
    </row>
    <row r="41" spans="1:25" x14ac:dyDescent="0.2">
      <c r="A41" s="6" t="s">
        <v>340</v>
      </c>
      <c r="B41" s="5" t="s">
        <v>42</v>
      </c>
      <c r="C41" s="90"/>
      <c r="D41" s="76">
        <f>投入係数表!AI41</f>
        <v>3.4976152623211448E-3</v>
      </c>
      <c r="E41" s="77">
        <f t="shared" si="9"/>
        <v>0.34976152623211448</v>
      </c>
      <c r="F41" s="76">
        <f>分析係数表!C44</f>
        <v>0.32894128525196487</v>
      </c>
      <c r="G41" s="77">
        <f>E41*F41</f>
        <v>0.11505100597048057</v>
      </c>
      <c r="H41" s="77">
        <v>0.11674325293734837</v>
      </c>
      <c r="I41" s="77">
        <f>C41+H41</f>
        <v>0.11674325293734837</v>
      </c>
      <c r="J41" s="76">
        <f>分析係数表!G44</f>
        <v>0.26022361770562108</v>
      </c>
      <c r="K41" s="78">
        <f>I41*J41</f>
        <v>3.0379351622079168E-2</v>
      </c>
      <c r="L41" s="79"/>
      <c r="M41" s="80"/>
      <c r="N41" s="81">
        <f>分析係数表!H44</f>
        <v>0.11840775914326127</v>
      </c>
      <c r="O41" s="82">
        <f t="shared" si="3"/>
        <v>4.2662377983796747</v>
      </c>
      <c r="P41" s="76">
        <f>分析係数表!C44</f>
        <v>0.32894128525196487</v>
      </c>
      <c r="Q41" s="82">
        <f>O41*P41</f>
        <v>1.4033417445895231</v>
      </c>
      <c r="R41" s="83">
        <v>1.4199954805993602</v>
      </c>
      <c r="S41" s="84">
        <f>I41+R41</f>
        <v>1.5367387335367086</v>
      </c>
      <c r="T41" s="85">
        <f>分析係数表!F44</f>
        <v>0.457650482462858</v>
      </c>
      <c r="U41" s="86">
        <f>S41*T41</f>
        <v>0.70328922282243611</v>
      </c>
      <c r="V41" s="87">
        <f>分析係数表!D44</f>
        <v>0.19191300352274468</v>
      </c>
      <c r="W41" s="88">
        <f>ROUND(S41*V41,0)</f>
        <v>0</v>
      </c>
      <c r="X41" s="76">
        <f>分析係数表!E44</f>
        <v>0.13018839025884515</v>
      </c>
      <c r="Y41" s="89">
        <f>ROUND(S41*X41,0)</f>
        <v>0</v>
      </c>
    </row>
    <row r="42" spans="1:25" x14ac:dyDescent="0.2">
      <c r="A42" s="6" t="s">
        <v>341</v>
      </c>
      <c r="B42" s="5" t="s">
        <v>278</v>
      </c>
      <c r="C42" s="90"/>
      <c r="D42" s="76">
        <f>投入係数表!AI42</f>
        <v>6.3593004769475357E-4</v>
      </c>
      <c r="E42" s="77">
        <f t="shared" si="9"/>
        <v>6.3593004769475353E-2</v>
      </c>
      <c r="F42" s="76">
        <f>分析係数表!C45</f>
        <v>1</v>
      </c>
      <c r="G42" s="77">
        <f>E42*F42</f>
        <v>6.3593004769475353E-2</v>
      </c>
      <c r="H42" s="77">
        <v>6.6480716353733843E-2</v>
      </c>
      <c r="I42" s="77">
        <f>C42+H42</f>
        <v>6.6480716353733843E-2</v>
      </c>
      <c r="J42" s="76">
        <f>分析係数表!G45</f>
        <v>0</v>
      </c>
      <c r="K42" s="78">
        <f>I42*J42</f>
        <v>0</v>
      </c>
      <c r="L42" s="79"/>
      <c r="M42" s="80"/>
      <c r="N42" s="81">
        <f>分析係数表!H45</f>
        <v>0</v>
      </c>
      <c r="O42" s="82">
        <f t="shared" si="3"/>
        <v>0</v>
      </c>
      <c r="P42" s="76">
        <f>分析係数表!C45</f>
        <v>1</v>
      </c>
      <c r="Q42" s="82">
        <f>O42*P42</f>
        <v>0</v>
      </c>
      <c r="R42" s="83">
        <v>4.239872640647983E-3</v>
      </c>
      <c r="S42" s="84">
        <f>I42+R42</f>
        <v>7.0720588994381828E-2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1.3990461049284579E-2</v>
      </c>
      <c r="E43" s="77">
        <f t="shared" si="9"/>
        <v>1.3990461049284579</v>
      </c>
      <c r="F43" s="76">
        <f>分析係数表!C46</f>
        <v>4.3404255319148932E-2</v>
      </c>
      <c r="G43" s="77">
        <f>E43*F43</f>
        <v>6.0724554341575615E-2</v>
      </c>
      <c r="H43" s="77">
        <v>6.3052629876044583E-2</v>
      </c>
      <c r="I43" s="77">
        <f>C43+H43</f>
        <v>6.3052629876044583E-2</v>
      </c>
      <c r="J43" s="76">
        <f>分析係数表!G46</f>
        <v>1.9607843137254902E-2</v>
      </c>
      <c r="K43" s="78">
        <f>I43*J43</f>
        <v>1.2363260760008743E-3</v>
      </c>
      <c r="L43" s="79"/>
      <c r="M43" s="80"/>
      <c r="N43" s="81">
        <f>分析係数表!H46</f>
        <v>2.3708493298309423E-2</v>
      </c>
      <c r="O43" s="82">
        <f t="shared" si="3"/>
        <v>0.85421826224666986</v>
      </c>
      <c r="P43" s="76">
        <f>分析係数表!C46</f>
        <v>4.3404255319148932E-2</v>
      </c>
      <c r="Q43" s="82">
        <f>O43*P43</f>
        <v>3.7076707552834175E-2</v>
      </c>
      <c r="R43" s="83">
        <v>4.0209027354307932E-2</v>
      </c>
      <c r="S43" s="84">
        <f>I43+R43</f>
        <v>0.10326165723035252</v>
      </c>
      <c r="T43" s="85">
        <f>分析係数表!F46</f>
        <v>0.33333333333333331</v>
      </c>
      <c r="U43" s="86">
        <f>S43*T43</f>
        <v>3.4420552410117503E-2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92">
        <f>投入係数表!AI44</f>
        <v>0.23847376788553259</v>
      </c>
      <c r="E44" s="91">
        <f>SUM(E5:E43)</f>
        <v>23.847376788553262</v>
      </c>
      <c r="F44" s="92">
        <f>分析係数表!C47</f>
        <v>0.41345953335341412</v>
      </c>
      <c r="G44" s="91">
        <f>SUM(G5:G43)</f>
        <v>5.6514833793080603</v>
      </c>
      <c r="H44" s="91">
        <f>SUM(H5:H43)</f>
        <v>6.17601540391908</v>
      </c>
      <c r="I44" s="91">
        <f>SUM(I5:I43)</f>
        <v>106.1760154039191</v>
      </c>
      <c r="J44" s="92">
        <f>分析係数表!G47</f>
        <v>0.27301530562506093</v>
      </c>
      <c r="K44" s="93">
        <f>SUM(K5:K43)</f>
        <v>57.464198834530897</v>
      </c>
      <c r="L44" s="94">
        <f>最終需要_まとめ!$L$33</f>
        <v>0.627</v>
      </c>
      <c r="M44" s="91">
        <f>K44*L44</f>
        <v>36.030052669250871</v>
      </c>
      <c r="N44" s="95">
        <f>分析係数表!H47</f>
        <v>1</v>
      </c>
      <c r="O44" s="109">
        <f>SUM(O5:O43)</f>
        <v>36.030052669250871</v>
      </c>
      <c r="P44" s="92">
        <f>分析係数表!C47</f>
        <v>0.41345953335341412</v>
      </c>
      <c r="Q44" s="96">
        <f>SUM(Q5:Q43)</f>
        <v>11.351925372026248</v>
      </c>
      <c r="R44" s="91">
        <f>SUM(R5:R43)</f>
        <v>12.483772687249264</v>
      </c>
      <c r="S44" s="97">
        <f>SUM(S5:S43)</f>
        <v>118.65978809116832</v>
      </c>
      <c r="T44" s="98">
        <f>分析係数表!F47</f>
        <v>0.50258343352939261</v>
      </c>
      <c r="U44" s="99">
        <f>SUM(U5:U43)</f>
        <v>87.079857047822202</v>
      </c>
      <c r="V44" s="100">
        <f>分析係数表!D47</f>
        <v>0.12861924414259254</v>
      </c>
      <c r="W44" s="101">
        <f>SUM(W5:W43)</f>
        <v>14</v>
      </c>
      <c r="X44" s="92">
        <f>分析係数表!E47</f>
        <v>9.5684528645240963E-2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2.1186440677966102E-3</v>
      </c>
      <c r="E5" s="110">
        <f>$C$38*D5</f>
        <v>0.21186440677966101</v>
      </c>
      <c r="F5" s="85">
        <f>分析係数表!C8</f>
        <v>0.20518758684576188</v>
      </c>
      <c r="G5" s="110">
        <f t="shared" ref="G5:G38" si="0">E5*F5</f>
        <v>4.3471946365627519E-2</v>
      </c>
      <c r="H5" s="110">
        <f t="array" ref="H5:H43">MMULT(逆行列係数!C5:AO43,'34'!G5:G43)</f>
        <v>5.9243622449296922E-2</v>
      </c>
      <c r="I5" s="110">
        <f t="shared" ref="I5:I38" si="1">C5+H5</f>
        <v>5.9243622449296922E-2</v>
      </c>
      <c r="J5" s="85">
        <f>分析係数表!G8</f>
        <v>0.11971830985915492</v>
      </c>
      <c r="K5" s="111">
        <f t="shared" ref="K5:K38" si="2">I5*J5</f>
        <v>7.0925463495637156E-3</v>
      </c>
      <c r="L5" s="79" t="s">
        <v>187</v>
      </c>
      <c r="M5" s="80" t="s">
        <v>187</v>
      </c>
      <c r="N5" s="81">
        <f>分析係数表!H8</f>
        <v>1.3167643294941739E-2</v>
      </c>
      <c r="O5" s="82">
        <f t="shared" ref="O5:O43" si="3">$M$44*N5</f>
        <v>0.3998799228364564</v>
      </c>
      <c r="P5" s="76">
        <f>分析係数表!C8</f>
        <v>0.20518758684576188</v>
      </c>
      <c r="Q5" s="82">
        <f t="shared" ref="Q5:Q38" si="4">O5*P5</f>
        <v>8.2050396394881958E-2</v>
      </c>
      <c r="R5" s="83">
        <f t="array" ref="R5:R43">MMULT(逆行列係数!C5:AO43,'34'!Q5:Q43)</f>
        <v>0.13870340221512228</v>
      </c>
      <c r="S5" s="84">
        <f t="shared" ref="S5:S38" si="5">I5+R5</f>
        <v>0.19794702466441921</v>
      </c>
      <c r="T5" s="85">
        <f>分析係数表!F8</f>
        <v>0.45341278439869986</v>
      </c>
      <c r="U5" s="86">
        <f t="shared" ref="U5:U43" si="6">S5*T5</f>
        <v>8.9751711616532434E-2</v>
      </c>
      <c r="V5" s="87">
        <f>分析係数表!D8</f>
        <v>0.60455037919826649</v>
      </c>
      <c r="W5" s="167">
        <f t="shared" ref="W5:W43" si="7">ROUND(S5*V5,0)</f>
        <v>0</v>
      </c>
      <c r="X5" s="76">
        <f>分析係数表!E8</f>
        <v>0.35969664138678226</v>
      </c>
      <c r="Y5" s="166">
        <f t="shared" ref="Y5:Y43" si="8">ROUND(S5*X5,0)</f>
        <v>0</v>
      </c>
    </row>
    <row r="6" spans="1:25" x14ac:dyDescent="0.2">
      <c r="A6" s="6" t="s">
        <v>219</v>
      </c>
      <c r="B6" s="5" t="s">
        <v>265</v>
      </c>
      <c r="C6" s="90"/>
      <c r="D6" s="107">
        <f>投入係数表!AJ6</f>
        <v>0</v>
      </c>
      <c r="E6" s="110">
        <f t="shared" ref="E6:E43" si="9">$C$38*D6</f>
        <v>0</v>
      </c>
      <c r="F6" s="85">
        <f>分析係数表!C9</f>
        <v>1</v>
      </c>
      <c r="G6" s="110">
        <f t="shared" si="0"/>
        <v>0</v>
      </c>
      <c r="H6" s="110">
        <v>6.913239279882342E-4</v>
      </c>
      <c r="I6" s="110">
        <f t="shared" si="1"/>
        <v>6.913239279882342E-4</v>
      </c>
      <c r="J6" s="85">
        <f>分析係数表!G9</f>
        <v>0.24479166666666666</v>
      </c>
      <c r="K6" s="111">
        <f t="shared" si="2"/>
        <v>1.6923033653878648E-4</v>
      </c>
      <c r="L6" s="79"/>
      <c r="M6" s="80"/>
      <c r="N6" s="81">
        <f>分析係数表!H9</f>
        <v>6.7353674142924501E-4</v>
      </c>
      <c r="O6" s="82">
        <f t="shared" si="3"/>
        <v>2.045421600186478E-2</v>
      </c>
      <c r="P6" s="76">
        <f>分析係数表!C9</f>
        <v>1</v>
      </c>
      <c r="Q6" s="82">
        <f t="shared" si="4"/>
        <v>2.045421600186478E-2</v>
      </c>
      <c r="R6" s="83">
        <v>2.5670665619144023E-2</v>
      </c>
      <c r="S6" s="84">
        <f t="shared" si="5"/>
        <v>2.6361989547132259E-2</v>
      </c>
      <c r="T6" s="85">
        <f>分析係数表!F9</f>
        <v>0.671875</v>
      </c>
      <c r="U6" s="86">
        <f t="shared" si="6"/>
        <v>1.7711961726979485E-2</v>
      </c>
      <c r="V6" s="87">
        <f>分析係数表!D9</f>
        <v>7.2916666666666671E-2</v>
      </c>
      <c r="W6" s="167">
        <f t="shared" si="7"/>
        <v>0</v>
      </c>
      <c r="X6" s="76">
        <f>分析係数表!E9</f>
        <v>3.125E-2</v>
      </c>
      <c r="Y6" s="166">
        <f t="shared" si="8"/>
        <v>0</v>
      </c>
    </row>
    <row r="7" spans="1:25" x14ac:dyDescent="0.2">
      <c r="A7" s="6" t="s">
        <v>220</v>
      </c>
      <c r="B7" s="5" t="s">
        <v>266</v>
      </c>
      <c r="C7" s="90"/>
      <c r="D7" s="107">
        <f>投入係数表!AJ7</f>
        <v>6.0532687651331722E-4</v>
      </c>
      <c r="E7" s="110">
        <f t="shared" si="9"/>
        <v>6.0532687651331719E-2</v>
      </c>
      <c r="F7" s="85">
        <f>分析係数表!C10</f>
        <v>1</v>
      </c>
      <c r="G7" s="110">
        <f t="shared" si="0"/>
        <v>6.0532687651331719E-2</v>
      </c>
      <c r="H7" s="110">
        <v>7.7520878775165364E-2</v>
      </c>
      <c r="I7" s="110">
        <f t="shared" si="1"/>
        <v>7.7520878775165364E-2</v>
      </c>
      <c r="J7" s="85">
        <f>分析係数表!G10</f>
        <v>0.17878930079774755</v>
      </c>
      <c r="K7" s="111">
        <f t="shared" si="2"/>
        <v>1.3859903713438764E-2</v>
      </c>
      <c r="L7" s="79"/>
      <c r="M7" s="80"/>
      <c r="N7" s="81">
        <f>分析係数表!H10</f>
        <v>1.34707348285849E-3</v>
      </c>
      <c r="O7" s="82">
        <f t="shared" si="3"/>
        <v>4.090843200372956E-2</v>
      </c>
      <c r="P7" s="76">
        <f>分析係数表!C10</f>
        <v>1</v>
      </c>
      <c r="Q7" s="82">
        <f t="shared" si="4"/>
        <v>4.090843200372956E-2</v>
      </c>
      <c r="R7" s="83">
        <v>9.4863524265819815E-2</v>
      </c>
      <c r="S7" s="84">
        <f t="shared" si="5"/>
        <v>0.17238440304098518</v>
      </c>
      <c r="T7" s="85">
        <f>分析係数表!F10</f>
        <v>0.51806663538244957</v>
      </c>
      <c r="U7" s="86">
        <f t="shared" si="6"/>
        <v>8.9306607675855298E-2</v>
      </c>
      <c r="V7" s="87">
        <f>分析係数表!D10</f>
        <v>0.10652275926794932</v>
      </c>
      <c r="W7" s="167">
        <f t="shared" si="7"/>
        <v>0</v>
      </c>
      <c r="X7" s="76">
        <f>分析係数表!E10</f>
        <v>6.5227592679493199E-2</v>
      </c>
      <c r="Y7" s="166">
        <f t="shared" si="8"/>
        <v>0</v>
      </c>
    </row>
    <row r="8" spans="1:25" x14ac:dyDescent="0.2">
      <c r="A8" s="6" t="s">
        <v>221</v>
      </c>
      <c r="B8" s="5" t="s">
        <v>27</v>
      </c>
      <c r="C8" s="90"/>
      <c r="D8" s="107">
        <f>投入係数表!AJ8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-1.0227108000932389E-3</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投入係数表!AJ9</f>
        <v>7.2639225181598066E-3</v>
      </c>
      <c r="E9" s="110">
        <f t="shared" si="9"/>
        <v>0.72639225181598066</v>
      </c>
      <c r="F9" s="85">
        <f>分析係数表!C12</f>
        <v>0.31725255547245079</v>
      </c>
      <c r="G9" s="110">
        <f t="shared" si="0"/>
        <v>0.23044979816400785</v>
      </c>
      <c r="H9" s="110">
        <v>0.27517396868014338</v>
      </c>
      <c r="I9" s="110">
        <f t="shared" si="1"/>
        <v>0.27517396868014338</v>
      </c>
      <c r="J9" s="85">
        <f>分析係数表!G12</f>
        <v>0.14436450839328538</v>
      </c>
      <c r="K9" s="111">
        <f t="shared" si="2"/>
        <v>3.9725354711138208E-2</v>
      </c>
      <c r="L9" s="79"/>
      <c r="M9" s="80"/>
      <c r="N9" s="81">
        <f>分析係数表!H12</f>
        <v>9.9009900990099015E-2</v>
      </c>
      <c r="O9" s="82">
        <f t="shared" si="3"/>
        <v>3.0067697522741224</v>
      </c>
      <c r="P9" s="76">
        <f>分析係数表!C12</f>
        <v>0.31725255547245079</v>
      </c>
      <c r="Q9" s="82">
        <f t="shared" si="4"/>
        <v>0.95390538762623311</v>
      </c>
      <c r="R9" s="83">
        <v>1.0922532544088164</v>
      </c>
      <c r="S9" s="84">
        <f t="shared" si="5"/>
        <v>1.3674272230889597</v>
      </c>
      <c r="T9" s="85">
        <f>分析係数表!F12</f>
        <v>0.2880095923261391</v>
      </c>
      <c r="U9" s="86">
        <f t="shared" si="6"/>
        <v>0.39383215705751573</v>
      </c>
      <c r="V9" s="87">
        <f>分析係数表!D12</f>
        <v>2.9976019184652279E-2</v>
      </c>
      <c r="W9" s="167">
        <f t="shared" si="7"/>
        <v>0</v>
      </c>
      <c r="X9" s="76">
        <f>分析係数表!E12</f>
        <v>3.0635491606714627E-2</v>
      </c>
      <c r="Y9" s="166">
        <f t="shared" si="8"/>
        <v>0</v>
      </c>
    </row>
    <row r="10" spans="1:25" x14ac:dyDescent="0.2">
      <c r="A10" s="6" t="s">
        <v>223</v>
      </c>
      <c r="B10" s="5" t="s">
        <v>28</v>
      </c>
      <c r="C10" s="90"/>
      <c r="D10" s="107">
        <f>投入係数表!AJ10</f>
        <v>3.0266343825665859E-3</v>
      </c>
      <c r="E10" s="110">
        <f t="shared" si="9"/>
        <v>0.30266343825665859</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0.44897004124093182</v>
      </c>
      <c r="P10" s="76">
        <f>分析係数表!C13</f>
        <v>0</v>
      </c>
      <c r="Q10" s="82">
        <f t="shared" si="4"/>
        <v>0</v>
      </c>
      <c r="R10" s="83">
        <v>0</v>
      </c>
      <c r="S10" s="84">
        <f t="shared" si="5"/>
        <v>0</v>
      </c>
      <c r="T10" s="85">
        <f>分析係数表!F13</f>
        <v>0.38028169014084506</v>
      </c>
      <c r="U10" s="86">
        <f t="shared" si="6"/>
        <v>0</v>
      </c>
      <c r="V10" s="87">
        <f>分析係数表!D13</f>
        <v>0.676056338028169</v>
      </c>
      <c r="W10" s="167">
        <f t="shared" si="7"/>
        <v>0</v>
      </c>
      <c r="X10" s="76">
        <f>分析係数表!E13</f>
        <v>0.60563380281690138</v>
      </c>
      <c r="Y10" s="166">
        <f t="shared" si="8"/>
        <v>0</v>
      </c>
    </row>
    <row r="11" spans="1:25" x14ac:dyDescent="0.2">
      <c r="A11" s="6" t="s">
        <v>224</v>
      </c>
      <c r="B11" s="5" t="s">
        <v>267</v>
      </c>
      <c r="C11" s="90"/>
      <c r="D11" s="107">
        <f>投入係数表!AJ11</f>
        <v>4.5399515738498786E-3</v>
      </c>
      <c r="E11" s="110">
        <f t="shared" si="9"/>
        <v>0.45399515738498786</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3.784029960344984E-2</v>
      </c>
      <c r="P11" s="76">
        <f>分析係数表!C14</f>
        <v>0</v>
      </c>
      <c r="Q11" s="82">
        <f t="shared" si="4"/>
        <v>0</v>
      </c>
      <c r="R11" s="83">
        <v>0</v>
      </c>
      <c r="S11" s="84">
        <f t="shared" si="5"/>
        <v>0</v>
      </c>
      <c r="T11" s="85">
        <f>分析係数表!F14</f>
        <v>0.42105263157894735</v>
      </c>
      <c r="U11" s="86">
        <f t="shared" si="6"/>
        <v>0</v>
      </c>
      <c r="V11" s="87">
        <f>分析係数表!D14</f>
        <v>0.47368421052631576</v>
      </c>
      <c r="W11" s="167">
        <f t="shared" si="7"/>
        <v>0</v>
      </c>
      <c r="X11" s="76">
        <f>分析係数表!E14</f>
        <v>0.10526315789473684</v>
      </c>
      <c r="Y11" s="166">
        <f t="shared" si="8"/>
        <v>0</v>
      </c>
    </row>
    <row r="12" spans="1:25" x14ac:dyDescent="0.2">
      <c r="A12" s="6" t="s">
        <v>225</v>
      </c>
      <c r="B12" s="5" t="s">
        <v>29</v>
      </c>
      <c r="C12" s="90"/>
      <c r="D12" s="107">
        <f>投入係数表!AJ12</f>
        <v>0.1652542372881356</v>
      </c>
      <c r="E12" s="110">
        <f t="shared" si="9"/>
        <v>16.525423728813561</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0.27920004842545421</v>
      </c>
      <c r="P12" s="76">
        <f>分析係数表!C15</f>
        <v>0</v>
      </c>
      <c r="Q12" s="82">
        <f t="shared" si="4"/>
        <v>0</v>
      </c>
      <c r="R12" s="83">
        <v>0</v>
      </c>
      <c r="S12" s="84">
        <f t="shared" si="5"/>
        <v>0</v>
      </c>
      <c r="T12" s="85">
        <f>分析係数表!F15</f>
        <v>0.31182795698924731</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投入係数表!AJ13</f>
        <v>2.4213075060532689E-3</v>
      </c>
      <c r="E13" s="110">
        <f t="shared" si="9"/>
        <v>0.24213075060532688</v>
      </c>
      <c r="F13" s="85">
        <f>分析係数表!C16</f>
        <v>8.9814814814814792E-2</v>
      </c>
      <c r="G13" s="110">
        <f t="shared" si="0"/>
        <v>2.1746928526589538E-2</v>
      </c>
      <c r="H13" s="110">
        <v>2.5909555679084494E-2</v>
      </c>
      <c r="I13" s="110">
        <f t="shared" si="1"/>
        <v>2.5909555679084494E-2</v>
      </c>
      <c r="J13" s="85">
        <f>分析係数表!G16</f>
        <v>3.255813953488372E-2</v>
      </c>
      <c r="K13" s="111">
        <f t="shared" si="2"/>
        <v>8.4356692908647195E-4</v>
      </c>
      <c r="L13" s="79"/>
      <c r="M13" s="80"/>
      <c r="N13" s="81">
        <f>分析係数表!H16</f>
        <v>1.7579308951303295E-2</v>
      </c>
      <c r="O13" s="82">
        <f t="shared" si="3"/>
        <v>0.5338550376486707</v>
      </c>
      <c r="P13" s="76">
        <f>分析係数表!C16</f>
        <v>8.9814814814814792E-2</v>
      </c>
      <c r="Q13" s="82">
        <f t="shared" si="4"/>
        <v>4.7948091344371335E-2</v>
      </c>
      <c r="R13" s="83">
        <v>5.2902361931839698E-2</v>
      </c>
      <c r="S13" s="84">
        <f t="shared" si="5"/>
        <v>7.8811917610924195E-2</v>
      </c>
      <c r="T13" s="85">
        <f>分析係数表!F16</f>
        <v>0.28372093023255812</v>
      </c>
      <c r="U13" s="86">
        <f t="shared" si="6"/>
        <v>2.2360590577983144E-2</v>
      </c>
      <c r="V13" s="87">
        <f>分析係数表!D16</f>
        <v>0</v>
      </c>
      <c r="W13" s="167">
        <f t="shared" si="7"/>
        <v>0</v>
      </c>
      <c r="X13" s="76">
        <f>分析係数表!E16</f>
        <v>0</v>
      </c>
      <c r="Y13" s="166">
        <f t="shared" si="8"/>
        <v>0</v>
      </c>
    </row>
    <row r="14" spans="1:25" x14ac:dyDescent="0.2">
      <c r="A14" s="6" t="s">
        <v>2</v>
      </c>
      <c r="B14" s="5" t="s">
        <v>364</v>
      </c>
      <c r="C14" s="90"/>
      <c r="D14" s="107">
        <f>投入係数表!AJ14</f>
        <v>2.1186440677966102E-3</v>
      </c>
      <c r="E14" s="110">
        <f t="shared" si="9"/>
        <v>0.21186440677966101</v>
      </c>
      <c r="F14" s="85">
        <f>分析係数表!C17</f>
        <v>7.194244604316502E-3</v>
      </c>
      <c r="G14" s="110">
        <f t="shared" si="0"/>
        <v>1.5242043653212927E-3</v>
      </c>
      <c r="H14" s="110">
        <v>1.875329148958785E-3</v>
      </c>
      <c r="I14" s="110">
        <f t="shared" si="1"/>
        <v>1.875329148958785E-3</v>
      </c>
      <c r="J14" s="85">
        <f>分析係数表!G17</f>
        <v>0.24242424242424243</v>
      </c>
      <c r="K14" s="111">
        <f t="shared" si="2"/>
        <v>4.5462524823243272E-4</v>
      </c>
      <c r="L14" s="79"/>
      <c r="M14" s="80"/>
      <c r="N14" s="81">
        <f>分析係数表!H17</f>
        <v>2.8625311510742913E-3</v>
      </c>
      <c r="O14" s="82">
        <f t="shared" si="3"/>
        <v>8.6930418007925309E-2</v>
      </c>
      <c r="P14" s="76">
        <f>分析係数表!C17</f>
        <v>7.194244604316502E-3</v>
      </c>
      <c r="Q14" s="82">
        <f t="shared" si="4"/>
        <v>6.2539869070449478E-4</v>
      </c>
      <c r="R14" s="83">
        <v>1.0035155782832461E-3</v>
      </c>
      <c r="S14" s="84">
        <f t="shared" si="5"/>
        <v>2.8788447272420311E-3</v>
      </c>
      <c r="T14" s="85">
        <f>分析係数表!F17</f>
        <v>0.39393939393939392</v>
      </c>
      <c r="U14" s="86">
        <f t="shared" si="6"/>
        <v>1.1340903470953454E-3</v>
      </c>
      <c r="V14" s="87">
        <f>分析係数表!D17</f>
        <v>3.0303030303030304E-2</v>
      </c>
      <c r="W14" s="167">
        <f t="shared" si="7"/>
        <v>0</v>
      </c>
      <c r="X14" s="76">
        <f>分析係数表!E17</f>
        <v>1.0101010101010102E-2</v>
      </c>
      <c r="Y14" s="166">
        <f t="shared" si="8"/>
        <v>0</v>
      </c>
    </row>
    <row r="15" spans="1:25" x14ac:dyDescent="0.2">
      <c r="A15" s="6" t="s">
        <v>3</v>
      </c>
      <c r="B15" s="5" t="s">
        <v>31</v>
      </c>
      <c r="C15" s="90"/>
      <c r="D15" s="107">
        <f>投入係数表!AJ15</f>
        <v>1.2106537530266344E-3</v>
      </c>
      <c r="E15" s="110">
        <f t="shared" si="9"/>
        <v>0.12106537530266344</v>
      </c>
      <c r="F15" s="85">
        <f>分析係数表!C18</f>
        <v>0.18904593639575973</v>
      </c>
      <c r="G15" s="110">
        <f t="shared" si="0"/>
        <v>2.2886917239196093E-2</v>
      </c>
      <c r="H15" s="110">
        <v>2.7712360222075193E-2</v>
      </c>
      <c r="I15" s="110">
        <f t="shared" si="1"/>
        <v>2.7712360222075193E-2</v>
      </c>
      <c r="J15" s="85">
        <f>分析係数表!G18</f>
        <v>0.21417322834645669</v>
      </c>
      <c r="K15" s="111">
        <f t="shared" si="2"/>
        <v>5.9352456538617733E-3</v>
      </c>
      <c r="L15" s="79"/>
      <c r="M15" s="80"/>
      <c r="N15" s="81">
        <f>分析係数表!H18</f>
        <v>4.7147571900047147E-4</v>
      </c>
      <c r="O15" s="82">
        <f t="shared" si="3"/>
        <v>1.4317951201305345E-2</v>
      </c>
      <c r="P15" s="76">
        <f>分析係数表!C18</f>
        <v>0.18904593639575973</v>
      </c>
      <c r="Q15" s="82">
        <f t="shared" si="4"/>
        <v>2.7067504921195616E-3</v>
      </c>
      <c r="R15" s="83">
        <v>4.5078341760511273E-3</v>
      </c>
      <c r="S15" s="84">
        <f t="shared" si="5"/>
        <v>3.2220194398126317E-2</v>
      </c>
      <c r="T15" s="85">
        <f>分析係数表!F18</f>
        <v>0.45826771653543308</v>
      </c>
      <c r="U15" s="86">
        <f t="shared" si="6"/>
        <v>1.4765474913157099E-2</v>
      </c>
      <c r="V15" s="87">
        <f>分析係数表!D18</f>
        <v>5.0393700787401574E-2</v>
      </c>
      <c r="W15" s="167">
        <f t="shared" si="7"/>
        <v>0</v>
      </c>
      <c r="X15" s="76">
        <f>分析係数表!E18</f>
        <v>4.5669291338582677E-2</v>
      </c>
      <c r="Y15" s="166">
        <f t="shared" si="8"/>
        <v>0</v>
      </c>
    </row>
    <row r="16" spans="1:25" x14ac:dyDescent="0.2">
      <c r="A16" s="6" t="s">
        <v>4</v>
      </c>
      <c r="B16" s="5" t="s">
        <v>32</v>
      </c>
      <c r="C16" s="90"/>
      <c r="D16" s="107">
        <f>投入係数表!AJ16</f>
        <v>0</v>
      </c>
      <c r="E16" s="110">
        <f t="shared" si="9"/>
        <v>0</v>
      </c>
      <c r="F16" s="85">
        <f>分析係数表!C19</f>
        <v>0.10693641618497107</v>
      </c>
      <c r="G16" s="110">
        <f t="shared" si="0"/>
        <v>0</v>
      </c>
      <c r="H16" s="110">
        <v>8.2935104666406289E-4</v>
      </c>
      <c r="I16" s="110">
        <f t="shared" si="1"/>
        <v>8.2935104666406289E-4</v>
      </c>
      <c r="J16" s="85">
        <f>分析係数表!G19</f>
        <v>5.6250000000000001E-2</v>
      </c>
      <c r="K16" s="111">
        <f t="shared" si="2"/>
        <v>4.6650996374853536E-5</v>
      </c>
      <c r="L16" s="79"/>
      <c r="M16" s="80"/>
      <c r="N16" s="81">
        <f>分析係数表!H19</f>
        <v>-1.34707348285849E-4</v>
      </c>
      <c r="O16" s="82">
        <f t="shared" si="3"/>
        <v>-4.0908432003729555E-3</v>
      </c>
      <c r="P16" s="76">
        <f>分析係数表!C19</f>
        <v>0.10693641618497107</v>
      </c>
      <c r="Q16" s="82">
        <f t="shared" si="4"/>
        <v>-4.374601110225414E-4</v>
      </c>
      <c r="R16" s="83">
        <v>-2.386571549685392E-4</v>
      </c>
      <c r="S16" s="84">
        <f t="shared" si="5"/>
        <v>5.9069389169552372E-4</v>
      </c>
      <c r="T16" s="85">
        <f>分析係数表!F19</f>
        <v>0.23125000000000001</v>
      </c>
      <c r="U16" s="86">
        <f t="shared" si="6"/>
        <v>1.3659796245458987E-4</v>
      </c>
      <c r="V16" s="87">
        <f>分析係数表!D19</f>
        <v>0</v>
      </c>
      <c r="W16" s="167">
        <f t="shared" si="7"/>
        <v>0</v>
      </c>
      <c r="X16" s="76">
        <f>分析係数表!E19</f>
        <v>0</v>
      </c>
      <c r="Y16" s="166">
        <f t="shared" si="8"/>
        <v>0</v>
      </c>
    </row>
    <row r="17" spans="1:25" x14ac:dyDescent="0.2">
      <c r="A17" s="6" t="s">
        <v>5</v>
      </c>
      <c r="B17" s="5" t="s">
        <v>33</v>
      </c>
      <c r="C17" s="90"/>
      <c r="D17" s="107">
        <f>投入係数表!AJ17</f>
        <v>1.5133171912832929E-3</v>
      </c>
      <c r="E17" s="110">
        <f t="shared" si="9"/>
        <v>0.1513317191283293</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1.8408794401678297E-2</v>
      </c>
      <c r="P17" s="76">
        <f>分析係数表!C20</f>
        <v>0</v>
      </c>
      <c r="Q17" s="82">
        <f t="shared" si="4"/>
        <v>0</v>
      </c>
      <c r="R17" s="83">
        <v>0</v>
      </c>
      <c r="S17" s="84">
        <f t="shared" si="5"/>
        <v>0</v>
      </c>
      <c r="T17" s="85">
        <f>分析係数表!F20</f>
        <v>0</v>
      </c>
      <c r="U17" s="86">
        <f t="shared" si="6"/>
        <v>0</v>
      </c>
      <c r="V17" s="87">
        <f>分析係数表!D20</f>
        <v>0</v>
      </c>
      <c r="W17" s="167">
        <f t="shared" si="7"/>
        <v>0</v>
      </c>
      <c r="X17" s="76">
        <f>分析係数表!E20</f>
        <v>0</v>
      </c>
      <c r="Y17" s="166">
        <f t="shared" si="8"/>
        <v>0</v>
      </c>
    </row>
    <row r="18" spans="1:25" x14ac:dyDescent="0.2">
      <c r="A18" s="6" t="s">
        <v>6</v>
      </c>
      <c r="B18" s="5" t="s">
        <v>34</v>
      </c>
      <c r="C18" s="90"/>
      <c r="D18" s="107">
        <f>投入係数表!AJ18</f>
        <v>3.0266343825665861E-4</v>
      </c>
      <c r="E18" s="110">
        <f t="shared" si="9"/>
        <v>3.026634382566586E-2</v>
      </c>
      <c r="F18" s="85">
        <f>分析係数表!C21</f>
        <v>2.4177949709864643E-2</v>
      </c>
      <c r="G18" s="110">
        <f t="shared" si="0"/>
        <v>7.3177813891842146E-4</v>
      </c>
      <c r="H18" s="110">
        <v>1.6252234802787047E-3</v>
      </c>
      <c r="I18" s="110">
        <f t="shared" si="1"/>
        <v>1.6252234802787047E-3</v>
      </c>
      <c r="J18" s="85">
        <f>分析係数表!G21</f>
        <v>0.28491620111731841</v>
      </c>
      <c r="K18" s="111">
        <f t="shared" si="2"/>
        <v>4.6305249996767559E-4</v>
      </c>
      <c r="L18" s="79"/>
      <c r="M18" s="80"/>
      <c r="N18" s="81">
        <f>分析係数表!H21</f>
        <v>9.7662827507240518E-4</v>
      </c>
      <c r="O18" s="82">
        <f t="shared" si="3"/>
        <v>2.9658613202703927E-2</v>
      </c>
      <c r="P18" s="76">
        <f>分析係数表!C21</f>
        <v>2.4177949709864643E-2</v>
      </c>
      <c r="Q18" s="82">
        <f t="shared" si="4"/>
        <v>7.1708445847930313E-4</v>
      </c>
      <c r="R18" s="83">
        <v>1.2000990518640151E-3</v>
      </c>
      <c r="S18" s="84">
        <f t="shared" si="5"/>
        <v>2.8253225321427195E-3</v>
      </c>
      <c r="T18" s="85">
        <f>分析係数表!F21</f>
        <v>0.42458100558659218</v>
      </c>
      <c r="U18" s="86">
        <f t="shared" si="6"/>
        <v>1.1995782818036128E-3</v>
      </c>
      <c r="V18" s="87">
        <f>分析係数表!D21</f>
        <v>0.13407821229050279</v>
      </c>
      <c r="W18" s="167">
        <f t="shared" si="7"/>
        <v>0</v>
      </c>
      <c r="X18" s="76">
        <f>分析係数表!E21</f>
        <v>0.11173184357541899</v>
      </c>
      <c r="Y18" s="166">
        <f t="shared" si="8"/>
        <v>0</v>
      </c>
    </row>
    <row r="19" spans="1:25" x14ac:dyDescent="0.2">
      <c r="A19" s="6" t="s">
        <v>7</v>
      </c>
      <c r="B19" s="5" t="s">
        <v>268</v>
      </c>
      <c r="C19" s="90"/>
      <c r="D19" s="107">
        <f>投入係数表!AJ19</f>
        <v>0</v>
      </c>
      <c r="E19" s="110">
        <f t="shared" si="9"/>
        <v>0</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1.0227108000932389E-3</v>
      </c>
      <c r="P19" s="76">
        <f>分析係数表!C22</f>
        <v>0</v>
      </c>
      <c r="Q19" s="82">
        <f t="shared" si="4"/>
        <v>0</v>
      </c>
      <c r="R19" s="83">
        <v>0</v>
      </c>
      <c r="S19" s="84">
        <f t="shared" si="5"/>
        <v>0</v>
      </c>
      <c r="T19" s="85">
        <f>分析係数表!F22</f>
        <v>0.5714285714285714</v>
      </c>
      <c r="U19" s="86">
        <f t="shared" si="6"/>
        <v>0</v>
      </c>
      <c r="V19" s="87">
        <f>分析係数表!D22</f>
        <v>0.7142857142857143</v>
      </c>
      <c r="W19" s="167">
        <f t="shared" si="7"/>
        <v>0</v>
      </c>
      <c r="X19" s="76">
        <f>分析係数表!E22</f>
        <v>0.42857142857142855</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1.0227108000932389E-3</v>
      </c>
      <c r="P20" s="76">
        <f>分析係数表!C23</f>
        <v>0</v>
      </c>
      <c r="Q20" s="82">
        <f t="shared" si="4"/>
        <v>0</v>
      </c>
      <c r="R20" s="83">
        <v>0</v>
      </c>
      <c r="S20" s="84">
        <f t="shared" si="5"/>
        <v>0</v>
      </c>
      <c r="T20" s="85">
        <f>分析係数表!F23</f>
        <v>0.44131455399061031</v>
      </c>
      <c r="U20" s="86">
        <f t="shared" si="6"/>
        <v>0</v>
      </c>
      <c r="V20" s="87">
        <f>分析係数表!D23</f>
        <v>0.25821596244131456</v>
      </c>
      <c r="W20" s="167">
        <f t="shared" si="7"/>
        <v>0</v>
      </c>
      <c r="X20" s="76">
        <f>分析係数表!E23</f>
        <v>0.26760563380281688</v>
      </c>
      <c r="Y20" s="166">
        <f t="shared" si="8"/>
        <v>0</v>
      </c>
    </row>
    <row r="21" spans="1:25" x14ac:dyDescent="0.2">
      <c r="A21" s="6" t="s">
        <v>9</v>
      </c>
      <c r="B21" s="5" t="s">
        <v>270</v>
      </c>
      <c r="C21" s="90"/>
      <c r="D21" s="107">
        <f>投入係数表!AJ21</f>
        <v>1.2711864406779662E-2</v>
      </c>
      <c r="E21" s="110">
        <f t="shared" si="9"/>
        <v>1.2711864406779663</v>
      </c>
      <c r="F21" s="85">
        <f>分析係数表!C24</f>
        <v>5.8479532163743242E-3</v>
      </c>
      <c r="G21" s="110">
        <f t="shared" si="0"/>
        <v>7.4338388343741417E-3</v>
      </c>
      <c r="H21" s="110">
        <v>7.5554083021985696E-3</v>
      </c>
      <c r="I21" s="110">
        <f t="shared" si="1"/>
        <v>7.5554083021985696E-3</v>
      </c>
      <c r="J21" s="85">
        <f>分析係数表!G24</f>
        <v>0.33333333333333331</v>
      </c>
      <c r="K21" s="111">
        <f t="shared" si="2"/>
        <v>2.5184694340661899E-3</v>
      </c>
      <c r="L21" s="79"/>
      <c r="M21" s="80"/>
      <c r="N21" s="81">
        <f>分析係数表!H24</f>
        <v>4.0412204485754696E-4</v>
      </c>
      <c r="O21" s="82">
        <f t="shared" si="3"/>
        <v>1.2272529601118866E-2</v>
      </c>
      <c r="P21" s="76">
        <f>分析係数表!C24</f>
        <v>5.8479532163743242E-3</v>
      </c>
      <c r="Q21" s="82">
        <f t="shared" si="4"/>
        <v>7.1769178953912178E-5</v>
      </c>
      <c r="R21" s="83">
        <v>1.4707866246711611E-4</v>
      </c>
      <c r="S21" s="84">
        <f t="shared" si="5"/>
        <v>7.7024869646656856E-3</v>
      </c>
      <c r="T21" s="85">
        <f>分析係数表!F24</f>
        <v>0.66666666666666663</v>
      </c>
      <c r="U21" s="86">
        <f t="shared" si="6"/>
        <v>5.1349913097771234E-3</v>
      </c>
      <c r="V21" s="87">
        <f>分析係数表!D24</f>
        <v>0</v>
      </c>
      <c r="W21" s="167">
        <f t="shared" si="7"/>
        <v>0</v>
      </c>
      <c r="X21" s="76">
        <f>分析係数表!E24</f>
        <v>0</v>
      </c>
      <c r="Y21" s="166">
        <f t="shared" si="8"/>
        <v>0</v>
      </c>
    </row>
    <row r="22" spans="1:25" x14ac:dyDescent="0.2">
      <c r="A22" s="6" t="s">
        <v>10</v>
      </c>
      <c r="B22" s="5" t="s">
        <v>271</v>
      </c>
      <c r="C22" s="90"/>
      <c r="D22" s="107">
        <f>投入係数表!AJ22</f>
        <v>0</v>
      </c>
      <c r="E22" s="110">
        <f t="shared" si="9"/>
        <v>0</v>
      </c>
      <c r="F22" s="85">
        <f>分析係数表!C25</f>
        <v>1.2048192771084376E-2</v>
      </c>
      <c r="G22" s="110">
        <f t="shared" si="0"/>
        <v>0</v>
      </c>
      <c r="H22" s="110">
        <v>3.230770412542046E-4</v>
      </c>
      <c r="I22" s="110">
        <f t="shared" si="1"/>
        <v>3.230770412542046E-4</v>
      </c>
      <c r="J22" s="85">
        <f>分析係数表!G25</f>
        <v>0.33333333333333331</v>
      </c>
      <c r="K22" s="111">
        <f t="shared" si="2"/>
        <v>1.0769234708473487E-4</v>
      </c>
      <c r="L22" s="79"/>
      <c r="M22" s="80"/>
      <c r="N22" s="81">
        <f>分析係数表!H25</f>
        <v>5.3882939314339599E-4</v>
      </c>
      <c r="O22" s="82">
        <f t="shared" si="3"/>
        <v>1.6363372801491822E-2</v>
      </c>
      <c r="P22" s="76">
        <f>分析係数表!C25</f>
        <v>1.2048192771084376E-2</v>
      </c>
      <c r="Q22" s="82">
        <f t="shared" si="4"/>
        <v>1.9714906989749248E-4</v>
      </c>
      <c r="R22" s="83">
        <v>3.2953181177099974E-4</v>
      </c>
      <c r="S22" s="84">
        <f t="shared" si="5"/>
        <v>6.5260885302520434E-4</v>
      </c>
      <c r="T22" s="85">
        <f>分析係数表!F25</f>
        <v>0.66666666666666663</v>
      </c>
      <c r="U22" s="86">
        <f t="shared" si="6"/>
        <v>4.3507256868346956E-4</v>
      </c>
      <c r="V22" s="87">
        <f>分析係数表!D25</f>
        <v>0</v>
      </c>
      <c r="W22" s="167">
        <f t="shared" si="7"/>
        <v>0</v>
      </c>
      <c r="X22" s="76">
        <f>分析係数表!E25</f>
        <v>0</v>
      </c>
      <c r="Y22" s="166">
        <f t="shared" si="8"/>
        <v>0</v>
      </c>
    </row>
    <row r="23" spans="1:25" x14ac:dyDescent="0.2">
      <c r="A23" s="6" t="s">
        <v>11</v>
      </c>
      <c r="B23" s="5" t="s">
        <v>35</v>
      </c>
      <c r="C23" s="90"/>
      <c r="D23" s="107">
        <f>投入係数表!AJ23</f>
        <v>0</v>
      </c>
      <c r="E23" s="110">
        <f t="shared" si="9"/>
        <v>0</v>
      </c>
      <c r="F23" s="85">
        <f>分析係数表!C26</f>
        <v>2.4531024531024515E-2</v>
      </c>
      <c r="G23" s="110">
        <f t="shared" si="0"/>
        <v>0</v>
      </c>
      <c r="H23" s="110">
        <v>4.1148664640040816E-4</v>
      </c>
      <c r="I23" s="110">
        <f t="shared" si="1"/>
        <v>4.1148664640040816E-4</v>
      </c>
      <c r="J23" s="85">
        <f>分析係数表!G26</f>
        <v>0.2</v>
      </c>
      <c r="K23" s="111">
        <f t="shared" si="2"/>
        <v>8.2297329280081637E-5</v>
      </c>
      <c r="L23" s="79"/>
      <c r="M23" s="80"/>
      <c r="N23" s="81">
        <f>分析係数表!H26</f>
        <v>1.1988953997440561E-2</v>
      </c>
      <c r="O23" s="82">
        <f t="shared" si="3"/>
        <v>0.36408504483319304</v>
      </c>
      <c r="P23" s="76">
        <f>分析係数表!C26</f>
        <v>2.4531024531024515E-2</v>
      </c>
      <c r="Q23" s="82">
        <f t="shared" si="4"/>
        <v>8.9313791661822187E-3</v>
      </c>
      <c r="R23" s="83">
        <v>9.1094600664138447E-3</v>
      </c>
      <c r="S23" s="84">
        <f t="shared" si="5"/>
        <v>9.5209467128142527E-3</v>
      </c>
      <c r="T23" s="85">
        <f>分析係数表!F26</f>
        <v>0.35</v>
      </c>
      <c r="U23" s="86">
        <f t="shared" si="6"/>
        <v>3.3323313494849883E-3</v>
      </c>
      <c r="V23" s="87">
        <f>分析係数表!D26</f>
        <v>0.17499999999999999</v>
      </c>
      <c r="W23" s="167">
        <f t="shared" si="7"/>
        <v>0</v>
      </c>
      <c r="X23" s="76">
        <f>分析係数表!E26</f>
        <v>0.2</v>
      </c>
      <c r="Y23" s="166">
        <f t="shared" si="8"/>
        <v>0</v>
      </c>
    </row>
    <row r="24" spans="1:25" x14ac:dyDescent="0.2">
      <c r="A24" s="6" t="s">
        <v>12</v>
      </c>
      <c r="B24" s="5" t="s">
        <v>365</v>
      </c>
      <c r="C24" s="90"/>
      <c r="D24" s="107">
        <f>投入係数表!AJ24</f>
        <v>0</v>
      </c>
      <c r="E24" s="110">
        <f t="shared" si="9"/>
        <v>0</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0.34874438283179449</v>
      </c>
      <c r="P24" s="76">
        <f>分析係数表!C27</f>
        <v>0</v>
      </c>
      <c r="Q24" s="82">
        <f t="shared" si="4"/>
        <v>0</v>
      </c>
      <c r="R24" s="83">
        <v>0</v>
      </c>
      <c r="S24" s="84">
        <f t="shared" si="5"/>
        <v>0</v>
      </c>
      <c r="T24" s="85">
        <f>分析係数表!F27</f>
        <v>0</v>
      </c>
      <c r="U24" s="86">
        <f t="shared" si="6"/>
        <v>0</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3.3670033670033517E-3</v>
      </c>
      <c r="G25" s="110">
        <f t="shared" si="0"/>
        <v>0</v>
      </c>
      <c r="H25" s="110">
        <v>2.1021340225653272E-4</v>
      </c>
      <c r="I25" s="110">
        <f t="shared" si="1"/>
        <v>2.1021340225653272E-4</v>
      </c>
      <c r="J25" s="85">
        <f>分析係数表!G28</f>
        <v>0.13333333333333333</v>
      </c>
      <c r="K25" s="111">
        <f t="shared" si="2"/>
        <v>2.8028453634204361E-5</v>
      </c>
      <c r="L25" s="79"/>
      <c r="M25" s="80"/>
      <c r="N25" s="81">
        <f>分析係数表!H28</f>
        <v>2.1418468377449991E-2</v>
      </c>
      <c r="O25" s="82">
        <f t="shared" si="3"/>
        <v>0.65044406885929995</v>
      </c>
      <c r="P25" s="76">
        <f>分析係数表!C28</f>
        <v>3.3670033670033517E-3</v>
      </c>
      <c r="Q25" s="82">
        <f t="shared" si="4"/>
        <v>2.190047369896623E-3</v>
      </c>
      <c r="R25" s="83">
        <v>2.2809599689284179E-3</v>
      </c>
      <c r="S25" s="84">
        <f t="shared" si="5"/>
        <v>2.4911733711849506E-3</v>
      </c>
      <c r="T25" s="85">
        <f>分析係数表!F28</f>
        <v>0.22222222222222221</v>
      </c>
      <c r="U25" s="86">
        <f t="shared" si="6"/>
        <v>5.5359408248554457E-4</v>
      </c>
      <c r="V25" s="87">
        <f>分析係数表!D28</f>
        <v>0.62222222222222223</v>
      </c>
      <c r="W25" s="167">
        <f t="shared" si="7"/>
        <v>0</v>
      </c>
      <c r="X25" s="76">
        <f>分析係数表!E28</f>
        <v>0.62222222222222223</v>
      </c>
      <c r="Y25" s="166">
        <f t="shared" si="8"/>
        <v>0</v>
      </c>
    </row>
    <row r="26" spans="1:25" x14ac:dyDescent="0.2">
      <c r="A26" s="6" t="s">
        <v>14</v>
      </c>
      <c r="B26" s="5" t="s">
        <v>50</v>
      </c>
      <c r="C26" s="90"/>
      <c r="D26" s="107">
        <f>投入係数表!AJ26</f>
        <v>3.3292978208232446E-3</v>
      </c>
      <c r="E26" s="110">
        <f t="shared" si="9"/>
        <v>0.33292978208232449</v>
      </c>
      <c r="F26" s="85">
        <f>分析係数表!C29</f>
        <v>2.5392986698911768E-2</v>
      </c>
      <c r="G26" s="110">
        <f t="shared" si="0"/>
        <v>8.4540815280880598E-3</v>
      </c>
      <c r="H26" s="110">
        <v>9.5547180773956127E-3</v>
      </c>
      <c r="I26" s="110">
        <f t="shared" si="1"/>
        <v>9.5547180773956127E-3</v>
      </c>
      <c r="J26" s="85">
        <f>分析係数表!G29</f>
        <v>0.29914529914529914</v>
      </c>
      <c r="K26" s="111">
        <f t="shared" si="2"/>
        <v>2.8582489975115082E-3</v>
      </c>
      <c r="L26" s="79"/>
      <c r="M26" s="80"/>
      <c r="N26" s="81">
        <f>分析係数表!H29</f>
        <v>1.0103051121438675E-2</v>
      </c>
      <c r="O26" s="82">
        <f t="shared" si="3"/>
        <v>0.30681324002797167</v>
      </c>
      <c r="P26" s="76">
        <f>分析係数表!C29</f>
        <v>2.5392986698911768E-2</v>
      </c>
      <c r="Q26" s="82">
        <f t="shared" si="4"/>
        <v>7.7909045230803086E-3</v>
      </c>
      <c r="R26" s="83">
        <v>9.8755114061802284E-3</v>
      </c>
      <c r="S26" s="84">
        <f t="shared" si="5"/>
        <v>1.9430229483575839E-2</v>
      </c>
      <c r="T26" s="85">
        <f>分析係数表!F29</f>
        <v>0.51282051282051277</v>
      </c>
      <c r="U26" s="86">
        <f t="shared" si="6"/>
        <v>9.9642202479876089E-3</v>
      </c>
      <c r="V26" s="87">
        <f>分析係数表!D29</f>
        <v>0.15384615384615385</v>
      </c>
      <c r="W26" s="167">
        <f t="shared" si="7"/>
        <v>0</v>
      </c>
      <c r="X26" s="76">
        <f>分析係数表!E29</f>
        <v>0.10256410256410256</v>
      </c>
      <c r="Y26" s="166">
        <f t="shared" si="8"/>
        <v>0</v>
      </c>
    </row>
    <row r="27" spans="1:25" x14ac:dyDescent="0.2">
      <c r="A27" s="6" t="s">
        <v>15</v>
      </c>
      <c r="B27" s="5" t="s">
        <v>36</v>
      </c>
      <c r="C27" s="90"/>
      <c r="D27" s="107">
        <f>投入係数表!AJ27</f>
        <v>2.4213075060532689E-3</v>
      </c>
      <c r="E27" s="110">
        <f t="shared" si="9"/>
        <v>0.24213075060532688</v>
      </c>
      <c r="F27" s="85">
        <f>分析係数表!C30</f>
        <v>1</v>
      </c>
      <c r="G27" s="110">
        <f t="shared" si="0"/>
        <v>0.24213075060532688</v>
      </c>
      <c r="H27" s="110">
        <v>0.26663771637447542</v>
      </c>
      <c r="I27" s="110">
        <f t="shared" si="1"/>
        <v>0.26663771637447542</v>
      </c>
      <c r="J27" s="85">
        <f>分析係数表!G30</f>
        <v>0.34463347510632975</v>
      </c>
      <c r="K27" s="111">
        <f t="shared" si="2"/>
        <v>9.1892282788551383E-2</v>
      </c>
      <c r="L27" s="79"/>
      <c r="M27" s="80"/>
      <c r="N27" s="81">
        <f>分析係数表!H30</f>
        <v>0</v>
      </c>
      <c r="O27" s="82">
        <f t="shared" si="3"/>
        <v>0</v>
      </c>
      <c r="P27" s="76">
        <f>分析係数表!C30</f>
        <v>1</v>
      </c>
      <c r="Q27" s="82">
        <f t="shared" si="4"/>
        <v>0</v>
      </c>
      <c r="R27" s="83">
        <v>4.3827343575629597E-2</v>
      </c>
      <c r="S27" s="84">
        <f t="shared" si="5"/>
        <v>0.31046505995010504</v>
      </c>
      <c r="T27" s="85">
        <f>分析係数表!F30</f>
        <v>0.44145609206905179</v>
      </c>
      <c r="U27" s="86">
        <f t="shared" si="6"/>
        <v>0.13705669208955726</v>
      </c>
      <c r="V27" s="87">
        <f>分析係数表!D30</f>
        <v>0.12797097823367526</v>
      </c>
      <c r="W27" s="167">
        <f t="shared" si="7"/>
        <v>0</v>
      </c>
      <c r="X27" s="76">
        <f>分析係数表!E30</f>
        <v>9.4195646735051292E-2</v>
      </c>
      <c r="Y27" s="166">
        <f t="shared" si="8"/>
        <v>0</v>
      </c>
    </row>
    <row r="28" spans="1:25" x14ac:dyDescent="0.2">
      <c r="A28" s="6" t="s">
        <v>16</v>
      </c>
      <c r="B28" s="5" t="s">
        <v>192</v>
      </c>
      <c r="C28" s="90"/>
      <c r="D28" s="107">
        <f>投入係数表!AJ28</f>
        <v>1.1501210653753027E-2</v>
      </c>
      <c r="E28" s="110">
        <f t="shared" si="9"/>
        <v>1.1501210653753027</v>
      </c>
      <c r="F28" s="85">
        <f>分析係数表!C31</f>
        <v>1.5332197614991494E-2</v>
      </c>
      <c r="G28" s="110">
        <f t="shared" si="0"/>
        <v>1.763388345549869E-2</v>
      </c>
      <c r="H28" s="110">
        <v>1.9420759080386745E-2</v>
      </c>
      <c r="I28" s="110">
        <f t="shared" si="1"/>
        <v>1.9420759080386745E-2</v>
      </c>
      <c r="J28" s="85">
        <f>分析係数表!G31</f>
        <v>7.407407407407407E-2</v>
      </c>
      <c r="K28" s="111">
        <f t="shared" si="2"/>
        <v>1.4385747466953143E-3</v>
      </c>
      <c r="L28" s="79"/>
      <c r="M28" s="80"/>
      <c r="N28" s="81">
        <f>分析係数表!H31</f>
        <v>2.4786152084596214E-2</v>
      </c>
      <c r="O28" s="82">
        <f t="shared" si="3"/>
        <v>0.75271514886862378</v>
      </c>
      <c r="P28" s="76">
        <f>分析係数表!C31</f>
        <v>1.5332197614991494E-2</v>
      </c>
      <c r="Q28" s="82">
        <f t="shared" si="4"/>
        <v>1.1540777410251481E-2</v>
      </c>
      <c r="R28" s="83">
        <v>1.3785933213388444E-2</v>
      </c>
      <c r="S28" s="84">
        <f t="shared" si="5"/>
        <v>3.3206692293775188E-2</v>
      </c>
      <c r="T28" s="85">
        <f>分析係数表!F31</f>
        <v>0.37037037037037035</v>
      </c>
      <c r="U28" s="86">
        <f t="shared" si="6"/>
        <v>1.2298774923620439E-2</v>
      </c>
      <c r="V28" s="87">
        <f>分析係数表!D31</f>
        <v>0</v>
      </c>
      <c r="W28" s="167">
        <f t="shared" si="7"/>
        <v>0</v>
      </c>
      <c r="X28" s="76">
        <f>分析係数表!E31</f>
        <v>0</v>
      </c>
      <c r="Y28" s="166">
        <f t="shared" si="8"/>
        <v>0</v>
      </c>
    </row>
    <row r="29" spans="1:25" x14ac:dyDescent="0.2">
      <c r="A29" s="6" t="s">
        <v>17</v>
      </c>
      <c r="B29" s="5" t="s">
        <v>272</v>
      </c>
      <c r="C29" s="90"/>
      <c r="D29" s="107">
        <f>投入係数表!AJ29</f>
        <v>4.5399515738498786E-3</v>
      </c>
      <c r="E29" s="110">
        <f t="shared" si="9"/>
        <v>0.45399515738498786</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0.21374655721948693</v>
      </c>
      <c r="P29" s="76">
        <f>分析係数表!C32</f>
        <v>0</v>
      </c>
      <c r="Q29" s="82">
        <f t="shared" si="4"/>
        <v>0</v>
      </c>
      <c r="R29" s="83">
        <v>0</v>
      </c>
      <c r="S29" s="84">
        <f t="shared" si="5"/>
        <v>0</v>
      </c>
      <c r="T29" s="85">
        <f>分析係数表!F32</f>
        <v>0</v>
      </c>
      <c r="U29" s="86">
        <f t="shared" si="6"/>
        <v>0</v>
      </c>
      <c r="V29" s="87">
        <f>分析係数表!D32</f>
        <v>0</v>
      </c>
      <c r="W29" s="167">
        <f t="shared" si="7"/>
        <v>0</v>
      </c>
      <c r="X29" s="76">
        <f>分析係数表!E32</f>
        <v>0</v>
      </c>
      <c r="Y29" s="166">
        <f t="shared" si="8"/>
        <v>0</v>
      </c>
    </row>
    <row r="30" spans="1:25" x14ac:dyDescent="0.2">
      <c r="A30" s="6" t="s">
        <v>18</v>
      </c>
      <c r="B30" s="5" t="s">
        <v>273</v>
      </c>
      <c r="C30" s="90"/>
      <c r="D30" s="107">
        <f>投入係数表!AJ30</f>
        <v>3.934624697336562E-3</v>
      </c>
      <c r="E30" s="110">
        <f t="shared" si="9"/>
        <v>0.39346246973365623</v>
      </c>
      <c r="F30" s="85">
        <f>分析係数表!C33</f>
        <v>1</v>
      </c>
      <c r="G30" s="110">
        <f t="shared" si="0"/>
        <v>0.39346246973365623</v>
      </c>
      <c r="H30" s="110">
        <v>0.41709037544163446</v>
      </c>
      <c r="I30" s="110">
        <f t="shared" si="1"/>
        <v>0.41709037544163446</v>
      </c>
      <c r="J30" s="85">
        <f>分析係数表!G33</f>
        <v>0.50724637681159424</v>
      </c>
      <c r="K30" s="111">
        <f t="shared" si="2"/>
        <v>0.21156758174575663</v>
      </c>
      <c r="L30" s="79"/>
      <c r="M30" s="80"/>
      <c r="N30" s="81">
        <f>分析係数表!H33</f>
        <v>1.0439819492153296E-3</v>
      </c>
      <c r="O30" s="82">
        <f t="shared" si="3"/>
        <v>3.1704034802890406E-2</v>
      </c>
      <c r="P30" s="76">
        <f>分析係数表!C33</f>
        <v>1</v>
      </c>
      <c r="Q30" s="82">
        <f t="shared" si="4"/>
        <v>3.1704034802890406E-2</v>
      </c>
      <c r="R30" s="83">
        <v>9.0019569183210454E-2</v>
      </c>
      <c r="S30" s="84">
        <f t="shared" si="5"/>
        <v>0.50710994462484493</v>
      </c>
      <c r="T30" s="85">
        <f>分析係数表!F33</f>
        <v>0.64822134387351782</v>
      </c>
      <c r="U30" s="86">
        <f t="shared" si="6"/>
        <v>0.32871948979634219</v>
      </c>
      <c r="V30" s="87">
        <f>分析係数表!D33</f>
        <v>8.0368906455862976E-2</v>
      </c>
      <c r="W30" s="167">
        <f t="shared" si="7"/>
        <v>0</v>
      </c>
      <c r="X30" s="76">
        <f>分析係数表!E33</f>
        <v>7.9051383399209488E-2</v>
      </c>
      <c r="Y30" s="166">
        <f t="shared" si="8"/>
        <v>0</v>
      </c>
    </row>
    <row r="31" spans="1:25" x14ac:dyDescent="0.2">
      <c r="A31" s="6" t="s">
        <v>19</v>
      </c>
      <c r="B31" s="5" t="s">
        <v>274</v>
      </c>
      <c r="C31" s="90"/>
      <c r="D31" s="107">
        <f>投入係数表!AJ31</f>
        <v>5.9019370460048425E-2</v>
      </c>
      <c r="E31" s="110">
        <f t="shared" si="9"/>
        <v>5.9019370460048428</v>
      </c>
      <c r="F31" s="85">
        <f>分析係数表!C34</f>
        <v>0.17998641611953814</v>
      </c>
      <c r="G31" s="110">
        <f t="shared" si="0"/>
        <v>1.0622684970735454</v>
      </c>
      <c r="H31" s="110">
        <v>1.1064966888736802</v>
      </c>
      <c r="I31" s="110">
        <f t="shared" si="1"/>
        <v>1.1064966888736802</v>
      </c>
      <c r="J31" s="85">
        <f>分析係数表!G34</f>
        <v>0.42479908151549944</v>
      </c>
      <c r="K31" s="111">
        <f t="shared" si="2"/>
        <v>0.47003877713348075</v>
      </c>
      <c r="L31" s="79"/>
      <c r="M31" s="80"/>
      <c r="N31" s="81">
        <f>分析係数表!H34</f>
        <v>0.17353674142924497</v>
      </c>
      <c r="O31" s="82">
        <f t="shared" si="3"/>
        <v>5.2700287528804601</v>
      </c>
      <c r="P31" s="76">
        <f>分析係数表!C34</f>
        <v>0.17998641611953814</v>
      </c>
      <c r="Q31" s="82">
        <f t="shared" si="4"/>
        <v>0.94853358807787314</v>
      </c>
      <c r="R31" s="83">
        <v>1.0065355100729498</v>
      </c>
      <c r="S31" s="84">
        <f t="shared" si="5"/>
        <v>2.1130321989466303</v>
      </c>
      <c r="T31" s="85">
        <f>分析係数表!F34</f>
        <v>0.70187523918867201</v>
      </c>
      <c r="U31" s="86">
        <f t="shared" si="6"/>
        <v>1.4830849800490318</v>
      </c>
      <c r="V31" s="87">
        <f>分析係数表!D34</f>
        <v>0.4351320321469575</v>
      </c>
      <c r="W31" s="167">
        <f t="shared" si="7"/>
        <v>1</v>
      </c>
      <c r="X31" s="76">
        <f>分析係数表!E34</f>
        <v>0.25449674703406044</v>
      </c>
      <c r="Y31" s="166">
        <f t="shared" si="8"/>
        <v>1</v>
      </c>
    </row>
    <row r="32" spans="1:25" x14ac:dyDescent="0.2">
      <c r="A32" s="6" t="s">
        <v>20</v>
      </c>
      <c r="B32" s="5" t="s">
        <v>37</v>
      </c>
      <c r="C32" s="90"/>
      <c r="D32" s="107">
        <f>投入係数表!AJ32</f>
        <v>8.4745762711864406E-3</v>
      </c>
      <c r="E32" s="110">
        <f t="shared" si="9"/>
        <v>0.84745762711864403</v>
      </c>
      <c r="F32" s="85">
        <f>分析係数表!C35</f>
        <v>0.37009544008483564</v>
      </c>
      <c r="G32" s="110">
        <f t="shared" si="0"/>
        <v>0.31364020346172511</v>
      </c>
      <c r="H32" s="110">
        <v>0.38475961440966955</v>
      </c>
      <c r="I32" s="110">
        <f t="shared" si="1"/>
        <v>0.38475961440966955</v>
      </c>
      <c r="J32" s="85">
        <f>分析係数表!G35</f>
        <v>0.31512981199641898</v>
      </c>
      <c r="K32" s="111">
        <f t="shared" si="2"/>
        <v>0.12124922495273383</v>
      </c>
      <c r="L32" s="79"/>
      <c r="M32" s="80"/>
      <c r="N32" s="81">
        <f>分析係数表!H35</f>
        <v>6.5501448103994067E-2</v>
      </c>
      <c r="O32" s="82">
        <f t="shared" si="3"/>
        <v>1.9891725061813494</v>
      </c>
      <c r="P32" s="76">
        <f>分析係数表!C35</f>
        <v>0.37009544008483564</v>
      </c>
      <c r="Q32" s="82">
        <f t="shared" si="4"/>
        <v>0.73618367407984198</v>
      </c>
      <c r="R32" s="83">
        <v>0.85992529856121425</v>
      </c>
      <c r="S32" s="84">
        <f t="shared" si="5"/>
        <v>1.2446849129708837</v>
      </c>
      <c r="T32" s="85">
        <f>分析係数表!F35</f>
        <v>0.64995523724261417</v>
      </c>
      <c r="U32" s="86">
        <f t="shared" si="6"/>
        <v>0.80898947790229325</v>
      </c>
      <c r="V32" s="87">
        <f>分析係数表!D35</f>
        <v>9.1316025067144133E-2</v>
      </c>
      <c r="W32" s="167">
        <f t="shared" si="7"/>
        <v>0</v>
      </c>
      <c r="X32" s="76">
        <f>分析係数表!E35</f>
        <v>8.5049239033124446E-2</v>
      </c>
      <c r="Y32" s="166">
        <f t="shared" si="8"/>
        <v>0</v>
      </c>
    </row>
    <row r="33" spans="1:25" x14ac:dyDescent="0.2">
      <c r="A33" s="6" t="s">
        <v>21</v>
      </c>
      <c r="B33" s="5" t="s">
        <v>38</v>
      </c>
      <c r="C33" s="90"/>
      <c r="D33" s="107">
        <f>投入係数表!AJ33</f>
        <v>1.8159806295399514E-2</v>
      </c>
      <c r="E33" s="110">
        <f t="shared" si="9"/>
        <v>1.8159806295399514</v>
      </c>
      <c r="F33" s="85">
        <f>分析係数表!C36</f>
        <v>0.67206754906435417</v>
      </c>
      <c r="G33" s="110">
        <f t="shared" si="0"/>
        <v>1.2204616508432582</v>
      </c>
      <c r="H33" s="110">
        <v>1.2853361656535647</v>
      </c>
      <c r="I33" s="110">
        <f t="shared" si="1"/>
        <v>1.2853361656535647</v>
      </c>
      <c r="J33" s="85">
        <f>分析係数表!G36</f>
        <v>6.1058344640434192E-3</v>
      </c>
      <c r="K33" s="111">
        <f t="shared" si="2"/>
        <v>7.8480498581289561E-3</v>
      </c>
      <c r="L33" s="79"/>
      <c r="M33" s="80"/>
      <c r="N33" s="81">
        <f>分析係数表!H36</f>
        <v>0.13181114029770324</v>
      </c>
      <c r="O33" s="82">
        <f t="shared" si="3"/>
        <v>4.0028900715649369</v>
      </c>
      <c r="P33" s="76">
        <f>分析係数表!C36</f>
        <v>0.67206754906435417</v>
      </c>
      <c r="Q33" s="82">
        <f t="shared" si="4"/>
        <v>2.6902125195706845</v>
      </c>
      <c r="R33" s="83">
        <v>2.7720040695258374</v>
      </c>
      <c r="S33" s="84">
        <f t="shared" si="5"/>
        <v>4.0573402351794021</v>
      </c>
      <c r="T33" s="85">
        <f>分析係数表!F36</f>
        <v>0.89721845318860249</v>
      </c>
      <c r="U33" s="86">
        <f t="shared" si="6"/>
        <v>3.6403205298675436</v>
      </c>
      <c r="V33" s="87">
        <f>分析係数表!D36</f>
        <v>6.7842605156037995E-3</v>
      </c>
      <c r="W33" s="167">
        <f t="shared" si="7"/>
        <v>0</v>
      </c>
      <c r="X33" s="76">
        <f>分析係数表!E36</f>
        <v>3.3921302578018993E-4</v>
      </c>
      <c r="Y33" s="166">
        <f t="shared" si="8"/>
        <v>0</v>
      </c>
    </row>
    <row r="34" spans="1:25" x14ac:dyDescent="0.2">
      <c r="A34" s="6" t="s">
        <v>22</v>
      </c>
      <c r="B34" s="5" t="s">
        <v>377</v>
      </c>
      <c r="C34" s="90"/>
      <c r="D34" s="107">
        <f>投入係数表!AJ34</f>
        <v>1.2106537530266344E-2</v>
      </c>
      <c r="E34" s="110">
        <f t="shared" si="9"/>
        <v>1.2106537530266344</v>
      </c>
      <c r="F34" s="85">
        <f>分析係数表!C37</f>
        <v>0.22615884263359909</v>
      </c>
      <c r="G34" s="110">
        <f t="shared" si="0"/>
        <v>0.27380005161452675</v>
      </c>
      <c r="H34" s="110">
        <v>0.31670168801964937</v>
      </c>
      <c r="I34" s="110">
        <f t="shared" si="1"/>
        <v>0.31670168801964937</v>
      </c>
      <c r="J34" s="85">
        <f>分析係数表!G37</f>
        <v>0.42877801879971078</v>
      </c>
      <c r="K34" s="111">
        <f t="shared" si="2"/>
        <v>0.13579472233958936</v>
      </c>
      <c r="L34" s="79"/>
      <c r="M34" s="80"/>
      <c r="N34" s="81">
        <f>分析係数表!H37</f>
        <v>5.1626591230551626E-2</v>
      </c>
      <c r="O34" s="82">
        <f t="shared" si="3"/>
        <v>1.5678156565429351</v>
      </c>
      <c r="P34" s="76">
        <f>分析係数表!C37</f>
        <v>0.22615884263359909</v>
      </c>
      <c r="Q34" s="82">
        <f t="shared" si="4"/>
        <v>0.35457537434658648</v>
      </c>
      <c r="R34" s="83">
        <v>0.41279580670119653</v>
      </c>
      <c r="S34" s="84">
        <f t="shared" si="5"/>
        <v>0.72949749472084591</v>
      </c>
      <c r="T34" s="85">
        <f>分析係数表!F37</f>
        <v>0.63340563991323207</v>
      </c>
      <c r="U34" s="86">
        <f t="shared" si="6"/>
        <v>0.46206782745875702</v>
      </c>
      <c r="V34" s="87">
        <f>分析係数表!D37</f>
        <v>0.1005061460592914</v>
      </c>
      <c r="W34" s="167">
        <f t="shared" si="7"/>
        <v>0</v>
      </c>
      <c r="X34" s="76">
        <f>分析係数表!E37</f>
        <v>8.315256688358641E-2</v>
      </c>
      <c r="Y34" s="166">
        <f t="shared" si="8"/>
        <v>0</v>
      </c>
    </row>
    <row r="35" spans="1:25" x14ac:dyDescent="0.2">
      <c r="A35" s="6" t="s">
        <v>23</v>
      </c>
      <c r="B35" s="5" t="s">
        <v>193</v>
      </c>
      <c r="C35" s="90"/>
      <c r="D35" s="107">
        <f>投入係数表!AJ35</f>
        <v>1.1501210653753027E-2</v>
      </c>
      <c r="E35" s="110">
        <f t="shared" si="9"/>
        <v>1.1501210653753027</v>
      </c>
      <c r="F35" s="85">
        <f>分析係数表!C38</f>
        <v>8.5419734904271016E-2</v>
      </c>
      <c r="G35" s="110">
        <f t="shared" si="0"/>
        <v>9.8243036512176113E-2</v>
      </c>
      <c r="H35" s="110">
        <v>0.11409534456986979</v>
      </c>
      <c r="I35" s="110">
        <f t="shared" si="1"/>
        <v>0.11409534456986979</v>
      </c>
      <c r="J35" s="85">
        <f>分析係数表!G38</f>
        <v>0.21071428571428572</v>
      </c>
      <c r="K35" s="111">
        <f t="shared" si="2"/>
        <v>2.4041519034365421E-2</v>
      </c>
      <c r="L35" s="79"/>
      <c r="M35" s="80"/>
      <c r="N35" s="81">
        <f>分析係数表!H38</f>
        <v>4.4689162793830402E-2</v>
      </c>
      <c r="O35" s="82">
        <f t="shared" si="3"/>
        <v>1.3571372317237278</v>
      </c>
      <c r="P35" s="76">
        <f>分析係数表!C38</f>
        <v>8.5419734904271016E-2</v>
      </c>
      <c r="Q35" s="82">
        <f t="shared" si="4"/>
        <v>0.11592630256255705</v>
      </c>
      <c r="R35" s="83">
        <v>0.136471662307041</v>
      </c>
      <c r="S35" s="84">
        <f t="shared" si="5"/>
        <v>0.2505670068769108</v>
      </c>
      <c r="T35" s="85">
        <f>分析係数表!F38</f>
        <v>0.38214285714285712</v>
      </c>
      <c r="U35" s="86">
        <f t="shared" si="6"/>
        <v>9.5752391913676627E-2</v>
      </c>
      <c r="V35" s="87">
        <f>分析係数表!D38</f>
        <v>6.4285714285714279E-2</v>
      </c>
      <c r="W35" s="167">
        <f t="shared" si="7"/>
        <v>0</v>
      </c>
      <c r="X35" s="76">
        <f>分析係数表!E38</f>
        <v>7.857142857142857E-2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5.3584210982721616E-3</v>
      </c>
      <c r="I36" s="110">
        <f t="shared" si="1"/>
        <v>5.3584210982721616E-3</v>
      </c>
      <c r="J36" s="85">
        <f>分析係数表!G39</f>
        <v>0.35514018691588783</v>
      </c>
      <c r="K36" s="111">
        <f t="shared" si="2"/>
        <v>1.9029906704144124E-3</v>
      </c>
      <c r="L36" s="79"/>
      <c r="M36" s="80"/>
      <c r="N36" s="81">
        <f>分析係数表!H39</f>
        <v>4.1085741227183939E-3</v>
      </c>
      <c r="O36" s="82">
        <f t="shared" si="3"/>
        <v>0.12477071761137512</v>
      </c>
      <c r="P36" s="76">
        <f>分析係数表!C39</f>
        <v>1</v>
      </c>
      <c r="Q36" s="82">
        <f t="shared" si="4"/>
        <v>0.12477071761137512</v>
      </c>
      <c r="R36" s="83">
        <v>0.13141594797984929</v>
      </c>
      <c r="S36" s="84">
        <f t="shared" si="5"/>
        <v>0.13677436907812146</v>
      </c>
      <c r="T36" s="85">
        <f>分析係数表!F39</f>
        <v>0.70560747663551404</v>
      </c>
      <c r="U36" s="86">
        <f t="shared" si="6"/>
        <v>9.6509017433627761E-2</v>
      </c>
      <c r="V36" s="87">
        <f>分析係数表!D39</f>
        <v>5.053651782623745E-2</v>
      </c>
      <c r="W36" s="167">
        <f t="shared" si="7"/>
        <v>0</v>
      </c>
      <c r="X36" s="76">
        <f>分析係数表!E39</f>
        <v>6.4035998615437864E-2</v>
      </c>
      <c r="Y36" s="166">
        <f t="shared" si="8"/>
        <v>0</v>
      </c>
    </row>
    <row r="37" spans="1:25" x14ac:dyDescent="0.2">
      <c r="A37" s="6" t="s">
        <v>25</v>
      </c>
      <c r="B37" s="5" t="s">
        <v>40</v>
      </c>
      <c r="C37" s="90"/>
      <c r="D37" s="107">
        <f>投入係数表!AJ37</f>
        <v>0</v>
      </c>
      <c r="E37" s="110">
        <f t="shared" si="9"/>
        <v>0</v>
      </c>
      <c r="F37" s="85">
        <f>分析係数表!C40</f>
        <v>0.70586826347305387</v>
      </c>
      <c r="G37" s="110">
        <f t="shared" si="0"/>
        <v>0</v>
      </c>
      <c r="H37" s="110">
        <v>3.7061801140898966E-4</v>
      </c>
      <c r="I37" s="110">
        <f t="shared" si="1"/>
        <v>3.7061801140898966E-4</v>
      </c>
      <c r="J37" s="85">
        <f>分析係数表!G40</f>
        <v>0.55389507154213036</v>
      </c>
      <c r="K37" s="111">
        <f t="shared" si="2"/>
        <v>2.052834899441844E-4</v>
      </c>
      <c r="L37" s="79"/>
      <c r="M37" s="80"/>
      <c r="N37" s="81">
        <f>分析係数表!H40</f>
        <v>2.7951774769313667E-2</v>
      </c>
      <c r="O37" s="82">
        <f t="shared" si="3"/>
        <v>0.84884996407738833</v>
      </c>
      <c r="P37" s="76">
        <f>分析係数表!C40</f>
        <v>0.70586826347305387</v>
      </c>
      <c r="Q37" s="82">
        <f t="shared" si="4"/>
        <v>0.59917625009247022</v>
      </c>
      <c r="R37" s="83">
        <v>0.59971583194225686</v>
      </c>
      <c r="S37" s="84">
        <f t="shared" si="5"/>
        <v>0.60008644995366589</v>
      </c>
      <c r="T37" s="85">
        <f>分析係数表!F40</f>
        <v>0.75325914149443562</v>
      </c>
      <c r="U37" s="86">
        <f t="shared" si="6"/>
        <v>0.45202060411454198</v>
      </c>
      <c r="V37" s="87">
        <f>分析係数表!D40</f>
        <v>0.11701112877583465</v>
      </c>
      <c r="W37" s="167">
        <f t="shared" si="7"/>
        <v>0</v>
      </c>
      <c r="X37" s="76">
        <f>分析係数表!E40</f>
        <v>7.6311605723370424E-2</v>
      </c>
      <c r="Y37" s="166">
        <f t="shared" si="8"/>
        <v>0</v>
      </c>
    </row>
    <row r="38" spans="1:25" x14ac:dyDescent="0.2">
      <c r="A38" s="6" t="s">
        <v>26</v>
      </c>
      <c r="B38" s="5" t="s">
        <v>276</v>
      </c>
      <c r="C38" s="75">
        <f>最終需要_まとめ!C39</f>
        <v>100</v>
      </c>
      <c r="D38" s="107">
        <f>投入係数表!AJ38</f>
        <v>2.0581113801452784E-2</v>
      </c>
      <c r="E38" s="110">
        <f t="shared" si="9"/>
        <v>2.0581113801452786</v>
      </c>
      <c r="F38" s="85">
        <f>分析係数表!C41</f>
        <v>0.40942803268384664</v>
      </c>
      <c r="G38" s="110">
        <f t="shared" si="0"/>
        <v>0.84264849341711789</v>
      </c>
      <c r="H38" s="110">
        <v>0.84982265094354359</v>
      </c>
      <c r="I38" s="110">
        <f t="shared" si="1"/>
        <v>100.84982265094354</v>
      </c>
      <c r="J38" s="85">
        <f>分析係数表!G41</f>
        <v>0.46004842615012109</v>
      </c>
      <c r="K38" s="111">
        <f t="shared" si="2"/>
        <v>46.395802188085405</v>
      </c>
      <c r="L38" s="79"/>
      <c r="M38" s="80"/>
      <c r="N38" s="81">
        <f>分析係数表!H41</f>
        <v>5.1357176533979927E-2</v>
      </c>
      <c r="O38" s="82">
        <f t="shared" si="3"/>
        <v>1.5596339701421893</v>
      </c>
      <c r="P38" s="76">
        <f>分析係数表!C41</f>
        <v>0.40942803268384664</v>
      </c>
      <c r="Q38" s="82">
        <f t="shared" si="4"/>
        <v>0.63855786810221382</v>
      </c>
      <c r="R38" s="83">
        <v>0.64401541762120862</v>
      </c>
      <c r="S38" s="84">
        <f t="shared" si="5"/>
        <v>101.49383806856474</v>
      </c>
      <c r="T38" s="85">
        <f>分析係数表!F41</f>
        <v>0.56416464891041163</v>
      </c>
      <c r="U38" s="86">
        <f t="shared" si="6"/>
        <v>57.259235520521997</v>
      </c>
      <c r="V38" s="87">
        <f>分析係数表!D41</f>
        <v>0.19733656174334141</v>
      </c>
      <c r="W38" s="167">
        <f t="shared" si="7"/>
        <v>20</v>
      </c>
      <c r="X38" s="76">
        <f>分析係数表!E41</f>
        <v>0.1812953995157385</v>
      </c>
      <c r="Y38" s="166">
        <f t="shared" si="8"/>
        <v>18</v>
      </c>
    </row>
    <row r="39" spans="1:25" x14ac:dyDescent="0.2">
      <c r="A39" s="6" t="s">
        <v>51</v>
      </c>
      <c r="B39" s="5" t="s">
        <v>367</v>
      </c>
      <c r="C39" s="90"/>
      <c r="D39" s="107">
        <f>投入係数表!AJ39</f>
        <v>9.0799031476997583E-4</v>
      </c>
      <c r="E39" s="110">
        <f t="shared" si="9"/>
        <v>9.0799031476997583E-2</v>
      </c>
      <c r="F39" s="85">
        <f>分析係数表!C42</f>
        <v>1</v>
      </c>
      <c r="G39" s="110">
        <f>E39*F39</f>
        <v>9.0799031476997583E-2</v>
      </c>
      <c r="H39" s="110">
        <v>9.7271655379972524E-2</v>
      </c>
      <c r="I39" s="110">
        <f>C39+H39</f>
        <v>9.7271655379972524E-2</v>
      </c>
      <c r="J39" s="85">
        <f>分析係数表!G42</f>
        <v>0.48732394366197185</v>
      </c>
      <c r="K39" s="111">
        <f>I39*J39</f>
        <v>4.7402806706296471E-2</v>
      </c>
      <c r="L39" s="79"/>
      <c r="M39" s="80"/>
      <c r="N39" s="81">
        <f>分析係数表!H42</f>
        <v>1.5491345052872633E-2</v>
      </c>
      <c r="O39" s="82">
        <f t="shared" si="3"/>
        <v>0.47044696804288982</v>
      </c>
      <c r="P39" s="76">
        <f>分析係数表!C42</f>
        <v>1</v>
      </c>
      <c r="Q39" s="82">
        <f>O39*P39</f>
        <v>0.47044696804288982</v>
      </c>
      <c r="R39" s="83">
        <v>0.4782924786992146</v>
      </c>
      <c r="S39" s="84">
        <f>I39+R39</f>
        <v>0.57556413407918716</v>
      </c>
      <c r="T39" s="85">
        <f>分析係数表!F42</f>
        <v>0.56338028169014087</v>
      </c>
      <c r="U39" s="86">
        <f t="shared" si="6"/>
        <v>0.32426148398827448</v>
      </c>
      <c r="V39" s="87">
        <f>分析係数表!D42</f>
        <v>0.21267605633802816</v>
      </c>
      <c r="W39" s="167">
        <f t="shared" si="7"/>
        <v>0</v>
      </c>
      <c r="X39" s="76">
        <f>分析係数表!E42</f>
        <v>0.1704225352112676</v>
      </c>
      <c r="Y39" s="166">
        <f t="shared" si="8"/>
        <v>0</v>
      </c>
    </row>
    <row r="40" spans="1:25" x14ac:dyDescent="0.2">
      <c r="A40" s="6" t="s">
        <v>194</v>
      </c>
      <c r="B40" s="5" t="s">
        <v>41</v>
      </c>
      <c r="C40" s="90"/>
      <c r="D40" s="107">
        <f>投入係数表!AJ40</f>
        <v>4.7518159806295403E-2</v>
      </c>
      <c r="E40" s="110">
        <f t="shared" si="9"/>
        <v>4.7518159806295399</v>
      </c>
      <c r="F40" s="85">
        <f>分析係数表!C43</f>
        <v>0.37124836885602441</v>
      </c>
      <c r="G40" s="110">
        <f>E40*F40</f>
        <v>1.7641039319127068</v>
      </c>
      <c r="H40" s="110">
        <v>1.9902962074407025</v>
      </c>
      <c r="I40" s="110">
        <f>C40+H40</f>
        <v>1.9902962074407025</v>
      </c>
      <c r="J40" s="85">
        <f>分析係数表!G43</f>
        <v>0.37031082529474812</v>
      </c>
      <c r="K40" s="111">
        <f>I40*J40</f>
        <v>0.73702823115837379</v>
      </c>
      <c r="L40" s="79"/>
      <c r="M40" s="80"/>
      <c r="N40" s="81">
        <f>分析係数表!H43</f>
        <v>4.1186771738398333E-2</v>
      </c>
      <c r="O40" s="82">
        <f t="shared" si="3"/>
        <v>1.2507753085140312</v>
      </c>
      <c r="P40" s="76">
        <f>分析係数表!C43</f>
        <v>0.37124836885602441</v>
      </c>
      <c r="Q40" s="82">
        <f>O40*P40</f>
        <v>0.46434829309122477</v>
      </c>
      <c r="R40" s="83">
        <v>0.66636342880676291</v>
      </c>
      <c r="S40" s="84">
        <f>I40+R40</f>
        <v>2.6566596362474653</v>
      </c>
      <c r="T40" s="85">
        <f>分析係数表!F43</f>
        <v>0.64951768488745976</v>
      </c>
      <c r="U40" s="86">
        <f t="shared" si="6"/>
        <v>1.7255474164694147</v>
      </c>
      <c r="V40" s="87">
        <f>分析係数表!D43</f>
        <v>0.31296891747052519</v>
      </c>
      <c r="W40" s="167">
        <f t="shared" si="7"/>
        <v>1</v>
      </c>
      <c r="X40" s="76">
        <f>分析係数表!E43</f>
        <v>0.24115755627009647</v>
      </c>
      <c r="Y40" s="166">
        <f t="shared" si="8"/>
        <v>1</v>
      </c>
    </row>
    <row r="41" spans="1:25" x14ac:dyDescent="0.2">
      <c r="A41" s="6" t="s">
        <v>340</v>
      </c>
      <c r="B41" s="5" t="s">
        <v>42</v>
      </c>
      <c r="C41" s="90"/>
      <c r="D41" s="107">
        <f>投入係数表!AJ41</f>
        <v>1.301452784503632E-2</v>
      </c>
      <c r="E41" s="110">
        <f t="shared" si="9"/>
        <v>1.3014527845036321</v>
      </c>
      <c r="F41" s="85">
        <f>分析係数表!C44</f>
        <v>0.32894128525196487</v>
      </c>
      <c r="G41" s="110">
        <f>E41*F41</f>
        <v>0.42810155162937319</v>
      </c>
      <c r="H41" s="110">
        <v>0.43607148670994178</v>
      </c>
      <c r="I41" s="110">
        <f>C41+H41</f>
        <v>0.43607148670994178</v>
      </c>
      <c r="J41" s="85">
        <f>分析係数表!G44</f>
        <v>0.26022361770562108</v>
      </c>
      <c r="K41" s="111">
        <f>I41*J41</f>
        <v>0.11347609984992971</v>
      </c>
      <c r="L41" s="79"/>
      <c r="M41" s="80"/>
      <c r="N41" s="81">
        <f>分析係数表!H44</f>
        <v>0.11840775914326127</v>
      </c>
      <c r="O41" s="82">
        <f t="shared" si="3"/>
        <v>3.5958511731278278</v>
      </c>
      <c r="P41" s="76">
        <f>分析係数表!C44</f>
        <v>0.32894128525196487</v>
      </c>
      <c r="Q41" s="82">
        <f>O41*P41</f>
        <v>1.1828239064634534</v>
      </c>
      <c r="R41" s="83">
        <v>1.1968607133640621</v>
      </c>
      <c r="S41" s="84">
        <f>I41+R41</f>
        <v>1.6329322000740039</v>
      </c>
      <c r="T41" s="85">
        <f>分析係数表!F44</f>
        <v>0.457650482462858</v>
      </c>
      <c r="U41" s="86">
        <f t="shared" si="6"/>
        <v>0.74731220919300401</v>
      </c>
      <c r="V41" s="87">
        <f>分析係数表!D44</f>
        <v>0.19191300352274468</v>
      </c>
      <c r="W41" s="167">
        <f t="shared" si="7"/>
        <v>0</v>
      </c>
      <c r="X41" s="76">
        <f>分析係数表!E44</f>
        <v>0.13018839025884515</v>
      </c>
      <c r="Y41" s="166">
        <f t="shared" si="8"/>
        <v>0</v>
      </c>
    </row>
    <row r="42" spans="1:25" x14ac:dyDescent="0.2">
      <c r="A42" s="6" t="s">
        <v>341</v>
      </c>
      <c r="B42" s="5" t="s">
        <v>278</v>
      </c>
      <c r="C42" s="90"/>
      <c r="D42" s="107">
        <f>投入係数表!AJ42</f>
        <v>6.0532687651331722E-4</v>
      </c>
      <c r="E42" s="110">
        <f t="shared" si="9"/>
        <v>6.0532687651331719E-2</v>
      </c>
      <c r="F42" s="85">
        <f>分析係数表!C45</f>
        <v>1</v>
      </c>
      <c r="G42" s="110">
        <f>E42*F42</f>
        <v>6.0532687651331719E-2</v>
      </c>
      <c r="H42" s="110">
        <v>6.375719601096369E-2</v>
      </c>
      <c r="I42" s="110">
        <f>C42+H42</f>
        <v>6.375719601096369E-2</v>
      </c>
      <c r="J42" s="85">
        <f>分析係数表!G45</f>
        <v>0</v>
      </c>
      <c r="K42" s="111">
        <f>I42*J42</f>
        <v>0</v>
      </c>
      <c r="L42" s="79"/>
      <c r="M42" s="80"/>
      <c r="N42" s="81">
        <f>分析係数表!H45</f>
        <v>0</v>
      </c>
      <c r="O42" s="82">
        <f t="shared" si="3"/>
        <v>0</v>
      </c>
      <c r="P42" s="76">
        <f>分析係数表!C45</f>
        <v>1</v>
      </c>
      <c r="Q42" s="82">
        <f>O42*P42</f>
        <v>0</v>
      </c>
      <c r="R42" s="83">
        <v>3.5736289745914003E-3</v>
      </c>
      <c r="S42" s="84">
        <f>I42+R42</f>
        <v>6.7330824985555093E-2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5.7506053268765135E-3</v>
      </c>
      <c r="E43" s="110">
        <f t="shared" si="9"/>
        <v>0.57506053268765134</v>
      </c>
      <c r="F43" s="85">
        <f>分析係数表!C46</f>
        <v>4.3404255319148932E-2</v>
      </c>
      <c r="G43" s="110">
        <f>E43*F43</f>
        <v>2.496007418474061E-2</v>
      </c>
      <c r="H43" s="110">
        <v>2.7327947601188028E-2</v>
      </c>
      <c r="I43" s="110">
        <f>C43+H43</f>
        <v>2.7327947601188028E-2</v>
      </c>
      <c r="J43" s="85">
        <f>分析係数表!G46</f>
        <v>1.9607843137254902E-2</v>
      </c>
      <c r="K43" s="111">
        <f>I43*J43</f>
        <v>5.3584210982721625E-4</v>
      </c>
      <c r="L43" s="79"/>
      <c r="M43" s="80"/>
      <c r="N43" s="81">
        <f>分析係数表!H46</f>
        <v>2.3708493298309423E-2</v>
      </c>
      <c r="O43" s="82">
        <f t="shared" si="3"/>
        <v>0.71998840326564018</v>
      </c>
      <c r="P43" s="76">
        <f>分析係数表!C46</f>
        <v>4.3404255319148932E-2</v>
      </c>
      <c r="Q43" s="82">
        <f>O43*P43</f>
        <v>3.1250560482168212E-2</v>
      </c>
      <c r="R43" s="83">
        <v>3.389067487921818E-2</v>
      </c>
      <c r="S43" s="84">
        <f>I43+R43</f>
        <v>6.1218622480406208E-2</v>
      </c>
      <c r="T43" s="85">
        <f>分析係数表!F46</f>
        <v>0.33333333333333331</v>
      </c>
      <c r="U43" s="86">
        <f t="shared" si="6"/>
        <v>2.0406207493468734E-2</v>
      </c>
      <c r="V43" s="87">
        <f>分析係数表!D46</f>
        <v>1.9607843137254902E-2</v>
      </c>
      <c r="W43" s="167">
        <f t="shared" si="7"/>
        <v>0</v>
      </c>
      <c r="X43" s="76">
        <f>分析係数表!E46</f>
        <v>5.8823529411764705E-2</v>
      </c>
      <c r="Y43" s="166">
        <f t="shared" si="8"/>
        <v>0</v>
      </c>
    </row>
    <row r="44" spans="1:25" x14ac:dyDescent="0.2">
      <c r="A44" s="192">
        <v>40</v>
      </c>
      <c r="B44" s="14" t="s">
        <v>150</v>
      </c>
      <c r="C44" s="197">
        <f>SUM(C5:C43)</f>
        <v>100</v>
      </c>
      <c r="D44" s="108">
        <f>投入係数表!AJ44</f>
        <v>0.42645278450363194</v>
      </c>
      <c r="E44" s="96">
        <f>SUM(E5:E43)</f>
        <v>42.645278450363186</v>
      </c>
      <c r="F44" s="98">
        <f>分析係数表!C47</f>
        <v>0.41345953335341412</v>
      </c>
      <c r="G44" s="96">
        <f>SUM(G5:G43)</f>
        <v>7.230018494385436</v>
      </c>
      <c r="H44" s="96">
        <f>SUM(H5:H43)</f>
        <v>7.8694510524980847</v>
      </c>
      <c r="I44" s="96">
        <f>SUM(I5:I43)</f>
        <v>107.86945105249808</v>
      </c>
      <c r="J44" s="98">
        <f>分析係数表!G47</f>
        <v>0.27301530562506093</v>
      </c>
      <c r="K44" s="112">
        <f>SUM(K5:K43)</f>
        <v>48.434409087669273</v>
      </c>
      <c r="L44" s="94">
        <f>最終需要_まとめ!$L$33</f>
        <v>0.627</v>
      </c>
      <c r="M44" s="91">
        <f>K44*L44</f>
        <v>30.368374497968635</v>
      </c>
      <c r="N44" s="95">
        <f>分析係数表!H47</f>
        <v>1</v>
      </c>
      <c r="O44" s="96">
        <f>SUM(O5:O43)</f>
        <v>30.368374497968631</v>
      </c>
      <c r="P44" s="92">
        <f>分析係数表!C47</f>
        <v>0.41345953335341412</v>
      </c>
      <c r="Q44" s="96">
        <f>SUM(Q5:Q43)</f>
        <v>9.5681103809458516</v>
      </c>
      <c r="R44" s="91">
        <f>SUM(R5:R43)</f>
        <v>10.522101857415365</v>
      </c>
      <c r="S44" s="97">
        <f>SUM(S5:S43)</f>
        <v>118.39155290991346</v>
      </c>
      <c r="T44" s="98">
        <f>分析係数表!F47</f>
        <v>0.50258343352939261</v>
      </c>
      <c r="U44" s="99">
        <f>SUM(U5:U43)</f>
        <v>68.243201602932942</v>
      </c>
      <c r="V44" s="100">
        <f>分析係数表!D47</f>
        <v>0.12861924414259254</v>
      </c>
      <c r="W44" s="164">
        <f>SUM(W5:W43)</f>
        <v>22</v>
      </c>
      <c r="X44" s="92">
        <f>分析係数表!E47</f>
        <v>9.5684528645240963E-2</v>
      </c>
      <c r="Y44" s="165">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2.8169014084507044E-3</v>
      </c>
      <c r="E5" s="110">
        <f>$C$39*D5</f>
        <v>0.28169014084507044</v>
      </c>
      <c r="F5" s="85">
        <f>分析係数表!C8</f>
        <v>0.20518758684576188</v>
      </c>
      <c r="G5" s="110">
        <f t="shared" ref="G5:G38" si="0">E5*F5</f>
        <v>5.7799320238242788E-2</v>
      </c>
      <c r="H5" s="110">
        <f t="array" ref="H5:H43">MMULT(逆行列係数!C5:AO43,'35'!G5:G43)</f>
        <v>6.2426099021211691E-2</v>
      </c>
      <c r="I5" s="110">
        <f t="shared" ref="I5:I38" si="1">C5+H5</f>
        <v>6.2426099021211691E-2</v>
      </c>
      <c r="J5" s="85">
        <f>分析係数表!G8</f>
        <v>0.11971830985915492</v>
      </c>
      <c r="K5" s="111">
        <f t="shared" ref="K5:K38" si="2">I5*J5</f>
        <v>7.4735470659197095E-3</v>
      </c>
      <c r="L5" s="79" t="s">
        <v>177</v>
      </c>
      <c r="M5" s="80" t="s">
        <v>177</v>
      </c>
      <c r="N5" s="81">
        <f>分析係数表!H8</f>
        <v>1.3167643294941739E-2</v>
      </c>
      <c r="O5" s="82">
        <f t="shared" ref="O5:O43" si="3">$M$44*N5</f>
        <v>0.42259125233508571</v>
      </c>
      <c r="P5" s="76">
        <f>分析係数表!C8</f>
        <v>0.20518758684576188</v>
      </c>
      <c r="Q5" s="82">
        <f t="shared" ref="Q5:Q38" si="4">O5*P5</f>
        <v>8.6710479288764672E-2</v>
      </c>
      <c r="R5" s="83">
        <f t="array" ref="R5:R43">MMULT(逆行列係数!C5:AO43,'35'!Q5:Q43)</f>
        <v>0.1465811137239767</v>
      </c>
      <c r="S5" s="84">
        <f t="shared" ref="S5:S38" si="5">I5+R5</f>
        <v>0.20900721274518838</v>
      </c>
      <c r="T5" s="85">
        <f>分析係数表!F8</f>
        <v>0.45341278439869986</v>
      </c>
      <c r="U5" s="86">
        <f t="shared" ref="U5:U38" si="6">S5*T5</f>
        <v>9.4766542290207298E-2</v>
      </c>
      <c r="V5" s="87">
        <f>分析係数表!D8</f>
        <v>0.60455037919826649</v>
      </c>
      <c r="W5" s="167">
        <f t="shared" ref="W5:W38" si="7">ROUND(S5*V5,0)</f>
        <v>0</v>
      </c>
      <c r="X5" s="76">
        <f>分析係数表!E8</f>
        <v>0.35969664138678226</v>
      </c>
      <c r="Y5" s="166">
        <f t="shared" ref="Y5:Y38" si="8">ROUND(S5*X5,0)</f>
        <v>0</v>
      </c>
    </row>
    <row r="6" spans="1:25" x14ac:dyDescent="0.2">
      <c r="A6" s="6" t="s">
        <v>219</v>
      </c>
      <c r="B6" s="5" t="s">
        <v>265</v>
      </c>
      <c r="C6" s="90"/>
      <c r="D6" s="107">
        <f>投入係数表!AK6</f>
        <v>0</v>
      </c>
      <c r="E6" s="110">
        <f t="shared" ref="E6:E43" si="9">$C$39*D6</f>
        <v>0</v>
      </c>
      <c r="F6" s="85">
        <f>分析係数表!C9</f>
        <v>1</v>
      </c>
      <c r="G6" s="110">
        <f t="shared" si="0"/>
        <v>0</v>
      </c>
      <c r="H6" s="110">
        <v>1.471706109873625E-4</v>
      </c>
      <c r="I6" s="110">
        <f t="shared" si="1"/>
        <v>1.471706109873625E-4</v>
      </c>
      <c r="J6" s="85">
        <f>分析係数表!G9</f>
        <v>0.24479166666666666</v>
      </c>
      <c r="K6" s="111">
        <f t="shared" si="2"/>
        <v>3.6026139147948111E-5</v>
      </c>
      <c r="L6" s="79"/>
      <c r="M6" s="80"/>
      <c r="N6" s="81">
        <f>分析係数表!H9</f>
        <v>6.7353674142924501E-4</v>
      </c>
      <c r="O6" s="82">
        <f t="shared" si="3"/>
        <v>2.1615920835554258E-2</v>
      </c>
      <c r="P6" s="76">
        <f>分析係数表!C9</f>
        <v>1</v>
      </c>
      <c r="Q6" s="82">
        <f t="shared" si="4"/>
        <v>2.1615920835554258E-2</v>
      </c>
      <c r="R6" s="83">
        <v>2.7128640656225236E-2</v>
      </c>
      <c r="S6" s="84">
        <f t="shared" si="5"/>
        <v>2.72758112672126E-2</v>
      </c>
      <c r="T6" s="85">
        <f>分析係数表!F9</f>
        <v>0.671875</v>
      </c>
      <c r="U6" s="86">
        <f t="shared" si="6"/>
        <v>1.8325935695158467E-2</v>
      </c>
      <c r="V6" s="87">
        <f>分析係数表!D9</f>
        <v>7.2916666666666671E-2</v>
      </c>
      <c r="W6" s="167">
        <f t="shared" si="7"/>
        <v>0</v>
      </c>
      <c r="X6" s="76">
        <f>分析係数表!E9</f>
        <v>3.125E-2</v>
      </c>
      <c r="Y6" s="166">
        <f t="shared" si="8"/>
        <v>0</v>
      </c>
    </row>
    <row r="7" spans="1:25" x14ac:dyDescent="0.2">
      <c r="A7" s="6" t="s">
        <v>220</v>
      </c>
      <c r="B7" s="5" t="s">
        <v>266</v>
      </c>
      <c r="C7" s="90"/>
      <c r="D7" s="107">
        <f>投入係数表!AK7</f>
        <v>0</v>
      </c>
      <c r="E7" s="110">
        <f t="shared" si="9"/>
        <v>0</v>
      </c>
      <c r="F7" s="85">
        <f>分析係数表!C10</f>
        <v>1</v>
      </c>
      <c r="G7" s="110">
        <f t="shared" si="0"/>
        <v>0</v>
      </c>
      <c r="H7" s="110">
        <v>2.7821592631814759E-3</v>
      </c>
      <c r="I7" s="110">
        <f t="shared" si="1"/>
        <v>2.7821592631814759E-3</v>
      </c>
      <c r="J7" s="85">
        <f>分析係数表!G10</f>
        <v>0.17878930079774755</v>
      </c>
      <c r="K7" s="111">
        <f t="shared" si="2"/>
        <v>4.9742030937219262E-4</v>
      </c>
      <c r="L7" s="79"/>
      <c r="M7" s="80"/>
      <c r="N7" s="81">
        <f>分析係数表!H10</f>
        <v>1.34707348285849E-3</v>
      </c>
      <c r="O7" s="82">
        <f t="shared" si="3"/>
        <v>4.3231841671108516E-2</v>
      </c>
      <c r="P7" s="76">
        <f>分析係数表!C10</f>
        <v>1</v>
      </c>
      <c r="Q7" s="82">
        <f t="shared" si="4"/>
        <v>4.3231841671108516E-2</v>
      </c>
      <c r="R7" s="83">
        <v>0.100251333540464</v>
      </c>
      <c r="S7" s="84">
        <f t="shared" si="5"/>
        <v>0.10303349280364549</v>
      </c>
      <c r="T7" s="85">
        <f>分析係数表!F10</f>
        <v>0.51806663538244957</v>
      </c>
      <c r="U7" s="86">
        <f t="shared" si="6"/>
        <v>5.3378214948486449E-2</v>
      </c>
      <c r="V7" s="87">
        <f>分析係数表!D10</f>
        <v>0.10652275926794932</v>
      </c>
      <c r="W7" s="167">
        <f t="shared" si="7"/>
        <v>0</v>
      </c>
      <c r="X7" s="76">
        <f>分析係数表!E10</f>
        <v>6.5227592679493199E-2</v>
      </c>
      <c r="Y7" s="166">
        <f t="shared" si="8"/>
        <v>0</v>
      </c>
    </row>
    <row r="8" spans="1:25" x14ac:dyDescent="0.2">
      <c r="A8" s="6" t="s">
        <v>221</v>
      </c>
      <c r="B8" s="5" t="s">
        <v>27</v>
      </c>
      <c r="C8" s="90"/>
      <c r="D8" s="107">
        <f>投入係数表!AK8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-1.0807960417777128E-3</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投入係数表!AK9</f>
        <v>1.4084507042253522E-3</v>
      </c>
      <c r="E9" s="110">
        <f t="shared" si="9"/>
        <v>0.14084507042253522</v>
      </c>
      <c r="F9" s="85">
        <f>分析係数表!C12</f>
        <v>0.31725255547245079</v>
      </c>
      <c r="G9" s="110">
        <f t="shared" si="0"/>
        <v>4.4683458517246595E-2</v>
      </c>
      <c r="H9" s="110">
        <v>5.525635299098143E-2</v>
      </c>
      <c r="I9" s="110">
        <f t="shared" si="1"/>
        <v>5.525635299098143E-2</v>
      </c>
      <c r="J9" s="85">
        <f>分析係数表!G12</f>
        <v>0.14436450839328538</v>
      </c>
      <c r="K9" s="111">
        <f t="shared" si="2"/>
        <v>7.9770562351488775E-3</v>
      </c>
      <c r="L9" s="79"/>
      <c r="M9" s="80"/>
      <c r="N9" s="81">
        <f>分析係数表!H12</f>
        <v>9.9009900990099015E-2</v>
      </c>
      <c r="O9" s="82">
        <f t="shared" si="3"/>
        <v>3.177540362826476</v>
      </c>
      <c r="P9" s="76">
        <f>分析係数表!C12</f>
        <v>0.31725255547245079</v>
      </c>
      <c r="Q9" s="82">
        <f t="shared" si="4"/>
        <v>1.008082800223558</v>
      </c>
      <c r="R9" s="83">
        <v>1.1542881857473772</v>
      </c>
      <c r="S9" s="84">
        <f t="shared" si="5"/>
        <v>1.2095445387383588</v>
      </c>
      <c r="T9" s="85">
        <f>分析係数表!F12</f>
        <v>0.2880095923261391</v>
      </c>
      <c r="U9" s="86">
        <f t="shared" si="6"/>
        <v>0.34836042950234264</v>
      </c>
      <c r="V9" s="87">
        <f>分析係数表!D12</f>
        <v>2.9976019184652279E-2</v>
      </c>
      <c r="W9" s="167">
        <f t="shared" si="7"/>
        <v>0</v>
      </c>
      <c r="X9" s="76">
        <f>分析係数表!E12</f>
        <v>3.0635491606714627E-2</v>
      </c>
      <c r="Y9" s="166">
        <f t="shared" si="8"/>
        <v>0</v>
      </c>
    </row>
    <row r="10" spans="1:25" x14ac:dyDescent="0.2">
      <c r="A10" s="6" t="s">
        <v>223</v>
      </c>
      <c r="B10" s="5" t="s">
        <v>28</v>
      </c>
      <c r="C10" s="90"/>
      <c r="D10" s="107">
        <f>投入係数表!AK10</f>
        <v>2.6760563380281689E-2</v>
      </c>
      <c r="E10" s="110">
        <f t="shared" si="9"/>
        <v>2.676056338028169</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0.47446946234041593</v>
      </c>
      <c r="P10" s="76">
        <f>分析係数表!C13</f>
        <v>0</v>
      </c>
      <c r="Q10" s="82">
        <f t="shared" si="4"/>
        <v>0</v>
      </c>
      <c r="R10" s="83">
        <v>0</v>
      </c>
      <c r="S10" s="84">
        <f t="shared" si="5"/>
        <v>0</v>
      </c>
      <c r="T10" s="85">
        <f>分析係数表!F13</f>
        <v>0.38028169014084506</v>
      </c>
      <c r="U10" s="86">
        <f t="shared" si="6"/>
        <v>0</v>
      </c>
      <c r="V10" s="87">
        <f>分析係数表!D13</f>
        <v>0.676056338028169</v>
      </c>
      <c r="W10" s="167">
        <f t="shared" si="7"/>
        <v>0</v>
      </c>
      <c r="X10" s="76">
        <f>分析係数表!E13</f>
        <v>0.60563380281690138</v>
      </c>
      <c r="Y10" s="166">
        <f t="shared" si="8"/>
        <v>0</v>
      </c>
    </row>
    <row r="11" spans="1:25" x14ac:dyDescent="0.2">
      <c r="A11" s="6" t="s">
        <v>224</v>
      </c>
      <c r="B11" s="5" t="s">
        <v>267</v>
      </c>
      <c r="C11" s="90"/>
      <c r="D11" s="107">
        <f>投入係数表!AK11</f>
        <v>1.8309859154929577E-2</v>
      </c>
      <c r="E11" s="110">
        <f t="shared" si="9"/>
        <v>1.8309859154929577</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3.9989453545775377E-2</v>
      </c>
      <c r="P11" s="76">
        <f>分析係数表!C14</f>
        <v>0</v>
      </c>
      <c r="Q11" s="82">
        <f t="shared" si="4"/>
        <v>0</v>
      </c>
      <c r="R11" s="83">
        <v>0</v>
      </c>
      <c r="S11" s="84">
        <f t="shared" si="5"/>
        <v>0</v>
      </c>
      <c r="T11" s="85">
        <f>分析係数表!F14</f>
        <v>0.42105263157894735</v>
      </c>
      <c r="U11" s="86">
        <f t="shared" si="6"/>
        <v>0</v>
      </c>
      <c r="V11" s="87">
        <f>分析係数表!D14</f>
        <v>0.47368421052631576</v>
      </c>
      <c r="W11" s="167">
        <f t="shared" si="7"/>
        <v>0</v>
      </c>
      <c r="X11" s="76">
        <f>分析係数表!E14</f>
        <v>0.10526315789473684</v>
      </c>
      <c r="Y11" s="166">
        <f t="shared" si="8"/>
        <v>0</v>
      </c>
    </row>
    <row r="12" spans="1:25" x14ac:dyDescent="0.2">
      <c r="A12" s="6" t="s">
        <v>225</v>
      </c>
      <c r="B12" s="5" t="s">
        <v>29</v>
      </c>
      <c r="C12" s="90"/>
      <c r="D12" s="107">
        <f>投入係数表!AK12</f>
        <v>2.8169014084507044E-3</v>
      </c>
      <c r="E12" s="110">
        <f t="shared" si="9"/>
        <v>0.28169014084507044</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0.2950573194053156</v>
      </c>
      <c r="P12" s="76">
        <f>分析係数表!C15</f>
        <v>0</v>
      </c>
      <c r="Q12" s="82">
        <f t="shared" si="4"/>
        <v>0</v>
      </c>
      <c r="R12" s="83">
        <v>0</v>
      </c>
      <c r="S12" s="84">
        <f t="shared" si="5"/>
        <v>0</v>
      </c>
      <c r="T12" s="85">
        <f>分析係数表!F15</f>
        <v>0.31182795698924731</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投入係数表!AK13</f>
        <v>4.2253521126760559E-3</v>
      </c>
      <c r="E13" s="110">
        <f t="shared" si="9"/>
        <v>0.42253521126760557</v>
      </c>
      <c r="F13" s="85">
        <f>分析係数表!C16</f>
        <v>8.9814814814814792E-2</v>
      </c>
      <c r="G13" s="110">
        <f t="shared" si="0"/>
        <v>3.794992175273864E-2</v>
      </c>
      <c r="H13" s="110">
        <v>4.2652087869956314E-2</v>
      </c>
      <c r="I13" s="110">
        <f t="shared" si="1"/>
        <v>4.2652087869956314E-2</v>
      </c>
      <c r="J13" s="85">
        <f>分析係数表!G16</f>
        <v>3.255813953488372E-2</v>
      </c>
      <c r="K13" s="111">
        <f t="shared" si="2"/>
        <v>1.3886726283241591E-3</v>
      </c>
      <c r="L13" s="79"/>
      <c r="M13" s="80"/>
      <c r="N13" s="81">
        <f>分析係数表!H16</f>
        <v>1.7579308951303295E-2</v>
      </c>
      <c r="O13" s="82">
        <f t="shared" si="3"/>
        <v>0.56417553380796615</v>
      </c>
      <c r="P13" s="76">
        <f>分析係数表!C16</f>
        <v>8.9814814814814792E-2</v>
      </c>
      <c r="Q13" s="82">
        <f t="shared" si="4"/>
        <v>5.0671321092011765E-2</v>
      </c>
      <c r="R13" s="83">
        <v>5.59069713269984E-2</v>
      </c>
      <c r="S13" s="84">
        <f t="shared" si="5"/>
        <v>9.8559059196954707E-2</v>
      </c>
      <c r="T13" s="85">
        <f>分析係数表!F16</f>
        <v>0.28372093023255812</v>
      </c>
      <c r="U13" s="86">
        <f t="shared" si="6"/>
        <v>2.7963267958205751E-2</v>
      </c>
      <c r="V13" s="87">
        <f>分析係数表!D16</f>
        <v>0</v>
      </c>
      <c r="W13" s="167">
        <f t="shared" si="7"/>
        <v>0</v>
      </c>
      <c r="X13" s="76">
        <f>分析係数表!E16</f>
        <v>0</v>
      </c>
      <c r="Y13" s="166">
        <f t="shared" si="8"/>
        <v>0</v>
      </c>
    </row>
    <row r="14" spans="1:25" x14ac:dyDescent="0.2">
      <c r="A14" s="6" t="s">
        <v>2</v>
      </c>
      <c r="B14" s="5" t="s">
        <v>364</v>
      </c>
      <c r="C14" s="90"/>
      <c r="D14" s="107">
        <f>投入係数表!AK14</f>
        <v>8.4507042253521118E-3</v>
      </c>
      <c r="E14" s="110">
        <f t="shared" si="9"/>
        <v>0.84507042253521114</v>
      </c>
      <c r="F14" s="85">
        <f>分析係数表!C17</f>
        <v>7.194244604316502E-3</v>
      </c>
      <c r="G14" s="110">
        <f t="shared" si="0"/>
        <v>6.0796433275914089E-3</v>
      </c>
      <c r="H14" s="110">
        <v>6.476026322329697E-3</v>
      </c>
      <c r="I14" s="110">
        <f t="shared" si="1"/>
        <v>6.476026322329697E-3</v>
      </c>
      <c r="J14" s="85">
        <f>分析係数表!G17</f>
        <v>0.24242424242424243</v>
      </c>
      <c r="K14" s="111">
        <f t="shared" si="2"/>
        <v>1.5699457751102296E-3</v>
      </c>
      <c r="L14" s="79"/>
      <c r="M14" s="80"/>
      <c r="N14" s="81">
        <f>分析係数表!H17</f>
        <v>2.8625311510742913E-3</v>
      </c>
      <c r="O14" s="82">
        <f t="shared" si="3"/>
        <v>9.1867663551105594E-2</v>
      </c>
      <c r="P14" s="76">
        <f>分析係数表!C17</f>
        <v>7.194244604316502E-3</v>
      </c>
      <c r="Q14" s="82">
        <f t="shared" si="4"/>
        <v>6.6091844281370522E-4</v>
      </c>
      <c r="R14" s="83">
        <v>1.0605106201791591E-3</v>
      </c>
      <c r="S14" s="84">
        <f t="shared" si="5"/>
        <v>7.5365369425088556E-3</v>
      </c>
      <c r="T14" s="85">
        <f>分析係数表!F17</f>
        <v>0.39393939393939392</v>
      </c>
      <c r="U14" s="86">
        <f t="shared" si="6"/>
        <v>2.9689387955337916E-3</v>
      </c>
      <c r="V14" s="87">
        <f>分析係数表!D17</f>
        <v>3.0303030303030304E-2</v>
      </c>
      <c r="W14" s="167">
        <f t="shared" si="7"/>
        <v>0</v>
      </c>
      <c r="X14" s="76">
        <f>分析係数表!E17</f>
        <v>1.0101010101010102E-2</v>
      </c>
      <c r="Y14" s="166">
        <f t="shared" si="8"/>
        <v>0</v>
      </c>
    </row>
    <row r="15" spans="1:25" x14ac:dyDescent="0.2">
      <c r="A15" s="6" t="s">
        <v>3</v>
      </c>
      <c r="B15" s="5" t="s">
        <v>31</v>
      </c>
      <c r="C15" s="90"/>
      <c r="D15" s="107">
        <f>投入係数表!AK15</f>
        <v>0</v>
      </c>
      <c r="E15" s="110">
        <f t="shared" si="9"/>
        <v>0</v>
      </c>
      <c r="F15" s="85">
        <f>分析係数表!C18</f>
        <v>0.18904593639575973</v>
      </c>
      <c r="G15" s="110">
        <f t="shared" si="0"/>
        <v>0</v>
      </c>
      <c r="H15" s="110">
        <v>4.0900689204123614E-3</v>
      </c>
      <c r="I15" s="110">
        <f t="shared" si="1"/>
        <v>4.0900689204123614E-3</v>
      </c>
      <c r="J15" s="85">
        <f>分析係数表!G18</f>
        <v>0.21417322834645669</v>
      </c>
      <c r="K15" s="111">
        <f t="shared" si="2"/>
        <v>8.7598326484422228E-4</v>
      </c>
      <c r="L15" s="79"/>
      <c r="M15" s="80"/>
      <c r="N15" s="81">
        <f>分析係数表!H18</f>
        <v>4.7147571900047147E-4</v>
      </c>
      <c r="O15" s="82">
        <f t="shared" si="3"/>
        <v>1.5131144584887979E-2</v>
      </c>
      <c r="P15" s="76">
        <f>分析係数表!C18</f>
        <v>0.18904593639575973</v>
      </c>
      <c r="Q15" s="82">
        <f t="shared" si="4"/>
        <v>2.860481396789777E-3</v>
      </c>
      <c r="R15" s="83">
        <v>4.7638583009216098E-3</v>
      </c>
      <c r="S15" s="84">
        <f t="shared" si="5"/>
        <v>8.8539272213339713E-3</v>
      </c>
      <c r="T15" s="85">
        <f>分析係数表!F18</f>
        <v>0.45826771653543308</v>
      </c>
      <c r="U15" s="86">
        <f t="shared" si="6"/>
        <v>4.0574690100916308E-3</v>
      </c>
      <c r="V15" s="87">
        <f>分析係数表!D18</f>
        <v>5.0393700787401574E-2</v>
      </c>
      <c r="W15" s="167">
        <f t="shared" si="7"/>
        <v>0</v>
      </c>
      <c r="X15" s="76">
        <f>分析係数表!E18</f>
        <v>4.5669291338582677E-2</v>
      </c>
      <c r="Y15" s="166">
        <f t="shared" si="8"/>
        <v>0</v>
      </c>
    </row>
    <row r="16" spans="1:25" x14ac:dyDescent="0.2">
      <c r="A16" s="6" t="s">
        <v>4</v>
      </c>
      <c r="B16" s="5" t="s">
        <v>32</v>
      </c>
      <c r="C16" s="90"/>
      <c r="D16" s="107">
        <f>投入係数表!AK16</f>
        <v>0</v>
      </c>
      <c r="E16" s="110">
        <f t="shared" si="9"/>
        <v>0</v>
      </c>
      <c r="F16" s="85">
        <f>分析係数表!C19</f>
        <v>0.10693641618497107</v>
      </c>
      <c r="G16" s="110">
        <f t="shared" si="0"/>
        <v>0</v>
      </c>
      <c r="H16" s="110">
        <v>6.6873874669285695E-4</v>
      </c>
      <c r="I16" s="110">
        <f t="shared" si="1"/>
        <v>6.6873874669285695E-4</v>
      </c>
      <c r="J16" s="85">
        <f>分析係数表!G19</f>
        <v>5.6250000000000001E-2</v>
      </c>
      <c r="K16" s="111">
        <f t="shared" si="2"/>
        <v>3.7616554501473208E-5</v>
      </c>
      <c r="L16" s="79"/>
      <c r="M16" s="80"/>
      <c r="N16" s="81">
        <f>分析係数表!H19</f>
        <v>-1.34707348285849E-4</v>
      </c>
      <c r="O16" s="82">
        <f t="shared" si="3"/>
        <v>-4.3231841671108511E-3</v>
      </c>
      <c r="P16" s="76">
        <f>分析係数表!C19</f>
        <v>0.10693641618497107</v>
      </c>
      <c r="Q16" s="82">
        <f t="shared" si="4"/>
        <v>-4.6230582133844348E-4</v>
      </c>
      <c r="R16" s="83">
        <v>-2.5221177717924887E-4</v>
      </c>
      <c r="S16" s="84">
        <f t="shared" si="5"/>
        <v>4.1652696951360808E-4</v>
      </c>
      <c r="T16" s="85">
        <f>分析係数表!F19</f>
        <v>0.23125000000000001</v>
      </c>
      <c r="U16" s="86">
        <f t="shared" si="6"/>
        <v>9.6321861700021872E-5</v>
      </c>
      <c r="V16" s="87">
        <f>分析係数表!D19</f>
        <v>0</v>
      </c>
      <c r="W16" s="167">
        <f t="shared" si="7"/>
        <v>0</v>
      </c>
      <c r="X16" s="76">
        <f>分析係数表!E19</f>
        <v>0</v>
      </c>
      <c r="Y16" s="166">
        <f t="shared" si="8"/>
        <v>0</v>
      </c>
    </row>
    <row r="17" spans="1:25" x14ac:dyDescent="0.2">
      <c r="A17" s="6" t="s">
        <v>5</v>
      </c>
      <c r="B17" s="5" t="s">
        <v>33</v>
      </c>
      <c r="C17" s="90"/>
      <c r="D17" s="107">
        <f>投入係数表!AK17</f>
        <v>0</v>
      </c>
      <c r="E17" s="110">
        <f t="shared" si="9"/>
        <v>0</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1.9454328751998831E-2</v>
      </c>
      <c r="P17" s="76">
        <f>分析係数表!C20</f>
        <v>0</v>
      </c>
      <c r="Q17" s="82">
        <f t="shared" si="4"/>
        <v>0</v>
      </c>
      <c r="R17" s="83">
        <v>0</v>
      </c>
      <c r="S17" s="84">
        <f t="shared" si="5"/>
        <v>0</v>
      </c>
      <c r="T17" s="85">
        <f>分析係数表!F20</f>
        <v>0</v>
      </c>
      <c r="U17" s="86">
        <f t="shared" si="6"/>
        <v>0</v>
      </c>
      <c r="V17" s="87">
        <f>分析係数表!D20</f>
        <v>0</v>
      </c>
      <c r="W17" s="167">
        <f t="shared" si="7"/>
        <v>0</v>
      </c>
      <c r="X17" s="76">
        <f>分析係数表!E20</f>
        <v>0</v>
      </c>
      <c r="Y17" s="166">
        <f t="shared" si="8"/>
        <v>0</v>
      </c>
    </row>
    <row r="18" spans="1:25" x14ac:dyDescent="0.2">
      <c r="A18" s="6" t="s">
        <v>6</v>
      </c>
      <c r="B18" s="5" t="s">
        <v>34</v>
      </c>
      <c r="C18" s="90"/>
      <c r="D18" s="107">
        <f>投入係数表!AK18</f>
        <v>2.8169014084507044E-3</v>
      </c>
      <c r="E18" s="110">
        <f t="shared" si="9"/>
        <v>0.28169014084507044</v>
      </c>
      <c r="F18" s="85">
        <f>分析係数表!C21</f>
        <v>2.4177949709864643E-2</v>
      </c>
      <c r="G18" s="110">
        <f t="shared" si="0"/>
        <v>6.8106900591168012E-3</v>
      </c>
      <c r="H18" s="110">
        <v>7.4449870927554996E-3</v>
      </c>
      <c r="I18" s="110">
        <f t="shared" si="1"/>
        <v>7.4449870927554996E-3</v>
      </c>
      <c r="J18" s="85">
        <f>分析係数表!G21</f>
        <v>0.28491620111731841</v>
      </c>
      <c r="K18" s="111">
        <f t="shared" si="2"/>
        <v>2.1211974398353656E-3</v>
      </c>
      <c r="L18" s="79"/>
      <c r="M18" s="80"/>
      <c r="N18" s="81">
        <f>分析係数表!H21</f>
        <v>9.7662827507240518E-4</v>
      </c>
      <c r="O18" s="82">
        <f t="shared" si="3"/>
        <v>3.134308521155367E-2</v>
      </c>
      <c r="P18" s="76">
        <f>分析係数表!C21</f>
        <v>2.4177949709864643E-2</v>
      </c>
      <c r="Q18" s="82">
        <f t="shared" si="4"/>
        <v>7.5781153799694685E-4</v>
      </c>
      <c r="R18" s="83">
        <v>1.2682591255294873E-3</v>
      </c>
      <c r="S18" s="84">
        <f t="shared" si="5"/>
        <v>8.7132462182849865E-3</v>
      </c>
      <c r="T18" s="85">
        <f>分析係数表!F21</f>
        <v>0.42458100558659218</v>
      </c>
      <c r="U18" s="86">
        <f t="shared" si="6"/>
        <v>3.6994788412830111E-3</v>
      </c>
      <c r="V18" s="87">
        <f>分析係数表!D21</f>
        <v>0.13407821229050279</v>
      </c>
      <c r="W18" s="167">
        <f t="shared" si="7"/>
        <v>0</v>
      </c>
      <c r="X18" s="76">
        <f>分析係数表!E21</f>
        <v>0.11173184357541899</v>
      </c>
      <c r="Y18" s="166">
        <f t="shared" si="8"/>
        <v>0</v>
      </c>
    </row>
    <row r="19" spans="1:25" x14ac:dyDescent="0.2">
      <c r="A19" s="6" t="s">
        <v>7</v>
      </c>
      <c r="B19" s="5" t="s">
        <v>268</v>
      </c>
      <c r="C19" s="90"/>
      <c r="D19" s="107">
        <f>投入係数表!AK19</f>
        <v>0</v>
      </c>
      <c r="E19" s="110">
        <f t="shared" si="9"/>
        <v>0</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1.0807960417777128E-3</v>
      </c>
      <c r="P19" s="76">
        <f>分析係数表!C22</f>
        <v>0</v>
      </c>
      <c r="Q19" s="82">
        <f t="shared" si="4"/>
        <v>0</v>
      </c>
      <c r="R19" s="83">
        <v>0</v>
      </c>
      <c r="S19" s="84">
        <f t="shared" si="5"/>
        <v>0</v>
      </c>
      <c r="T19" s="85">
        <f>分析係数表!F22</f>
        <v>0.5714285714285714</v>
      </c>
      <c r="U19" s="86">
        <f t="shared" si="6"/>
        <v>0</v>
      </c>
      <c r="V19" s="87">
        <f>分析係数表!D22</f>
        <v>0.7142857142857143</v>
      </c>
      <c r="W19" s="167">
        <f t="shared" si="7"/>
        <v>0</v>
      </c>
      <c r="X19" s="76">
        <f>分析係数表!E22</f>
        <v>0.42857142857142855</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1.0807960417777128E-3</v>
      </c>
      <c r="P20" s="76">
        <f>分析係数表!C23</f>
        <v>0</v>
      </c>
      <c r="Q20" s="82">
        <f t="shared" si="4"/>
        <v>0</v>
      </c>
      <c r="R20" s="83">
        <v>0</v>
      </c>
      <c r="S20" s="84">
        <f t="shared" si="5"/>
        <v>0</v>
      </c>
      <c r="T20" s="85">
        <f>分析係数表!F23</f>
        <v>0.44131455399061031</v>
      </c>
      <c r="U20" s="86">
        <f t="shared" si="6"/>
        <v>0</v>
      </c>
      <c r="V20" s="87">
        <f>分析係数表!D23</f>
        <v>0.25821596244131456</v>
      </c>
      <c r="W20" s="167">
        <f t="shared" si="7"/>
        <v>0</v>
      </c>
      <c r="X20" s="76">
        <f>分析係数表!E23</f>
        <v>0.26760563380281688</v>
      </c>
      <c r="Y20" s="166">
        <f t="shared" si="8"/>
        <v>0</v>
      </c>
    </row>
    <row r="21" spans="1:25" x14ac:dyDescent="0.2">
      <c r="A21" s="6" t="s">
        <v>9</v>
      </c>
      <c r="B21" s="5" t="s">
        <v>270</v>
      </c>
      <c r="C21" s="90"/>
      <c r="D21" s="107">
        <f>投入係数表!AK21</f>
        <v>0</v>
      </c>
      <c r="E21" s="110">
        <f t="shared" si="9"/>
        <v>0</v>
      </c>
      <c r="F21" s="85">
        <f>分析係数表!C24</f>
        <v>5.8479532163743242E-3</v>
      </c>
      <c r="G21" s="110">
        <f t="shared" si="0"/>
        <v>0</v>
      </c>
      <c r="H21" s="110">
        <v>8.7640399074989168E-5</v>
      </c>
      <c r="I21" s="110">
        <f t="shared" si="1"/>
        <v>8.7640399074989168E-5</v>
      </c>
      <c r="J21" s="85">
        <f>分析係数表!G24</f>
        <v>0.33333333333333331</v>
      </c>
      <c r="K21" s="111">
        <f t="shared" si="2"/>
        <v>2.921346635832972E-5</v>
      </c>
      <c r="L21" s="79"/>
      <c r="M21" s="80"/>
      <c r="N21" s="81">
        <f>分析係数表!H24</f>
        <v>4.0412204485754696E-4</v>
      </c>
      <c r="O21" s="82">
        <f t="shared" si="3"/>
        <v>1.2969552501332554E-2</v>
      </c>
      <c r="P21" s="76">
        <f>分析係数表!C24</f>
        <v>5.8479532163743242E-3</v>
      </c>
      <c r="Q21" s="82">
        <f t="shared" si="4"/>
        <v>7.5845336265103371E-5</v>
      </c>
      <c r="R21" s="83">
        <v>1.5543205000859191E-4</v>
      </c>
      <c r="S21" s="84">
        <f t="shared" si="5"/>
        <v>2.4307244908358108E-4</v>
      </c>
      <c r="T21" s="85">
        <f>分析係数表!F24</f>
        <v>0.66666666666666663</v>
      </c>
      <c r="U21" s="86">
        <f t="shared" si="6"/>
        <v>1.6204829938905405E-4</v>
      </c>
      <c r="V21" s="87">
        <f>分析係数表!D24</f>
        <v>0</v>
      </c>
      <c r="W21" s="167">
        <f t="shared" si="7"/>
        <v>0</v>
      </c>
      <c r="X21" s="76">
        <f>分析係数表!E24</f>
        <v>0</v>
      </c>
      <c r="Y21" s="166">
        <f t="shared" si="8"/>
        <v>0</v>
      </c>
    </row>
    <row r="22" spans="1:25" x14ac:dyDescent="0.2">
      <c r="A22" s="6" t="s">
        <v>10</v>
      </c>
      <c r="B22" s="5" t="s">
        <v>271</v>
      </c>
      <c r="C22" s="90"/>
      <c r="D22" s="107">
        <f>投入係数表!AK22</f>
        <v>0</v>
      </c>
      <c r="E22" s="110">
        <f t="shared" si="9"/>
        <v>0</v>
      </c>
      <c r="F22" s="85">
        <f>分析係数表!C25</f>
        <v>1.2048192771084376E-2</v>
      </c>
      <c r="G22" s="110">
        <f t="shared" si="0"/>
        <v>0</v>
      </c>
      <c r="H22" s="110">
        <v>4.7877394400680317E-4</v>
      </c>
      <c r="I22" s="110">
        <f t="shared" si="1"/>
        <v>4.7877394400680317E-4</v>
      </c>
      <c r="J22" s="85">
        <f>分析係数表!G25</f>
        <v>0.33333333333333331</v>
      </c>
      <c r="K22" s="111">
        <f t="shared" si="2"/>
        <v>1.5959131466893438E-4</v>
      </c>
      <c r="L22" s="79"/>
      <c r="M22" s="80"/>
      <c r="N22" s="81">
        <f>分析係数表!H25</f>
        <v>5.3882939314339599E-4</v>
      </c>
      <c r="O22" s="82">
        <f t="shared" si="3"/>
        <v>1.7292736668443404E-2</v>
      </c>
      <c r="P22" s="76">
        <f>分析係数表!C25</f>
        <v>1.2048192771084376E-2</v>
      </c>
      <c r="Q22" s="82">
        <f t="shared" si="4"/>
        <v>2.0834622492100555E-4</v>
      </c>
      <c r="R22" s="83">
        <v>3.482476940396685E-4</v>
      </c>
      <c r="S22" s="84">
        <f t="shared" si="5"/>
        <v>8.2702163804647161E-4</v>
      </c>
      <c r="T22" s="85">
        <f>分析係数表!F25</f>
        <v>0.66666666666666663</v>
      </c>
      <c r="U22" s="86">
        <f t="shared" si="6"/>
        <v>5.5134775869764767E-4</v>
      </c>
      <c r="V22" s="87">
        <f>分析係数表!D25</f>
        <v>0</v>
      </c>
      <c r="W22" s="167">
        <f t="shared" si="7"/>
        <v>0</v>
      </c>
      <c r="X22" s="76">
        <f>分析係数表!E25</f>
        <v>0</v>
      </c>
      <c r="Y22" s="166">
        <f t="shared" si="8"/>
        <v>0</v>
      </c>
    </row>
    <row r="23" spans="1:25" x14ac:dyDescent="0.2">
      <c r="A23" s="6" t="s">
        <v>11</v>
      </c>
      <c r="B23" s="5" t="s">
        <v>35</v>
      </c>
      <c r="C23" s="90"/>
      <c r="D23" s="107">
        <f>投入係数表!AK23</f>
        <v>0</v>
      </c>
      <c r="E23" s="110">
        <f t="shared" si="9"/>
        <v>0</v>
      </c>
      <c r="F23" s="85">
        <f>分析係数表!C26</f>
        <v>2.4531024531024515E-2</v>
      </c>
      <c r="G23" s="110">
        <f t="shared" si="0"/>
        <v>0</v>
      </c>
      <c r="H23" s="110">
        <v>6.0156434958238796E-4</v>
      </c>
      <c r="I23" s="110">
        <f t="shared" si="1"/>
        <v>6.0156434958238796E-4</v>
      </c>
      <c r="J23" s="85">
        <f>分析係数表!G26</f>
        <v>0.2</v>
      </c>
      <c r="K23" s="111">
        <f t="shared" si="2"/>
        <v>1.2031286991647759E-4</v>
      </c>
      <c r="L23" s="79"/>
      <c r="M23" s="80"/>
      <c r="N23" s="81">
        <f>分析係数表!H26</f>
        <v>1.1988953997440561E-2</v>
      </c>
      <c r="O23" s="82">
        <f t="shared" si="3"/>
        <v>0.38476339087286576</v>
      </c>
      <c r="P23" s="76">
        <f>分析係数表!C26</f>
        <v>2.4531024531024515E-2</v>
      </c>
      <c r="Q23" s="82">
        <f t="shared" si="4"/>
        <v>9.4386401801424442E-3</v>
      </c>
      <c r="R23" s="83">
        <v>9.6268352515829839E-3</v>
      </c>
      <c r="S23" s="84">
        <f t="shared" si="5"/>
        <v>1.0228399601165372E-2</v>
      </c>
      <c r="T23" s="85">
        <f>分析係数表!F26</f>
        <v>0.35</v>
      </c>
      <c r="U23" s="86">
        <f t="shared" si="6"/>
        <v>3.5799398604078798E-3</v>
      </c>
      <c r="V23" s="87">
        <f>分析係数表!D26</f>
        <v>0.17499999999999999</v>
      </c>
      <c r="W23" s="167">
        <f t="shared" si="7"/>
        <v>0</v>
      </c>
      <c r="X23" s="76">
        <f>分析係数表!E26</f>
        <v>0.2</v>
      </c>
      <c r="Y23" s="166">
        <f t="shared" si="8"/>
        <v>0</v>
      </c>
    </row>
    <row r="24" spans="1:25" x14ac:dyDescent="0.2">
      <c r="A24" s="6" t="s">
        <v>12</v>
      </c>
      <c r="B24" s="5" t="s">
        <v>365</v>
      </c>
      <c r="C24" s="90"/>
      <c r="D24" s="107">
        <f>投入係数表!AK24</f>
        <v>0</v>
      </c>
      <c r="E24" s="110">
        <f t="shared" si="9"/>
        <v>0</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0.36855145024620012</v>
      </c>
      <c r="P24" s="76">
        <f>分析係数表!C27</f>
        <v>0</v>
      </c>
      <c r="Q24" s="82">
        <f t="shared" si="4"/>
        <v>0</v>
      </c>
      <c r="R24" s="83">
        <v>0</v>
      </c>
      <c r="S24" s="84">
        <f t="shared" si="5"/>
        <v>0</v>
      </c>
      <c r="T24" s="85">
        <f>分析係数表!F27</f>
        <v>0</v>
      </c>
      <c r="U24" s="86">
        <f t="shared" si="6"/>
        <v>0</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3.3670033670033517E-3</v>
      </c>
      <c r="G25" s="110">
        <f t="shared" si="0"/>
        <v>0</v>
      </c>
      <c r="H25" s="110">
        <v>3.2532372005981616E-4</v>
      </c>
      <c r="I25" s="110">
        <f t="shared" si="1"/>
        <v>3.2532372005981616E-4</v>
      </c>
      <c r="J25" s="85">
        <f>分析係数表!G28</f>
        <v>0.13333333333333333</v>
      </c>
      <c r="K25" s="111">
        <f t="shared" si="2"/>
        <v>4.3376496007975489E-5</v>
      </c>
      <c r="L25" s="79"/>
      <c r="M25" s="80"/>
      <c r="N25" s="81">
        <f>分析係数表!H28</f>
        <v>2.1418468377449991E-2</v>
      </c>
      <c r="O25" s="82">
        <f t="shared" si="3"/>
        <v>0.6873862825706254</v>
      </c>
      <c r="P25" s="76">
        <f>分析係数表!C28</f>
        <v>3.3670033670033517E-3</v>
      </c>
      <c r="Q25" s="82">
        <f t="shared" si="4"/>
        <v>2.3144319278472132E-3</v>
      </c>
      <c r="R25" s="83">
        <v>2.4105079418800476E-3</v>
      </c>
      <c r="S25" s="84">
        <f t="shared" si="5"/>
        <v>2.7358316619398638E-3</v>
      </c>
      <c r="T25" s="85">
        <f>分析係数表!F28</f>
        <v>0.22222222222222221</v>
      </c>
      <c r="U25" s="86">
        <f t="shared" si="6"/>
        <v>6.0796259154219194E-4</v>
      </c>
      <c r="V25" s="87">
        <f>分析係数表!D28</f>
        <v>0.62222222222222223</v>
      </c>
      <c r="W25" s="167">
        <f t="shared" si="7"/>
        <v>0</v>
      </c>
      <c r="X25" s="76">
        <f>分析係数表!E28</f>
        <v>0.62222222222222223</v>
      </c>
      <c r="Y25" s="166">
        <f t="shared" si="8"/>
        <v>0</v>
      </c>
    </row>
    <row r="26" spans="1:25" x14ac:dyDescent="0.2">
      <c r="A26" s="6" t="s">
        <v>14</v>
      </c>
      <c r="B26" s="5" t="s">
        <v>50</v>
      </c>
      <c r="C26" s="90"/>
      <c r="D26" s="107">
        <f>投入係数表!AK26</f>
        <v>4.9295774647887321E-2</v>
      </c>
      <c r="E26" s="110">
        <f t="shared" si="9"/>
        <v>4.929577464788732</v>
      </c>
      <c r="F26" s="85">
        <f>分析係数表!C29</f>
        <v>2.5392986698911768E-2</v>
      </c>
      <c r="G26" s="110">
        <f t="shared" si="0"/>
        <v>0.12517669499463546</v>
      </c>
      <c r="H26" s="110">
        <v>0.12668201916553884</v>
      </c>
      <c r="I26" s="110">
        <f t="shared" si="1"/>
        <v>0.12668201916553884</v>
      </c>
      <c r="J26" s="85">
        <f>分析係数表!G29</f>
        <v>0.29914529914529914</v>
      </c>
      <c r="K26" s="111">
        <f t="shared" si="2"/>
        <v>3.7896330519605635E-2</v>
      </c>
      <c r="L26" s="79"/>
      <c r="M26" s="80"/>
      <c r="N26" s="81">
        <f>分析係数表!H29</f>
        <v>1.0103051121438675E-2</v>
      </c>
      <c r="O26" s="82">
        <f t="shared" si="3"/>
        <v>0.32423881253331388</v>
      </c>
      <c r="P26" s="76">
        <f>分析係数表!C29</f>
        <v>2.5392986698911768E-2</v>
      </c>
      <c r="Q26" s="82">
        <f t="shared" si="4"/>
        <v>8.2333918539293852E-3</v>
      </c>
      <c r="R26" s="83">
        <v>1.0436394763169777E-2</v>
      </c>
      <c r="S26" s="84">
        <f t="shared" si="5"/>
        <v>0.1371184139287086</v>
      </c>
      <c r="T26" s="85">
        <f>分析係数表!F29</f>
        <v>0.51282051282051277</v>
      </c>
      <c r="U26" s="86">
        <f t="shared" si="6"/>
        <v>7.0317135348055684E-2</v>
      </c>
      <c r="V26" s="87">
        <f>分析係数表!D29</f>
        <v>0.15384615384615385</v>
      </c>
      <c r="W26" s="167">
        <f t="shared" si="7"/>
        <v>0</v>
      </c>
      <c r="X26" s="76">
        <f>分析係数表!E29</f>
        <v>0.10256410256410256</v>
      </c>
      <c r="Y26" s="166">
        <f t="shared" si="8"/>
        <v>0</v>
      </c>
    </row>
    <row r="27" spans="1:25" x14ac:dyDescent="0.2">
      <c r="A27" s="6" t="s">
        <v>15</v>
      </c>
      <c r="B27" s="5" t="s">
        <v>36</v>
      </c>
      <c r="C27" s="90"/>
      <c r="D27" s="107">
        <f>投入係数表!AK27</f>
        <v>1.4084507042253522E-3</v>
      </c>
      <c r="E27" s="110">
        <f t="shared" si="9"/>
        <v>0.14084507042253522</v>
      </c>
      <c r="F27" s="85">
        <f>分析係数表!C30</f>
        <v>1</v>
      </c>
      <c r="G27" s="110">
        <f t="shared" si="0"/>
        <v>0.14084507042253522</v>
      </c>
      <c r="H27" s="110">
        <v>0.16410994551049959</v>
      </c>
      <c r="I27" s="110">
        <f t="shared" si="1"/>
        <v>0.16410994551049959</v>
      </c>
      <c r="J27" s="85">
        <f>分析係数表!G30</f>
        <v>0.34463347510632975</v>
      </c>
      <c r="K27" s="111">
        <f t="shared" si="2"/>
        <v>5.6557780820793893E-2</v>
      </c>
      <c r="L27" s="79"/>
      <c r="M27" s="80"/>
      <c r="N27" s="81">
        <f>分析係数表!H30</f>
        <v>0</v>
      </c>
      <c r="O27" s="82">
        <f t="shared" si="3"/>
        <v>0</v>
      </c>
      <c r="P27" s="76">
        <f>分析係数表!C30</f>
        <v>1</v>
      </c>
      <c r="Q27" s="82">
        <f t="shared" si="4"/>
        <v>0</v>
      </c>
      <c r="R27" s="83">
        <v>4.6316533915407812E-2</v>
      </c>
      <c r="S27" s="84">
        <f t="shared" si="5"/>
        <v>0.21042647942590742</v>
      </c>
      <c r="T27" s="85">
        <f>分析係数表!F30</f>
        <v>0.44145609206905179</v>
      </c>
      <c r="U27" s="86">
        <f t="shared" si="6"/>
        <v>9.2894051275209819E-2</v>
      </c>
      <c r="V27" s="87">
        <f>分析係数表!D30</f>
        <v>0.12797097823367526</v>
      </c>
      <c r="W27" s="167">
        <f t="shared" si="7"/>
        <v>0</v>
      </c>
      <c r="X27" s="76">
        <f>分析係数表!E30</f>
        <v>9.4195646735051292E-2</v>
      </c>
      <c r="Y27" s="166">
        <f t="shared" si="8"/>
        <v>0</v>
      </c>
    </row>
    <row r="28" spans="1:25" x14ac:dyDescent="0.2">
      <c r="A28" s="6" t="s">
        <v>16</v>
      </c>
      <c r="B28" s="5" t="s">
        <v>192</v>
      </c>
      <c r="C28" s="90"/>
      <c r="D28" s="107">
        <f>投入係数表!AK28</f>
        <v>4.2253521126760559E-3</v>
      </c>
      <c r="E28" s="110">
        <f t="shared" si="9"/>
        <v>0.42253521126760557</v>
      </c>
      <c r="F28" s="85">
        <f>分析係数表!C31</f>
        <v>1.5332197614991494E-2</v>
      </c>
      <c r="G28" s="110">
        <f t="shared" si="0"/>
        <v>6.4783933584471095E-3</v>
      </c>
      <c r="H28" s="110">
        <v>7.41577878357263E-3</v>
      </c>
      <c r="I28" s="110">
        <f t="shared" si="1"/>
        <v>7.41577878357263E-3</v>
      </c>
      <c r="J28" s="85">
        <f>分析係数表!G31</f>
        <v>7.407407407407407E-2</v>
      </c>
      <c r="K28" s="111">
        <f t="shared" si="2"/>
        <v>5.4931694693130593E-4</v>
      </c>
      <c r="L28" s="79"/>
      <c r="M28" s="80"/>
      <c r="N28" s="81">
        <f>分析係数表!H31</f>
        <v>2.4786152084596214E-2</v>
      </c>
      <c r="O28" s="82">
        <f t="shared" si="3"/>
        <v>0.79546588674839669</v>
      </c>
      <c r="P28" s="76">
        <f>分析係数表!C31</f>
        <v>1.5332197614991494E-2</v>
      </c>
      <c r="Q28" s="82">
        <f t="shared" si="4"/>
        <v>1.2196240171610861E-2</v>
      </c>
      <c r="R28" s="83">
        <v>1.4568910436737095E-2</v>
      </c>
      <c r="S28" s="84">
        <f t="shared" si="5"/>
        <v>2.1984689220309724E-2</v>
      </c>
      <c r="T28" s="85">
        <f>分析係数表!F31</f>
        <v>0.37037037037037035</v>
      </c>
      <c r="U28" s="86">
        <f t="shared" si="6"/>
        <v>8.1424774890036002E-3</v>
      </c>
      <c r="V28" s="87">
        <f>分析係数表!D31</f>
        <v>0</v>
      </c>
      <c r="W28" s="167">
        <f t="shared" si="7"/>
        <v>0</v>
      </c>
      <c r="X28" s="76">
        <f>分析係数表!E31</f>
        <v>0</v>
      </c>
      <c r="Y28" s="166">
        <f t="shared" si="8"/>
        <v>0</v>
      </c>
    </row>
    <row r="29" spans="1:25" x14ac:dyDescent="0.2">
      <c r="A29" s="6" t="s">
        <v>17</v>
      </c>
      <c r="B29" s="5" t="s">
        <v>272</v>
      </c>
      <c r="C29" s="90"/>
      <c r="D29" s="107">
        <f>投入係数表!AK29</f>
        <v>2.8169014084507044E-3</v>
      </c>
      <c r="E29" s="110">
        <f t="shared" si="9"/>
        <v>0.28169014084507044</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0.225886372731542</v>
      </c>
      <c r="P29" s="76">
        <f>分析係数表!C32</f>
        <v>0</v>
      </c>
      <c r="Q29" s="82">
        <f t="shared" si="4"/>
        <v>0</v>
      </c>
      <c r="R29" s="83">
        <v>0</v>
      </c>
      <c r="S29" s="84">
        <f t="shared" si="5"/>
        <v>0</v>
      </c>
      <c r="T29" s="85">
        <f>分析係数表!F32</f>
        <v>0</v>
      </c>
      <c r="U29" s="86">
        <f t="shared" si="6"/>
        <v>0</v>
      </c>
      <c r="V29" s="87">
        <f>分析係数表!D32</f>
        <v>0</v>
      </c>
      <c r="W29" s="167">
        <f t="shared" si="7"/>
        <v>0</v>
      </c>
      <c r="X29" s="76">
        <f>分析係数表!E32</f>
        <v>0</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1.1436543501451405E-2</v>
      </c>
      <c r="I30" s="110">
        <f t="shared" si="1"/>
        <v>1.1436543501451405E-2</v>
      </c>
      <c r="J30" s="85">
        <f>分析係数表!G33</f>
        <v>0.50724637681159424</v>
      </c>
      <c r="K30" s="111">
        <f t="shared" si="2"/>
        <v>5.8011452543594091E-3</v>
      </c>
      <c r="L30" s="79"/>
      <c r="M30" s="80"/>
      <c r="N30" s="81">
        <f>分析係数表!H33</f>
        <v>1.0439819492153296E-3</v>
      </c>
      <c r="O30" s="82">
        <f t="shared" si="3"/>
        <v>3.3504677295109093E-2</v>
      </c>
      <c r="P30" s="76">
        <f>分析係数表!C33</f>
        <v>1</v>
      </c>
      <c r="Q30" s="82">
        <f t="shared" si="4"/>
        <v>3.3504677295109093E-2</v>
      </c>
      <c r="R30" s="83">
        <v>9.5132264220617255E-2</v>
      </c>
      <c r="S30" s="84">
        <f t="shared" si="5"/>
        <v>0.10656880772206866</v>
      </c>
      <c r="T30" s="85">
        <f>分析係数表!F33</f>
        <v>0.64822134387351782</v>
      </c>
      <c r="U30" s="86">
        <f t="shared" si="6"/>
        <v>6.9080175756597861E-2</v>
      </c>
      <c r="V30" s="87">
        <f>分析係数表!D33</f>
        <v>8.0368906455862976E-2</v>
      </c>
      <c r="W30" s="167">
        <f t="shared" si="7"/>
        <v>0</v>
      </c>
      <c r="X30" s="76">
        <f>分析係数表!E33</f>
        <v>7.9051383399209488E-2</v>
      </c>
      <c r="Y30" s="166">
        <f t="shared" si="8"/>
        <v>0</v>
      </c>
    </row>
    <row r="31" spans="1:25" x14ac:dyDescent="0.2">
      <c r="A31" s="6" t="s">
        <v>19</v>
      </c>
      <c r="B31" s="5" t="s">
        <v>274</v>
      </c>
      <c r="C31" s="90"/>
      <c r="D31" s="107">
        <f>投入係数表!AK31</f>
        <v>4.0845070422535212E-2</v>
      </c>
      <c r="E31" s="110">
        <f t="shared" si="9"/>
        <v>4.084507042253521</v>
      </c>
      <c r="F31" s="85">
        <f>分析係数表!C34</f>
        <v>0.17998641611953814</v>
      </c>
      <c r="G31" s="110">
        <f t="shared" si="0"/>
        <v>0.7351557841502262</v>
      </c>
      <c r="H31" s="110">
        <v>0.77451869969889797</v>
      </c>
      <c r="I31" s="110">
        <f t="shared" si="1"/>
        <v>0.77451869969889797</v>
      </c>
      <c r="J31" s="85">
        <f>分析係数表!G34</f>
        <v>0.42479908151549944</v>
      </c>
      <c r="K31" s="111">
        <f t="shared" si="2"/>
        <v>0.32901483224867079</v>
      </c>
      <c r="L31" s="79"/>
      <c r="M31" s="80"/>
      <c r="N31" s="81">
        <f>分析係数表!H34</f>
        <v>0.17353674142924497</v>
      </c>
      <c r="O31" s="82">
        <f t="shared" si="3"/>
        <v>5.5693420032805543</v>
      </c>
      <c r="P31" s="76">
        <f>分析係数表!C34</f>
        <v>0.17998641611953814</v>
      </c>
      <c r="Q31" s="82">
        <f t="shared" si="4"/>
        <v>1.002405907314476</v>
      </c>
      <c r="R31" s="83">
        <v>1.0637020701222448</v>
      </c>
      <c r="S31" s="84">
        <f t="shared" si="5"/>
        <v>1.8382207698211428</v>
      </c>
      <c r="T31" s="85">
        <f>分析係数表!F34</f>
        <v>0.70187523918867201</v>
      </c>
      <c r="U31" s="86">
        <f t="shared" si="6"/>
        <v>1.2902016424997993</v>
      </c>
      <c r="V31" s="87">
        <f>分析係数表!D34</f>
        <v>0.4351320321469575</v>
      </c>
      <c r="W31" s="167">
        <f t="shared" si="7"/>
        <v>1</v>
      </c>
      <c r="X31" s="76">
        <f>分析係数表!E34</f>
        <v>0.25449674703406044</v>
      </c>
      <c r="Y31" s="166">
        <f t="shared" si="8"/>
        <v>0</v>
      </c>
    </row>
    <row r="32" spans="1:25" x14ac:dyDescent="0.2">
      <c r="A32" s="6" t="s">
        <v>20</v>
      </c>
      <c r="B32" s="5" t="s">
        <v>37</v>
      </c>
      <c r="C32" s="90"/>
      <c r="D32" s="107">
        <f>投入係数表!AK32</f>
        <v>2.6760563380281689E-2</v>
      </c>
      <c r="E32" s="110">
        <f t="shared" si="9"/>
        <v>2.676056338028169</v>
      </c>
      <c r="F32" s="85">
        <f>分析係数表!C35</f>
        <v>0.37009544008483564</v>
      </c>
      <c r="G32" s="110">
        <f t="shared" si="0"/>
        <v>0.9903962481143489</v>
      </c>
      <c r="H32" s="110">
        <v>1.0639817111885037</v>
      </c>
      <c r="I32" s="110">
        <f t="shared" si="1"/>
        <v>1.0639817111885037</v>
      </c>
      <c r="J32" s="85">
        <f>分析係数表!G35</f>
        <v>0.31512981199641898</v>
      </c>
      <c r="K32" s="111">
        <f t="shared" si="2"/>
        <v>0.33529235661446133</v>
      </c>
      <c r="L32" s="79"/>
      <c r="M32" s="80"/>
      <c r="N32" s="81">
        <f>分析係数表!H35</f>
        <v>6.5501448103994067E-2</v>
      </c>
      <c r="O32" s="82">
        <f t="shared" si="3"/>
        <v>2.1021483012576514</v>
      </c>
      <c r="P32" s="76">
        <f>分析係数表!C35</f>
        <v>0.37009544008483564</v>
      </c>
      <c r="Q32" s="82">
        <f t="shared" si="4"/>
        <v>0.77799550067754009</v>
      </c>
      <c r="R32" s="83">
        <v>0.90876507691592401</v>
      </c>
      <c r="S32" s="84">
        <f t="shared" si="5"/>
        <v>1.9727467881044278</v>
      </c>
      <c r="T32" s="85">
        <f>分析係数表!F35</f>
        <v>0.64995523724261417</v>
      </c>
      <c r="U32" s="86">
        <f t="shared" si="6"/>
        <v>1.2821971066820186</v>
      </c>
      <c r="V32" s="87">
        <f>分析係数表!D35</f>
        <v>9.1316025067144133E-2</v>
      </c>
      <c r="W32" s="167">
        <f t="shared" si="7"/>
        <v>0</v>
      </c>
      <c r="X32" s="76">
        <f>分析係数表!E35</f>
        <v>8.5049239033124446E-2</v>
      </c>
      <c r="Y32" s="166">
        <f t="shared" si="8"/>
        <v>0</v>
      </c>
    </row>
    <row r="33" spans="1:25" x14ac:dyDescent="0.2">
      <c r="A33" s="6" t="s">
        <v>21</v>
      </c>
      <c r="B33" s="5" t="s">
        <v>38</v>
      </c>
      <c r="C33" s="90"/>
      <c r="D33" s="107">
        <f>投入係数表!AK33</f>
        <v>1.5492957746478873E-2</v>
      </c>
      <c r="E33" s="110">
        <f t="shared" si="9"/>
        <v>1.5492957746478873</v>
      </c>
      <c r="F33" s="85">
        <f>分析係数表!C36</f>
        <v>0.67206754906435417</v>
      </c>
      <c r="G33" s="110">
        <f t="shared" si="0"/>
        <v>1.0412314140433656</v>
      </c>
      <c r="H33" s="110">
        <v>1.1175853716334325</v>
      </c>
      <c r="I33" s="110">
        <f t="shared" si="1"/>
        <v>1.1175853716334325</v>
      </c>
      <c r="J33" s="85">
        <f>分析係数表!G36</f>
        <v>6.1058344640434192E-3</v>
      </c>
      <c r="K33" s="111">
        <f t="shared" si="2"/>
        <v>6.823791278630185E-3</v>
      </c>
      <c r="L33" s="79"/>
      <c r="M33" s="80"/>
      <c r="N33" s="81">
        <f>分析係数表!H36</f>
        <v>0.13181114029770324</v>
      </c>
      <c r="O33" s="82">
        <f t="shared" si="3"/>
        <v>4.2302357075179682</v>
      </c>
      <c r="P33" s="76">
        <f>分析係数表!C36</f>
        <v>0.67206754906435417</v>
      </c>
      <c r="Q33" s="82">
        <f t="shared" si="4"/>
        <v>2.8430041439161151</v>
      </c>
      <c r="R33" s="83">
        <v>2.9294410754849749</v>
      </c>
      <c r="S33" s="84">
        <f t="shared" si="5"/>
        <v>4.047026447118407</v>
      </c>
      <c r="T33" s="85">
        <f>分析係数表!F36</f>
        <v>0.89721845318860249</v>
      </c>
      <c r="U33" s="86">
        <f t="shared" si="6"/>
        <v>3.6310668088969429</v>
      </c>
      <c r="V33" s="87">
        <f>分析係数表!D36</f>
        <v>6.7842605156037995E-3</v>
      </c>
      <c r="W33" s="167">
        <f t="shared" si="7"/>
        <v>0</v>
      </c>
      <c r="X33" s="76">
        <f>分析係数表!E36</f>
        <v>3.3921302578018993E-4</v>
      </c>
      <c r="Y33" s="166">
        <f t="shared" si="8"/>
        <v>0</v>
      </c>
    </row>
    <row r="34" spans="1:25" x14ac:dyDescent="0.2">
      <c r="A34" s="6" t="s">
        <v>22</v>
      </c>
      <c r="B34" s="5" t="s">
        <v>377</v>
      </c>
      <c r="C34" s="90"/>
      <c r="D34" s="107">
        <f>投入係数表!AK34</f>
        <v>2.6760563380281689E-2</v>
      </c>
      <c r="E34" s="110">
        <f t="shared" si="9"/>
        <v>2.676056338028169</v>
      </c>
      <c r="F34" s="85">
        <f>分析係数表!C37</f>
        <v>0.22615884263359909</v>
      </c>
      <c r="G34" s="110">
        <f t="shared" si="0"/>
        <v>0.6052138042307581</v>
      </c>
      <c r="H34" s="110">
        <v>0.65800247675372514</v>
      </c>
      <c r="I34" s="110">
        <f t="shared" si="1"/>
        <v>0.65800247675372514</v>
      </c>
      <c r="J34" s="85">
        <f>分析係数表!G37</f>
        <v>0.42877801879971078</v>
      </c>
      <c r="K34" s="111">
        <f t="shared" si="2"/>
        <v>0.28213699834776501</v>
      </c>
      <c r="L34" s="79"/>
      <c r="M34" s="80"/>
      <c r="N34" s="81">
        <f>分析係数表!H37</f>
        <v>5.1626591230551626E-2</v>
      </c>
      <c r="O34" s="82">
        <f t="shared" si="3"/>
        <v>1.6568603320452338</v>
      </c>
      <c r="P34" s="76">
        <f>分析係数表!C37</f>
        <v>0.22615884263359909</v>
      </c>
      <c r="Q34" s="82">
        <f t="shared" si="4"/>
        <v>0.37471361510087076</v>
      </c>
      <c r="R34" s="83">
        <v>0.43624069864561577</v>
      </c>
      <c r="S34" s="84">
        <f t="shared" si="5"/>
        <v>1.0942431753993409</v>
      </c>
      <c r="T34" s="85">
        <f>分析係数表!F37</f>
        <v>0.63340563991323207</v>
      </c>
      <c r="U34" s="86">
        <f t="shared" si="6"/>
        <v>0.69309979873450656</v>
      </c>
      <c r="V34" s="87">
        <f>分析係数表!D37</f>
        <v>0.1005061460592914</v>
      </c>
      <c r="W34" s="167">
        <f t="shared" si="7"/>
        <v>0</v>
      </c>
      <c r="X34" s="76">
        <f>分析係数表!E37</f>
        <v>8.315256688358641E-2</v>
      </c>
      <c r="Y34" s="166">
        <f t="shared" si="8"/>
        <v>0</v>
      </c>
    </row>
    <row r="35" spans="1:25" x14ac:dyDescent="0.2">
      <c r="A35" s="6" t="s">
        <v>23</v>
      </c>
      <c r="B35" s="5" t="s">
        <v>193</v>
      </c>
      <c r="C35" s="90"/>
      <c r="D35" s="107">
        <f>投入係数表!AK35</f>
        <v>7.1830985915492959E-2</v>
      </c>
      <c r="E35" s="110">
        <f t="shared" si="9"/>
        <v>7.183098591549296</v>
      </c>
      <c r="F35" s="85">
        <f>分析係数表!C38</f>
        <v>8.5419734904271016E-2</v>
      </c>
      <c r="G35" s="110">
        <f t="shared" si="0"/>
        <v>0.61357837748138333</v>
      </c>
      <c r="H35" s="110">
        <v>0.64463054534888264</v>
      </c>
      <c r="I35" s="110">
        <f t="shared" si="1"/>
        <v>0.64463054534888264</v>
      </c>
      <c r="J35" s="85">
        <f>分析係数表!G38</f>
        <v>0.21071428571428572</v>
      </c>
      <c r="K35" s="111">
        <f t="shared" si="2"/>
        <v>0.13583286491280028</v>
      </c>
      <c r="L35" s="79"/>
      <c r="M35" s="80"/>
      <c r="N35" s="81">
        <f>分析係数表!H38</f>
        <v>4.4689162793830402E-2</v>
      </c>
      <c r="O35" s="82">
        <f t="shared" si="3"/>
        <v>1.4342163474390248</v>
      </c>
      <c r="P35" s="76">
        <f>分析係数表!C38</f>
        <v>8.5419734904271016E-2</v>
      </c>
      <c r="Q35" s="82">
        <f t="shared" si="4"/>
        <v>0.12251038019361335</v>
      </c>
      <c r="R35" s="83">
        <v>0.14422262131467414</v>
      </c>
      <c r="S35" s="84">
        <f t="shared" si="5"/>
        <v>0.78885316666355676</v>
      </c>
      <c r="T35" s="85">
        <f>分析係数表!F38</f>
        <v>0.38214285714285712</v>
      </c>
      <c r="U35" s="86">
        <f t="shared" si="6"/>
        <v>0.30145460297500204</v>
      </c>
      <c r="V35" s="87">
        <f>分析係数表!D38</f>
        <v>6.4285714285714279E-2</v>
      </c>
      <c r="W35" s="167">
        <f t="shared" si="7"/>
        <v>0</v>
      </c>
      <c r="X35" s="76">
        <f>分析係数表!E38</f>
        <v>7.857142857142857E-2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8.8150166356008811E-3</v>
      </c>
      <c r="I36" s="110">
        <f t="shared" si="1"/>
        <v>8.8150166356008811E-3</v>
      </c>
      <c r="J36" s="85">
        <f>分析係数表!G39</f>
        <v>0.35514018691588783</v>
      </c>
      <c r="K36" s="111">
        <f t="shared" si="2"/>
        <v>3.1305666556339577E-3</v>
      </c>
      <c r="L36" s="79"/>
      <c r="M36" s="80"/>
      <c r="N36" s="81">
        <f>分析係数表!H39</f>
        <v>4.1085741227183939E-3</v>
      </c>
      <c r="O36" s="82">
        <f t="shared" si="3"/>
        <v>0.13185711709688094</v>
      </c>
      <c r="P36" s="76">
        <f>分析係数表!C39</f>
        <v>1</v>
      </c>
      <c r="Q36" s="82">
        <f t="shared" si="4"/>
        <v>0.13185711709688094</v>
      </c>
      <c r="R36" s="83">
        <v>0.13887976580489603</v>
      </c>
      <c r="S36" s="84">
        <f t="shared" si="5"/>
        <v>0.14769478244049691</v>
      </c>
      <c r="T36" s="85">
        <f>分析係数表!F39</f>
        <v>0.70560747663551404</v>
      </c>
      <c r="U36" s="86">
        <f t="shared" si="6"/>
        <v>0.10421454275007025</v>
      </c>
      <c r="V36" s="87">
        <f>分析係数表!D39</f>
        <v>5.053651782623745E-2</v>
      </c>
      <c r="W36" s="167">
        <f t="shared" si="7"/>
        <v>0</v>
      </c>
      <c r="X36" s="76">
        <f>分析係数表!E39</f>
        <v>6.4035998615437864E-2</v>
      </c>
      <c r="Y36" s="166">
        <f t="shared" si="8"/>
        <v>0</v>
      </c>
    </row>
    <row r="37" spans="1:25" x14ac:dyDescent="0.2">
      <c r="A37" s="6" t="s">
        <v>25</v>
      </c>
      <c r="B37" s="5" t="s">
        <v>40</v>
      </c>
      <c r="C37" s="90"/>
      <c r="D37" s="107">
        <f>投入係数表!AK37</f>
        <v>0</v>
      </c>
      <c r="E37" s="110">
        <f t="shared" si="9"/>
        <v>0</v>
      </c>
      <c r="F37" s="85">
        <f>分析係数表!C40</f>
        <v>0.70586826347305387</v>
      </c>
      <c r="G37" s="110">
        <f t="shared" si="0"/>
        <v>0</v>
      </c>
      <c r="H37" s="110">
        <v>1.6531897294280648E-3</v>
      </c>
      <c r="I37" s="110">
        <f t="shared" si="1"/>
        <v>1.6531897294280648E-3</v>
      </c>
      <c r="J37" s="85">
        <f>分析係数表!G40</f>
        <v>0.55389507154213036</v>
      </c>
      <c r="K37" s="111">
        <f t="shared" si="2"/>
        <v>9.1569364345427313E-4</v>
      </c>
      <c r="L37" s="79"/>
      <c r="M37" s="80"/>
      <c r="N37" s="81">
        <f>分析係数表!H40</f>
        <v>2.7951774769313667E-2</v>
      </c>
      <c r="O37" s="82">
        <f t="shared" si="3"/>
        <v>0.89706071467550175</v>
      </c>
      <c r="P37" s="76">
        <f>分析係数表!C40</f>
        <v>0.70586826347305387</v>
      </c>
      <c r="Q37" s="82">
        <f t="shared" si="4"/>
        <v>0.63320668889789311</v>
      </c>
      <c r="R37" s="83">
        <v>0.63377691650027212</v>
      </c>
      <c r="S37" s="84">
        <f t="shared" si="5"/>
        <v>0.6354301062297002</v>
      </c>
      <c r="T37" s="85">
        <f>分析係数表!F40</f>
        <v>0.75325914149443562</v>
      </c>
      <c r="U37" s="86">
        <f t="shared" si="6"/>
        <v>0.47864353629830197</v>
      </c>
      <c r="V37" s="87">
        <f>分析係数表!D40</f>
        <v>0.11701112877583465</v>
      </c>
      <c r="W37" s="167">
        <f t="shared" si="7"/>
        <v>0</v>
      </c>
      <c r="X37" s="76">
        <f>分析係数表!E40</f>
        <v>7.6311605723370424E-2</v>
      </c>
      <c r="Y37" s="166">
        <f t="shared" si="8"/>
        <v>0</v>
      </c>
    </row>
    <row r="38" spans="1:25" x14ac:dyDescent="0.2">
      <c r="A38" s="6" t="s">
        <v>26</v>
      </c>
      <c r="B38" s="5" t="s">
        <v>276</v>
      </c>
      <c r="C38" s="90"/>
      <c r="D38" s="107">
        <f>投入係数表!AK38</f>
        <v>0</v>
      </c>
      <c r="E38" s="110">
        <f t="shared" si="9"/>
        <v>0</v>
      </c>
      <c r="F38" s="85">
        <f>分析係数表!C41</f>
        <v>0.40942803268384664</v>
      </c>
      <c r="G38" s="110">
        <f t="shared" si="0"/>
        <v>0</v>
      </c>
      <c r="H38" s="110">
        <v>1.3963270667146665E-5</v>
      </c>
      <c r="I38" s="110">
        <f t="shared" si="1"/>
        <v>1.3963270667146665E-5</v>
      </c>
      <c r="J38" s="85">
        <f>分析係数表!G41</f>
        <v>0.46004842615012109</v>
      </c>
      <c r="K38" s="111">
        <f t="shared" si="2"/>
        <v>6.4237806943289748E-6</v>
      </c>
      <c r="L38" s="79"/>
      <c r="M38" s="80"/>
      <c r="N38" s="81">
        <f>分析係数表!H41</f>
        <v>5.1357176533979927E-2</v>
      </c>
      <c r="O38" s="82">
        <f t="shared" si="3"/>
        <v>1.648213963711012</v>
      </c>
      <c r="P38" s="76">
        <f>分析係数表!C41</f>
        <v>0.40942803268384664</v>
      </c>
      <c r="Q38" s="82">
        <f t="shared" si="4"/>
        <v>0.67482500060424466</v>
      </c>
      <c r="R38" s="83">
        <v>0.68059251368555518</v>
      </c>
      <c r="S38" s="84">
        <f t="shared" si="5"/>
        <v>0.68060647695622234</v>
      </c>
      <c r="T38" s="85">
        <f>分析係数表!F41</f>
        <v>0.56416464891041163</v>
      </c>
      <c r="U38" s="86">
        <f t="shared" si="6"/>
        <v>0.38397411411815935</v>
      </c>
      <c r="V38" s="87">
        <f>分析係数表!D41</f>
        <v>0.19733656174334141</v>
      </c>
      <c r="W38" s="167">
        <f t="shared" si="7"/>
        <v>0</v>
      </c>
      <c r="X38" s="76">
        <f>分析係数表!E41</f>
        <v>0.1812953995157385</v>
      </c>
      <c r="Y38" s="166">
        <f t="shared" si="8"/>
        <v>0</v>
      </c>
    </row>
    <row r="39" spans="1:25" x14ac:dyDescent="0.2">
      <c r="A39" s="6" t="s">
        <v>51</v>
      </c>
      <c r="B39" s="5" t="s">
        <v>367</v>
      </c>
      <c r="C39" s="75">
        <f>最終需要_まとめ!C40</f>
        <v>100</v>
      </c>
      <c r="D39" s="107">
        <f>投入係数表!AK39</f>
        <v>0</v>
      </c>
      <c r="E39" s="110">
        <f t="shared" si="9"/>
        <v>0</v>
      </c>
      <c r="F39" s="85">
        <f>分析係数表!C42</f>
        <v>1</v>
      </c>
      <c r="G39" s="110">
        <f>E39*F39</f>
        <v>0</v>
      </c>
      <c r="H39" s="110">
        <v>7.3904293097910318E-3</v>
      </c>
      <c r="I39" s="110">
        <f>C39+H39</f>
        <v>100.00739042930979</v>
      </c>
      <c r="J39" s="85">
        <f>分析係数表!G42</f>
        <v>0.48732394366197185</v>
      </c>
      <c r="K39" s="111">
        <f>I39*J39</f>
        <v>48.735995899353789</v>
      </c>
      <c r="L39" s="79"/>
      <c r="M39" s="80"/>
      <c r="N39" s="81">
        <f>分析係数表!H42</f>
        <v>1.5491345052872633E-2</v>
      </c>
      <c r="O39" s="82">
        <f t="shared" si="3"/>
        <v>0.49716617921774786</v>
      </c>
      <c r="P39" s="76">
        <f>分析係数表!C42</f>
        <v>1</v>
      </c>
      <c r="Q39" s="82">
        <f>O39*P39</f>
        <v>0.49716617921774786</v>
      </c>
      <c r="R39" s="83">
        <v>0.5054572785806446</v>
      </c>
      <c r="S39" s="84">
        <f>I39+R39</f>
        <v>100.51284770789044</v>
      </c>
      <c r="T39" s="85">
        <f>分析係数表!F42</f>
        <v>0.56338028169014087</v>
      </c>
      <c r="U39" s="86">
        <f>S39*T39</f>
        <v>56.626956455149546</v>
      </c>
      <c r="V39" s="87">
        <f>分析係数表!D42</f>
        <v>0.21267605633802816</v>
      </c>
      <c r="W39" s="167">
        <f>ROUND(S39*V39,0)</f>
        <v>21</v>
      </c>
      <c r="X39" s="76">
        <f>分析係数表!E42</f>
        <v>0.1704225352112676</v>
      </c>
      <c r="Y39" s="166">
        <f>ROUND(S39*X39,0)</f>
        <v>17</v>
      </c>
    </row>
    <row r="40" spans="1:25" x14ac:dyDescent="0.2">
      <c r="A40" s="6" t="s">
        <v>194</v>
      </c>
      <c r="B40" s="5" t="s">
        <v>41</v>
      </c>
      <c r="C40" s="90"/>
      <c r="D40" s="107">
        <f>投入係数表!AK40</f>
        <v>7.8873239436619724E-2</v>
      </c>
      <c r="E40" s="110">
        <f t="shared" si="9"/>
        <v>7.887323943661972</v>
      </c>
      <c r="F40" s="85">
        <f>分析係数表!C43</f>
        <v>0.37124836885602441</v>
      </c>
      <c r="G40" s="110">
        <f>E40*F40</f>
        <v>2.928156148723573</v>
      </c>
      <c r="H40" s="110">
        <v>3.2609094125674098</v>
      </c>
      <c r="I40" s="110">
        <f>C40+H40</f>
        <v>3.2609094125674098</v>
      </c>
      <c r="J40" s="85">
        <f>分析係数表!G43</f>
        <v>0.37031082529474812</v>
      </c>
      <c r="K40" s="111">
        <f>I40*J40</f>
        <v>1.2075500557792498</v>
      </c>
      <c r="L40" s="79"/>
      <c r="M40" s="80"/>
      <c r="N40" s="81">
        <f>分析係数表!H43</f>
        <v>4.1186771738398333E-2</v>
      </c>
      <c r="O40" s="82">
        <f t="shared" si="3"/>
        <v>1.3218135590941429</v>
      </c>
      <c r="P40" s="76">
        <f>分析係数表!C43</f>
        <v>0.37124836885602441</v>
      </c>
      <c r="Q40" s="82">
        <f>O40*P40</f>
        <v>0.49072112774547677</v>
      </c>
      <c r="R40" s="83">
        <v>0.70420978850923865</v>
      </c>
      <c r="S40" s="84">
        <f>I40+R40</f>
        <v>3.9651192010766483</v>
      </c>
      <c r="T40" s="85">
        <f>分析係数表!F43</f>
        <v>0.64951768488745976</v>
      </c>
      <c r="U40" s="86">
        <f>S40*T40</f>
        <v>2.5754150437861187</v>
      </c>
      <c r="V40" s="87">
        <f>分析係数表!D43</f>
        <v>0.31296891747052519</v>
      </c>
      <c r="W40" s="167">
        <f>ROUND(S40*V40,0)</f>
        <v>1</v>
      </c>
      <c r="X40" s="76">
        <f>分析係数表!E43</f>
        <v>0.24115755627009647</v>
      </c>
      <c r="Y40" s="166">
        <f>ROUND(S40*X40,0)</f>
        <v>1</v>
      </c>
    </row>
    <row r="41" spans="1:25" x14ac:dyDescent="0.2">
      <c r="A41" s="6" t="s">
        <v>340</v>
      </c>
      <c r="B41" s="5" t="s">
        <v>42</v>
      </c>
      <c r="C41" s="90"/>
      <c r="D41" s="107">
        <f>投入係数表!AK41</f>
        <v>2.8169014084507044E-3</v>
      </c>
      <c r="E41" s="110">
        <f t="shared" si="9"/>
        <v>0.28169014084507044</v>
      </c>
      <c r="F41" s="85">
        <f>分析係数表!C44</f>
        <v>0.32894128525196487</v>
      </c>
      <c r="G41" s="110">
        <f>E41*F41</f>
        <v>9.2659516972384476E-2</v>
      </c>
      <c r="H41" s="110">
        <v>9.4318555428632669E-2</v>
      </c>
      <c r="I41" s="110">
        <f>C41+H41</f>
        <v>9.4318555428632669E-2</v>
      </c>
      <c r="J41" s="85">
        <f>分析係数表!G44</f>
        <v>0.26022361770562108</v>
      </c>
      <c r="K41" s="111">
        <f>I41*J41</f>
        <v>2.4543915710406941E-2</v>
      </c>
      <c r="L41" s="79"/>
      <c r="M41" s="80"/>
      <c r="N41" s="81">
        <f>分析係数表!H44</f>
        <v>0.11840775914326127</v>
      </c>
      <c r="O41" s="82">
        <f t="shared" si="3"/>
        <v>3.8000788828904382</v>
      </c>
      <c r="P41" s="76">
        <f>分析係数表!C44</f>
        <v>0.32894128525196487</v>
      </c>
      <c r="Q41" s="82">
        <f>O41*P41</f>
        <v>1.2500028317968317</v>
      </c>
      <c r="R41" s="83">
        <v>1.2648368643855097</v>
      </c>
      <c r="S41" s="84">
        <f>I41+R41</f>
        <v>1.3591554198141425</v>
      </c>
      <c r="T41" s="85">
        <f>分析係数表!F44</f>
        <v>0.457650482462858</v>
      </c>
      <c r="U41" s="86">
        <f>S41*T41</f>
        <v>0.62201813361995062</v>
      </c>
      <c r="V41" s="87">
        <f>分析係数表!D44</f>
        <v>0.19191300352274468</v>
      </c>
      <c r="W41" s="167">
        <f>ROUND(S41*V41,0)</f>
        <v>0</v>
      </c>
      <c r="X41" s="76">
        <f>分析係数表!E44</f>
        <v>0.13018839025884515</v>
      </c>
      <c r="Y41" s="166">
        <f>ROUND(S41*X41,0)</f>
        <v>0</v>
      </c>
    </row>
    <row r="42" spans="1:25" x14ac:dyDescent="0.2">
      <c r="A42" s="6" t="s">
        <v>341</v>
      </c>
      <c r="B42" s="5" t="s">
        <v>278</v>
      </c>
      <c r="C42" s="90"/>
      <c r="D42" s="107">
        <f>投入係数表!AK42</f>
        <v>1.4084507042253522E-3</v>
      </c>
      <c r="E42" s="110">
        <f t="shared" si="9"/>
        <v>0.14084507042253522</v>
      </c>
      <c r="F42" s="85">
        <f>分析係数表!C45</f>
        <v>1</v>
      </c>
      <c r="G42" s="110">
        <f>E42*F42</f>
        <v>0.14084507042253522</v>
      </c>
      <c r="H42" s="110">
        <v>0.14391888773909753</v>
      </c>
      <c r="I42" s="110">
        <f>C42+H42</f>
        <v>0.14391888773909753</v>
      </c>
      <c r="J42" s="85">
        <f>分析係数表!G45</f>
        <v>0</v>
      </c>
      <c r="K42" s="111">
        <f>I42*J42</f>
        <v>0</v>
      </c>
      <c r="L42" s="79"/>
      <c r="M42" s="80"/>
      <c r="N42" s="81">
        <f>分析係数表!H45</f>
        <v>0</v>
      </c>
      <c r="O42" s="82">
        <f t="shared" si="3"/>
        <v>0</v>
      </c>
      <c r="P42" s="76">
        <f>分析係数表!C45</f>
        <v>1</v>
      </c>
      <c r="Q42" s="82">
        <f>O42*P42</f>
        <v>0</v>
      </c>
      <c r="R42" s="83">
        <v>3.7765945662922569E-3</v>
      </c>
      <c r="S42" s="84">
        <f>I42+R42</f>
        <v>0.14769548230538979</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9.8591549295774655E-3</v>
      </c>
      <c r="E43" s="110">
        <f t="shared" si="9"/>
        <v>0.9859154929577465</v>
      </c>
      <c r="F43" s="85">
        <f>分析係数表!C46</f>
        <v>4.3404255319148932E-2</v>
      </c>
      <c r="G43" s="110">
        <f>E43*F43</f>
        <v>4.2792927779442609E-2</v>
      </c>
      <c r="H43" s="110">
        <v>4.4956584841564499E-2</v>
      </c>
      <c r="I43" s="110">
        <f>C43+H43</f>
        <v>4.4956584841564499E-2</v>
      </c>
      <c r="J43" s="85">
        <f>分析係数表!G46</f>
        <v>1.9607843137254902E-2</v>
      </c>
      <c r="K43" s="111">
        <f>I43*J43</f>
        <v>8.815016635600882E-4</v>
      </c>
      <c r="L43" s="79"/>
      <c r="M43" s="80"/>
      <c r="N43" s="81">
        <f>分析係数表!H46</f>
        <v>2.3708493298309423E-2</v>
      </c>
      <c r="O43" s="82">
        <f t="shared" si="3"/>
        <v>0.7608804134115098</v>
      </c>
      <c r="P43" s="76">
        <f>分析係数表!C46</f>
        <v>4.3404255319148932E-2</v>
      </c>
      <c r="Q43" s="82">
        <f>O43*P43</f>
        <v>3.3025447731052766E-2</v>
      </c>
      <c r="R43" s="83">
        <v>3.5815508410877224E-2</v>
      </c>
      <c r="S43" s="84">
        <f>I43+R43</f>
        <v>8.0772093252441723E-2</v>
      </c>
      <c r="T43" s="85">
        <f>分析係数表!F46</f>
        <v>0.33333333333333331</v>
      </c>
      <c r="U43" s="86">
        <f>S43*T43</f>
        <v>2.6924031084147239E-2</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108">
        <f>投入係数表!AK44</f>
        <v>0.4</v>
      </c>
      <c r="E44" s="96">
        <f>SUM(E5:E43)</f>
        <v>39.999999999999993</v>
      </c>
      <c r="F44" s="98">
        <f>分析係数表!C47</f>
        <v>0.41345953335341412</v>
      </c>
      <c r="G44" s="96">
        <f>SUM(G5:G43)</f>
        <v>7.6158524845885713</v>
      </c>
      <c r="H44" s="96">
        <f>SUM(H5:H43)</f>
        <v>8.3137761243579273</v>
      </c>
      <c r="I44" s="96">
        <f>SUM(I5:I43)</f>
        <v>108.31377612435791</v>
      </c>
      <c r="J44" s="98">
        <f>分析係数表!G47</f>
        <v>0.27301530562506093</v>
      </c>
      <c r="K44" s="112">
        <f>SUM(K5:K43)</f>
        <v>51.185259433089961</v>
      </c>
      <c r="L44" s="94">
        <f>最終需要_まとめ!$L$33</f>
        <v>0.627</v>
      </c>
      <c r="M44" s="91">
        <f>K44*L44</f>
        <v>32.093157664547405</v>
      </c>
      <c r="N44" s="95">
        <f>分析係数表!H47</f>
        <v>1</v>
      </c>
      <c r="O44" s="96">
        <f>SUM(O5:O43)</f>
        <v>32.093157664547405</v>
      </c>
      <c r="P44" s="92">
        <f>分析係数表!C47</f>
        <v>0.41345953335341412</v>
      </c>
      <c r="Q44" s="96">
        <f>SUM(Q5:Q43)</f>
        <v>10.111534781949828</v>
      </c>
      <c r="R44" s="91">
        <f>SUM(R5:R43)</f>
        <v>11.119708560464655</v>
      </c>
      <c r="S44" s="97">
        <f>SUM(S5:S43)</f>
        <v>119.43348468482259</v>
      </c>
      <c r="T44" s="98">
        <f>分析係数表!F47</f>
        <v>0.50258343352939261</v>
      </c>
      <c r="U44" s="99">
        <f>SUM(U5:U43)</f>
        <v>68.815117553876476</v>
      </c>
      <c r="V44" s="100">
        <f>分析係数表!D47</f>
        <v>0.12861924414259254</v>
      </c>
      <c r="W44" s="164">
        <f>SUM(W5:W43)</f>
        <v>23</v>
      </c>
      <c r="X44" s="92">
        <f>分析係数表!E47</f>
        <v>9.5684528645240963E-2</v>
      </c>
      <c r="Y44" s="165">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0.20518758684576188</v>
      </c>
      <c r="G5" s="110">
        <f t="shared" ref="G5:G38" si="0">E5*F5</f>
        <v>0</v>
      </c>
      <c r="H5" s="110">
        <f t="array" ref="H5:H43">MMULT(逆行列係数!C5:AO43,'36'!G5:G43)</f>
        <v>2.4571425954307796E-4</v>
      </c>
      <c r="I5" s="110">
        <f t="shared" ref="I5:I38" si="1">C5+H5</f>
        <v>2.4571425954307796E-4</v>
      </c>
      <c r="J5" s="85">
        <f>分析係数表!G8</f>
        <v>0.11971830985915492</v>
      </c>
      <c r="K5" s="111">
        <f t="shared" ref="K5:K38" si="2">I5*J5</f>
        <v>2.941649586079102E-5</v>
      </c>
      <c r="L5" s="79" t="s">
        <v>177</v>
      </c>
      <c r="M5" s="80" t="s">
        <v>177</v>
      </c>
      <c r="N5" s="81">
        <f>分析係数表!H8</f>
        <v>1.3167643294941739E-2</v>
      </c>
      <c r="O5" s="82">
        <f t="shared" ref="O5:O43" si="3">$M$44*N5</f>
        <v>0.32838392784681991</v>
      </c>
      <c r="P5" s="76">
        <f>分析係数表!C8</f>
        <v>0.20518758684576188</v>
      </c>
      <c r="Q5" s="82">
        <f t="shared" ref="Q5:Q38" si="4">O5*P5</f>
        <v>6.7380305713821767E-2</v>
      </c>
      <c r="R5" s="83">
        <f t="array" ref="R5:R43">MMULT(逆行列係数!C5:AO43,'36'!Q5:Q43)</f>
        <v>0.11390411326989135</v>
      </c>
      <c r="S5" s="84">
        <f t="shared" ref="S5:S38" si="5">I5+R5</f>
        <v>0.11414982752943442</v>
      </c>
      <c r="T5" s="85">
        <f>分析係数表!F8</f>
        <v>0.45341278439869986</v>
      </c>
      <c r="U5" s="86">
        <f t="shared" ref="U5:U38" si="6">S5*T5</f>
        <v>5.1756991138752227E-2</v>
      </c>
      <c r="V5" s="87">
        <f>分析係数表!D8</f>
        <v>0.60455037919826649</v>
      </c>
      <c r="W5" s="167">
        <f t="shared" ref="W5:W38" si="7">ROUND(S5*V5,0)</f>
        <v>0</v>
      </c>
      <c r="X5" s="76">
        <f>分析係数表!E8</f>
        <v>0.35969664138678226</v>
      </c>
      <c r="Y5" s="166">
        <f t="shared" ref="Y5:Y38" si="8">ROUND(S5*X5,0)</f>
        <v>0</v>
      </c>
    </row>
    <row r="6" spans="1:25" x14ac:dyDescent="0.2">
      <c r="A6" s="6" t="s">
        <v>219</v>
      </c>
      <c r="B6" s="5" t="s">
        <v>265</v>
      </c>
      <c r="C6" s="90"/>
      <c r="D6" s="107">
        <f>投入係数表!AL6</f>
        <v>0</v>
      </c>
      <c r="E6" s="110">
        <f t="shared" ref="E6:E43" si="9">$C$40*D6</f>
        <v>0</v>
      </c>
      <c r="F6" s="85">
        <f>分析係数表!C9</f>
        <v>1</v>
      </c>
      <c r="G6" s="110">
        <f t="shared" si="0"/>
        <v>0</v>
      </c>
      <c r="H6" s="110">
        <v>2.4138727619958126E-5</v>
      </c>
      <c r="I6" s="110">
        <f t="shared" si="1"/>
        <v>2.4138727619958126E-5</v>
      </c>
      <c r="J6" s="85">
        <f>分析係数表!G9</f>
        <v>0.24479166666666666</v>
      </c>
      <c r="K6" s="111">
        <f t="shared" si="2"/>
        <v>5.9089593653022497E-6</v>
      </c>
      <c r="L6" s="79"/>
      <c r="M6" s="80"/>
      <c r="N6" s="81">
        <f>分析係数表!H9</f>
        <v>6.7353674142924501E-4</v>
      </c>
      <c r="O6" s="82">
        <f t="shared" si="3"/>
        <v>1.6797131859172375E-2</v>
      </c>
      <c r="P6" s="76">
        <f>分析係数表!C9</f>
        <v>1</v>
      </c>
      <c r="Q6" s="82">
        <f t="shared" si="4"/>
        <v>1.6797131859172375E-2</v>
      </c>
      <c r="R6" s="83">
        <v>2.1080913356844078E-2</v>
      </c>
      <c r="S6" s="84">
        <f t="shared" si="5"/>
        <v>2.1105052084464036E-2</v>
      </c>
      <c r="T6" s="85">
        <f>分析係数表!F9</f>
        <v>0.671875</v>
      </c>
      <c r="U6" s="86">
        <f t="shared" si="6"/>
        <v>1.4179956869249274E-2</v>
      </c>
      <c r="V6" s="87">
        <f>分析係数表!D9</f>
        <v>7.2916666666666671E-2</v>
      </c>
      <c r="W6" s="167">
        <f t="shared" si="7"/>
        <v>0</v>
      </c>
      <c r="X6" s="76">
        <f>分析係数表!E9</f>
        <v>3.125E-2</v>
      </c>
      <c r="Y6" s="166">
        <f t="shared" si="8"/>
        <v>0</v>
      </c>
    </row>
    <row r="7" spans="1:25" x14ac:dyDescent="0.2">
      <c r="A7" s="6" t="s">
        <v>220</v>
      </c>
      <c r="B7" s="5" t="s">
        <v>266</v>
      </c>
      <c r="C7" s="90"/>
      <c r="D7" s="107">
        <f>投入係数表!AL7</f>
        <v>0</v>
      </c>
      <c r="E7" s="110">
        <f t="shared" si="9"/>
        <v>0</v>
      </c>
      <c r="F7" s="85">
        <f>分析係数表!C10</f>
        <v>1</v>
      </c>
      <c r="G7" s="110">
        <f t="shared" si="0"/>
        <v>0</v>
      </c>
      <c r="H7" s="110">
        <v>1.351937730659244E-4</v>
      </c>
      <c r="I7" s="110">
        <f t="shared" si="1"/>
        <v>1.351937730659244E-4</v>
      </c>
      <c r="J7" s="85">
        <f>分析係数表!G10</f>
        <v>0.17878930079774755</v>
      </c>
      <c r="K7" s="111">
        <f t="shared" si="2"/>
        <v>2.4171200158665978E-5</v>
      </c>
      <c r="L7" s="79"/>
      <c r="M7" s="80"/>
      <c r="N7" s="81">
        <f>分析係数表!H10</f>
        <v>1.34707348285849E-3</v>
      </c>
      <c r="O7" s="82">
        <f t="shared" si="3"/>
        <v>3.3594263718344751E-2</v>
      </c>
      <c r="P7" s="76">
        <f>分析係数表!C10</f>
        <v>1</v>
      </c>
      <c r="Q7" s="82">
        <f t="shared" si="4"/>
        <v>3.3594263718344751E-2</v>
      </c>
      <c r="R7" s="83">
        <v>7.7902527555859552E-2</v>
      </c>
      <c r="S7" s="84">
        <f t="shared" si="5"/>
        <v>7.8037721328925475E-2</v>
      </c>
      <c r="T7" s="85">
        <f>分析係数表!F10</f>
        <v>0.51806663538244957</v>
      </c>
      <c r="U7" s="86">
        <f t="shared" si="6"/>
        <v>4.042873972178964E-2</v>
      </c>
      <c r="V7" s="87">
        <f>分析係数表!D10</f>
        <v>0.10652275926794932</v>
      </c>
      <c r="W7" s="167">
        <f t="shared" si="7"/>
        <v>0</v>
      </c>
      <c r="X7" s="76">
        <f>分析係数表!E10</f>
        <v>6.5227592679493199E-2</v>
      </c>
      <c r="Y7" s="166">
        <f t="shared" si="8"/>
        <v>0</v>
      </c>
    </row>
    <row r="8" spans="1:25" x14ac:dyDescent="0.2">
      <c r="A8" s="6" t="s">
        <v>221</v>
      </c>
      <c r="B8" s="5" t="s">
        <v>27</v>
      </c>
      <c r="C8" s="90"/>
      <c r="D8" s="107">
        <f>投入係数表!AL8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-8.3985659295861867E-4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0.31725255547245079</v>
      </c>
      <c r="G9" s="110">
        <f t="shared" si="0"/>
        <v>0</v>
      </c>
      <c r="H9" s="110">
        <v>9.6485924410769639E-4</v>
      </c>
      <c r="I9" s="110">
        <f t="shared" si="1"/>
        <v>9.6485924410769639E-4</v>
      </c>
      <c r="J9" s="85">
        <f>分析係数表!G12</f>
        <v>0.14436450839328538</v>
      </c>
      <c r="K9" s="111">
        <f t="shared" si="2"/>
        <v>1.3929143044432452E-4</v>
      </c>
      <c r="L9" s="79"/>
      <c r="M9" s="80"/>
      <c r="N9" s="81">
        <f>分析係数表!H12</f>
        <v>9.9009900990099015E-2</v>
      </c>
      <c r="O9" s="82">
        <f t="shared" si="3"/>
        <v>2.4691783832983387</v>
      </c>
      <c r="P9" s="76">
        <f>分析係数表!C12</f>
        <v>0.31725255547245079</v>
      </c>
      <c r="Q9" s="82">
        <f t="shared" si="4"/>
        <v>0.78335315201873257</v>
      </c>
      <c r="R9" s="83">
        <v>0.8969652973373502</v>
      </c>
      <c r="S9" s="84">
        <f t="shared" si="5"/>
        <v>0.89793015658145792</v>
      </c>
      <c r="T9" s="85">
        <f>分析係数表!F12</f>
        <v>0.2880095923261391</v>
      </c>
      <c r="U9" s="86">
        <f t="shared" si="6"/>
        <v>0.25861249833437194</v>
      </c>
      <c r="V9" s="87">
        <f>分析係数表!D12</f>
        <v>2.9976019184652279E-2</v>
      </c>
      <c r="W9" s="167">
        <f t="shared" si="7"/>
        <v>0</v>
      </c>
      <c r="X9" s="76">
        <f>分析係数表!E12</f>
        <v>3.0635491606714627E-2</v>
      </c>
      <c r="Y9" s="166">
        <f t="shared" si="8"/>
        <v>0</v>
      </c>
    </row>
    <row r="10" spans="1:25" x14ac:dyDescent="0.2">
      <c r="A10" s="6" t="s">
        <v>223</v>
      </c>
      <c r="B10" s="5" t="s">
        <v>28</v>
      </c>
      <c r="C10" s="90"/>
      <c r="D10" s="107">
        <f>投入係数表!AL10</f>
        <v>2.1436227224008574E-3</v>
      </c>
      <c r="E10" s="110">
        <f t="shared" si="9"/>
        <v>0.21436227224008575</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0.36869704430883354</v>
      </c>
      <c r="P10" s="76">
        <f>分析係数表!C13</f>
        <v>0</v>
      </c>
      <c r="Q10" s="82">
        <f t="shared" si="4"/>
        <v>0</v>
      </c>
      <c r="R10" s="83">
        <v>0</v>
      </c>
      <c r="S10" s="84">
        <f t="shared" si="5"/>
        <v>0</v>
      </c>
      <c r="T10" s="85">
        <f>分析係数表!F13</f>
        <v>0.38028169014084506</v>
      </c>
      <c r="U10" s="86">
        <f t="shared" si="6"/>
        <v>0</v>
      </c>
      <c r="V10" s="87">
        <f>分析係数表!D13</f>
        <v>0.676056338028169</v>
      </c>
      <c r="W10" s="167">
        <f t="shared" si="7"/>
        <v>0</v>
      </c>
      <c r="X10" s="76">
        <f>分析係数表!E13</f>
        <v>0.60563380281690138</v>
      </c>
      <c r="Y10" s="166">
        <f t="shared" si="8"/>
        <v>0</v>
      </c>
    </row>
    <row r="11" spans="1:25" x14ac:dyDescent="0.2">
      <c r="A11" s="6" t="s">
        <v>224</v>
      </c>
      <c r="B11" s="5" t="s">
        <v>267</v>
      </c>
      <c r="C11" s="90"/>
      <c r="D11" s="107">
        <f>投入係数表!AL11</f>
        <v>3.2154340836012861E-3</v>
      </c>
      <c r="E11" s="110">
        <f t="shared" si="9"/>
        <v>0.32154340836012862</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3.1074693939468892E-2</v>
      </c>
      <c r="P11" s="76">
        <f>分析係数表!C14</f>
        <v>0</v>
      </c>
      <c r="Q11" s="82">
        <f t="shared" si="4"/>
        <v>0</v>
      </c>
      <c r="R11" s="83">
        <v>0</v>
      </c>
      <c r="S11" s="84">
        <f t="shared" si="5"/>
        <v>0</v>
      </c>
      <c r="T11" s="85">
        <f>分析係数表!F14</f>
        <v>0.42105263157894735</v>
      </c>
      <c r="U11" s="86">
        <f t="shared" si="6"/>
        <v>0</v>
      </c>
      <c r="V11" s="87">
        <f>分析係数表!D14</f>
        <v>0.47368421052631576</v>
      </c>
      <c r="W11" s="167">
        <f t="shared" si="7"/>
        <v>0</v>
      </c>
      <c r="X11" s="76">
        <f>分析係数表!E14</f>
        <v>0.10526315789473684</v>
      </c>
      <c r="Y11" s="166">
        <f t="shared" si="8"/>
        <v>0</v>
      </c>
    </row>
    <row r="12" spans="1:25" x14ac:dyDescent="0.2">
      <c r="A12" s="6" t="s">
        <v>225</v>
      </c>
      <c r="B12" s="5" t="s">
        <v>29</v>
      </c>
      <c r="C12" s="90"/>
      <c r="D12" s="107">
        <f>投入係数表!AL12</f>
        <v>4.2872454448017148E-3</v>
      </c>
      <c r="E12" s="110">
        <f t="shared" si="9"/>
        <v>0.4287245444801715</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0.22928084987770289</v>
      </c>
      <c r="P12" s="76">
        <f>分析係数表!C15</f>
        <v>0</v>
      </c>
      <c r="Q12" s="82">
        <f t="shared" si="4"/>
        <v>0</v>
      </c>
      <c r="R12" s="83">
        <v>0</v>
      </c>
      <c r="S12" s="84">
        <f t="shared" si="5"/>
        <v>0</v>
      </c>
      <c r="T12" s="85">
        <f>分析係数表!F15</f>
        <v>0.31182795698924731</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投入係数表!AL13</f>
        <v>2.1436227224008574E-3</v>
      </c>
      <c r="E13" s="110">
        <f t="shared" si="9"/>
        <v>0.21436227224008575</v>
      </c>
      <c r="F13" s="85">
        <f>分析係数表!C16</f>
        <v>8.9814814814814792E-2</v>
      </c>
      <c r="G13" s="110">
        <f t="shared" si="0"/>
        <v>1.9252907784526214E-2</v>
      </c>
      <c r="H13" s="110">
        <v>2.1853720758739908E-2</v>
      </c>
      <c r="I13" s="110">
        <f t="shared" si="1"/>
        <v>2.1853720758739908E-2</v>
      </c>
      <c r="J13" s="85">
        <f>分析係数表!G16</f>
        <v>3.255813953488372E-2</v>
      </c>
      <c r="K13" s="111">
        <f t="shared" si="2"/>
        <v>7.1151648981943884E-4</v>
      </c>
      <c r="L13" s="79"/>
      <c r="M13" s="80"/>
      <c r="N13" s="81">
        <f>分析係数表!H16</f>
        <v>1.7579308951303295E-2</v>
      </c>
      <c r="O13" s="82">
        <f t="shared" si="3"/>
        <v>0.43840514152439897</v>
      </c>
      <c r="P13" s="76">
        <f>分析係数表!C16</f>
        <v>8.9814814814814792E-2</v>
      </c>
      <c r="Q13" s="82">
        <f t="shared" si="4"/>
        <v>3.9375276599876566E-2</v>
      </c>
      <c r="R13" s="83">
        <v>4.3443755016069022E-2</v>
      </c>
      <c r="S13" s="84">
        <f t="shared" si="5"/>
        <v>6.5297475774808933E-2</v>
      </c>
      <c r="T13" s="85">
        <f>分析係数表!F16</f>
        <v>0.28372093023255812</v>
      </c>
      <c r="U13" s="86">
        <f t="shared" si="6"/>
        <v>1.8526260568666721E-2</v>
      </c>
      <c r="V13" s="87">
        <f>分析係数表!D16</f>
        <v>0</v>
      </c>
      <c r="W13" s="167">
        <f t="shared" si="7"/>
        <v>0</v>
      </c>
      <c r="X13" s="76">
        <f>分析係数表!E16</f>
        <v>0</v>
      </c>
      <c r="Y13" s="166">
        <f t="shared" si="8"/>
        <v>0</v>
      </c>
    </row>
    <row r="14" spans="1:25" x14ac:dyDescent="0.2">
      <c r="A14" s="6" t="s">
        <v>2</v>
      </c>
      <c r="B14" s="5" t="s">
        <v>364</v>
      </c>
      <c r="C14" s="90"/>
      <c r="D14" s="107">
        <f>投入係数表!AL14</f>
        <v>9.6463022508038593E-3</v>
      </c>
      <c r="E14" s="110">
        <f t="shared" si="9"/>
        <v>0.96463022508038598</v>
      </c>
      <c r="F14" s="85">
        <f>分析係数表!C17</f>
        <v>7.194244604316502E-3</v>
      </c>
      <c r="G14" s="110">
        <f t="shared" si="0"/>
        <v>6.93978579194518E-3</v>
      </c>
      <c r="H14" s="110">
        <v>7.4311633678088539E-3</v>
      </c>
      <c r="I14" s="110">
        <f t="shared" si="1"/>
        <v>7.4311633678088539E-3</v>
      </c>
      <c r="J14" s="85">
        <f>分析係数表!G17</f>
        <v>0.24242424242424243</v>
      </c>
      <c r="K14" s="111">
        <f t="shared" si="2"/>
        <v>1.8014941497718434E-3</v>
      </c>
      <c r="L14" s="79"/>
      <c r="M14" s="80"/>
      <c r="N14" s="81">
        <f>分析係数表!H17</f>
        <v>2.8625311510742913E-3</v>
      </c>
      <c r="O14" s="82">
        <f t="shared" si="3"/>
        <v>7.1387810401482593E-2</v>
      </c>
      <c r="P14" s="76">
        <f>分析係数表!C17</f>
        <v>7.194244604316502E-3</v>
      </c>
      <c r="Q14" s="82">
        <f t="shared" si="4"/>
        <v>5.1358136979483564E-4</v>
      </c>
      <c r="R14" s="83">
        <v>8.2409335511175567E-4</v>
      </c>
      <c r="S14" s="84">
        <f t="shared" si="5"/>
        <v>8.2552567229206095E-3</v>
      </c>
      <c r="T14" s="85">
        <f>分析係数表!F17</f>
        <v>0.39393939393939392</v>
      </c>
      <c r="U14" s="86">
        <f t="shared" si="6"/>
        <v>3.2520708302414521E-3</v>
      </c>
      <c r="V14" s="87">
        <f>分析係数表!D17</f>
        <v>3.0303030303030304E-2</v>
      </c>
      <c r="W14" s="167">
        <f t="shared" si="7"/>
        <v>0</v>
      </c>
      <c r="X14" s="76">
        <f>分析係数表!E17</f>
        <v>1.0101010101010102E-2</v>
      </c>
      <c r="Y14" s="166">
        <f t="shared" si="8"/>
        <v>0</v>
      </c>
    </row>
    <row r="15" spans="1:25" x14ac:dyDescent="0.2">
      <c r="A15" s="6" t="s">
        <v>3</v>
      </c>
      <c r="B15" s="5" t="s">
        <v>31</v>
      </c>
      <c r="C15" s="90"/>
      <c r="D15" s="107">
        <f>投入係数表!AL15</f>
        <v>1.0718113612004287E-3</v>
      </c>
      <c r="E15" s="110">
        <f t="shared" si="9"/>
        <v>0.10718113612004287</v>
      </c>
      <c r="F15" s="85">
        <f>分析係数表!C18</f>
        <v>0.18904593639575973</v>
      </c>
      <c r="G15" s="110">
        <f t="shared" si="0"/>
        <v>2.0262158241774891E-2</v>
      </c>
      <c r="H15" s="110">
        <v>2.3802811815010223E-2</v>
      </c>
      <c r="I15" s="110">
        <f t="shared" si="1"/>
        <v>2.3802811815010223E-2</v>
      </c>
      <c r="J15" s="85">
        <f>分析係数表!G18</f>
        <v>0.21417322834645669</v>
      </c>
      <c r="K15" s="111">
        <f t="shared" si="2"/>
        <v>5.0979250501439217E-3</v>
      </c>
      <c r="L15" s="79"/>
      <c r="M15" s="80"/>
      <c r="N15" s="81">
        <f>分析係数表!H18</f>
        <v>4.7147571900047147E-4</v>
      </c>
      <c r="O15" s="82">
        <f t="shared" si="3"/>
        <v>1.1757992301420661E-2</v>
      </c>
      <c r="P15" s="76">
        <f>分析係数表!C18</f>
        <v>0.18904593639575973</v>
      </c>
      <c r="Q15" s="82">
        <f t="shared" si="4"/>
        <v>2.2228006647562028E-3</v>
      </c>
      <c r="R15" s="83">
        <v>3.7018620047579096E-3</v>
      </c>
      <c r="S15" s="84">
        <f t="shared" si="5"/>
        <v>2.7504673819768132E-2</v>
      </c>
      <c r="T15" s="85">
        <f>分析係数表!F18</f>
        <v>0.45826771653543308</v>
      </c>
      <c r="U15" s="86">
        <f t="shared" si="6"/>
        <v>1.2604504065437049E-2</v>
      </c>
      <c r="V15" s="87">
        <f>分析係数表!D18</f>
        <v>5.0393700787401574E-2</v>
      </c>
      <c r="W15" s="167">
        <f t="shared" si="7"/>
        <v>0</v>
      </c>
      <c r="X15" s="76">
        <f>分析係数表!E18</f>
        <v>4.5669291338582677E-2</v>
      </c>
      <c r="Y15" s="166">
        <f t="shared" si="8"/>
        <v>0</v>
      </c>
    </row>
    <row r="16" spans="1:25" x14ac:dyDescent="0.2">
      <c r="A16" s="6" t="s">
        <v>4</v>
      </c>
      <c r="B16" s="5" t="s">
        <v>32</v>
      </c>
      <c r="C16" s="90"/>
      <c r="D16" s="107">
        <f>投入係数表!AL16</f>
        <v>0</v>
      </c>
      <c r="E16" s="110">
        <f t="shared" si="9"/>
        <v>0</v>
      </c>
      <c r="F16" s="85">
        <f>分析係数表!C19</f>
        <v>0.10693641618497107</v>
      </c>
      <c r="G16" s="110">
        <f t="shared" si="0"/>
        <v>0</v>
      </c>
      <c r="H16" s="110">
        <v>6.1522975022999294E-4</v>
      </c>
      <c r="I16" s="110">
        <f t="shared" si="1"/>
        <v>6.1522975022999294E-4</v>
      </c>
      <c r="J16" s="85">
        <f>分析係数表!G19</f>
        <v>5.6250000000000001E-2</v>
      </c>
      <c r="K16" s="111">
        <f t="shared" si="2"/>
        <v>3.4606673450437107E-5</v>
      </c>
      <c r="L16" s="79"/>
      <c r="M16" s="80"/>
      <c r="N16" s="81">
        <f>分析係数表!H19</f>
        <v>-1.34707348285849E-4</v>
      </c>
      <c r="O16" s="82">
        <f t="shared" si="3"/>
        <v>-3.3594263718344747E-3</v>
      </c>
      <c r="P16" s="76">
        <f>分析係数表!C19</f>
        <v>0.10693641618497107</v>
      </c>
      <c r="Q16" s="82">
        <f t="shared" si="4"/>
        <v>-3.5924501664125874E-4</v>
      </c>
      <c r="R16" s="83">
        <v>-1.9598676873149363E-4</v>
      </c>
      <c r="S16" s="84">
        <f t="shared" si="5"/>
        <v>4.1924298149849935E-4</v>
      </c>
      <c r="T16" s="85">
        <f>分析係数表!F19</f>
        <v>0.23125000000000001</v>
      </c>
      <c r="U16" s="86">
        <f t="shared" si="6"/>
        <v>9.694993947152798E-5</v>
      </c>
      <c r="V16" s="87">
        <f>分析係数表!D19</f>
        <v>0</v>
      </c>
      <c r="W16" s="167">
        <f t="shared" si="7"/>
        <v>0</v>
      </c>
      <c r="X16" s="76">
        <f>分析係数表!E19</f>
        <v>0</v>
      </c>
      <c r="Y16" s="166">
        <f t="shared" si="8"/>
        <v>0</v>
      </c>
    </row>
    <row r="17" spans="1:25" x14ac:dyDescent="0.2">
      <c r="A17" s="6" t="s">
        <v>5</v>
      </c>
      <c r="B17" s="5" t="s">
        <v>33</v>
      </c>
      <c r="C17" s="90"/>
      <c r="D17" s="107">
        <f>投入係数表!AL17</f>
        <v>0</v>
      </c>
      <c r="E17" s="110">
        <f t="shared" si="9"/>
        <v>0</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1.5117418673255134E-2</v>
      </c>
      <c r="P17" s="76">
        <f>分析係数表!C20</f>
        <v>0</v>
      </c>
      <c r="Q17" s="82">
        <f t="shared" si="4"/>
        <v>0</v>
      </c>
      <c r="R17" s="83">
        <v>0</v>
      </c>
      <c r="S17" s="84">
        <f t="shared" si="5"/>
        <v>0</v>
      </c>
      <c r="T17" s="85">
        <f>分析係数表!F20</f>
        <v>0</v>
      </c>
      <c r="U17" s="86">
        <f t="shared" si="6"/>
        <v>0</v>
      </c>
      <c r="V17" s="87">
        <f>分析係数表!D20</f>
        <v>0</v>
      </c>
      <c r="W17" s="167">
        <f t="shared" si="7"/>
        <v>0</v>
      </c>
      <c r="X17" s="76">
        <f>分析係数表!E20</f>
        <v>0</v>
      </c>
      <c r="Y17" s="166">
        <f t="shared" si="8"/>
        <v>0</v>
      </c>
    </row>
    <row r="18" spans="1:25" x14ac:dyDescent="0.2">
      <c r="A18" s="6" t="s">
        <v>6</v>
      </c>
      <c r="B18" s="5" t="s">
        <v>34</v>
      </c>
      <c r="C18" s="90"/>
      <c r="D18" s="107">
        <f>投入係数表!AL18</f>
        <v>1.0718113612004287E-3</v>
      </c>
      <c r="E18" s="110">
        <f t="shared" si="9"/>
        <v>0.10718113612004287</v>
      </c>
      <c r="F18" s="85">
        <f>分析係数表!C21</f>
        <v>2.4177949709864643E-2</v>
      </c>
      <c r="G18" s="110">
        <f t="shared" si="0"/>
        <v>2.5914201189565535E-3</v>
      </c>
      <c r="H18" s="110">
        <v>3.1227392315853219E-3</v>
      </c>
      <c r="I18" s="110">
        <f t="shared" si="1"/>
        <v>3.1227392315853219E-3</v>
      </c>
      <c r="J18" s="85">
        <f>分析係数表!G21</f>
        <v>0.28491620111731841</v>
      </c>
      <c r="K18" s="111">
        <f t="shared" si="2"/>
        <v>8.897189989433039E-4</v>
      </c>
      <c r="L18" s="79"/>
      <c r="M18" s="80"/>
      <c r="N18" s="81">
        <f>分析係数表!H21</f>
        <v>9.7662827507240518E-4</v>
      </c>
      <c r="O18" s="82">
        <f t="shared" si="3"/>
        <v>2.4355841195799938E-2</v>
      </c>
      <c r="P18" s="76">
        <f>分析係数表!C21</f>
        <v>2.4177949709864643E-2</v>
      </c>
      <c r="Q18" s="82">
        <f t="shared" si="4"/>
        <v>5.888743035735004E-4</v>
      </c>
      <c r="R18" s="83">
        <v>9.8552894994312227E-4</v>
      </c>
      <c r="S18" s="84">
        <f t="shared" si="5"/>
        <v>4.1082681815284442E-3</v>
      </c>
      <c r="T18" s="85">
        <f>分析係数表!F21</f>
        <v>0.42458100558659218</v>
      </c>
      <c r="U18" s="86">
        <f t="shared" si="6"/>
        <v>1.7442926357327472E-3</v>
      </c>
      <c r="V18" s="87">
        <f>分析係数表!D21</f>
        <v>0.13407821229050279</v>
      </c>
      <c r="W18" s="167">
        <f t="shared" si="7"/>
        <v>0</v>
      </c>
      <c r="X18" s="76">
        <f>分析係数表!E21</f>
        <v>0.11173184357541899</v>
      </c>
      <c r="Y18" s="166">
        <f t="shared" si="8"/>
        <v>0</v>
      </c>
    </row>
    <row r="19" spans="1:25" x14ac:dyDescent="0.2">
      <c r="A19" s="6" t="s">
        <v>7</v>
      </c>
      <c r="B19" s="5" t="s">
        <v>268</v>
      </c>
      <c r="C19" s="90"/>
      <c r="D19" s="107">
        <f>投入係数表!AL19</f>
        <v>7.502679528403001E-3</v>
      </c>
      <c r="E19" s="110">
        <f t="shared" si="9"/>
        <v>0.75026795284030012</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8.3985659295861867E-4</v>
      </c>
      <c r="P19" s="76">
        <f>分析係数表!C22</f>
        <v>0</v>
      </c>
      <c r="Q19" s="82">
        <f t="shared" si="4"/>
        <v>0</v>
      </c>
      <c r="R19" s="83">
        <v>0</v>
      </c>
      <c r="S19" s="84">
        <f t="shared" si="5"/>
        <v>0</v>
      </c>
      <c r="T19" s="85">
        <f>分析係数表!F22</f>
        <v>0.5714285714285714</v>
      </c>
      <c r="U19" s="86">
        <f t="shared" si="6"/>
        <v>0</v>
      </c>
      <c r="V19" s="87">
        <f>分析係数表!D22</f>
        <v>0.7142857142857143</v>
      </c>
      <c r="W19" s="167">
        <f t="shared" si="7"/>
        <v>0</v>
      </c>
      <c r="X19" s="76">
        <f>分析係数表!E22</f>
        <v>0.42857142857142855</v>
      </c>
      <c r="Y19" s="166">
        <f t="shared" si="8"/>
        <v>0</v>
      </c>
    </row>
    <row r="20" spans="1:25" x14ac:dyDescent="0.2">
      <c r="A20" s="6" t="s">
        <v>8</v>
      </c>
      <c r="B20" s="5" t="s">
        <v>269</v>
      </c>
      <c r="C20" s="90"/>
      <c r="D20" s="107">
        <f>投入係数表!AL20</f>
        <v>1.1789924973204717E-2</v>
      </c>
      <c r="E20" s="110">
        <f t="shared" si="9"/>
        <v>1.1789924973204717</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8.3985659295861867E-4</v>
      </c>
      <c r="P20" s="76">
        <f>分析係数表!C23</f>
        <v>0</v>
      </c>
      <c r="Q20" s="82">
        <f t="shared" si="4"/>
        <v>0</v>
      </c>
      <c r="R20" s="83">
        <v>0</v>
      </c>
      <c r="S20" s="84">
        <f t="shared" si="5"/>
        <v>0</v>
      </c>
      <c r="T20" s="85">
        <f>分析係数表!F23</f>
        <v>0.44131455399061031</v>
      </c>
      <c r="U20" s="86">
        <f t="shared" si="6"/>
        <v>0</v>
      </c>
      <c r="V20" s="87">
        <f>分析係数表!D23</f>
        <v>0.25821596244131456</v>
      </c>
      <c r="W20" s="167">
        <f t="shared" si="7"/>
        <v>0</v>
      </c>
      <c r="X20" s="76">
        <f>分析係数表!E23</f>
        <v>0.26760563380281688</v>
      </c>
      <c r="Y20" s="166">
        <f t="shared" si="8"/>
        <v>0</v>
      </c>
    </row>
    <row r="21" spans="1:25" x14ac:dyDescent="0.2">
      <c r="A21" s="6" t="s">
        <v>9</v>
      </c>
      <c r="B21" s="5" t="s">
        <v>270</v>
      </c>
      <c r="C21" s="90"/>
      <c r="D21" s="107">
        <f>投入係数表!AL21</f>
        <v>4.2872454448017148E-3</v>
      </c>
      <c r="E21" s="110">
        <f t="shared" si="9"/>
        <v>0.4287245444801715</v>
      </c>
      <c r="F21" s="85">
        <f>分析係数表!C24</f>
        <v>5.8479532163743242E-3</v>
      </c>
      <c r="G21" s="110">
        <f t="shared" si="0"/>
        <v>2.5071610788314361E-3</v>
      </c>
      <c r="H21" s="110">
        <v>2.6581353128126367E-3</v>
      </c>
      <c r="I21" s="110">
        <f t="shared" si="1"/>
        <v>2.6581353128126367E-3</v>
      </c>
      <c r="J21" s="85">
        <f>分析係数表!G24</f>
        <v>0.33333333333333331</v>
      </c>
      <c r="K21" s="111">
        <f t="shared" si="2"/>
        <v>8.8604510427087884E-4</v>
      </c>
      <c r="L21" s="79"/>
      <c r="M21" s="80"/>
      <c r="N21" s="81">
        <f>分析係数表!H24</f>
        <v>4.0412204485754696E-4</v>
      </c>
      <c r="O21" s="82">
        <f t="shared" si="3"/>
        <v>1.0078279115503424E-2</v>
      </c>
      <c r="P21" s="76">
        <f>分析係数表!C24</f>
        <v>5.8479532163743242E-3</v>
      </c>
      <c r="Q21" s="82">
        <f t="shared" si="4"/>
        <v>5.8937304769026424E-5</v>
      </c>
      <c r="R21" s="83">
        <v>1.2078193008745113E-4</v>
      </c>
      <c r="S21" s="84">
        <f t="shared" si="5"/>
        <v>2.7789172429000877E-3</v>
      </c>
      <c r="T21" s="85">
        <f>分析係数表!F24</f>
        <v>0.66666666666666663</v>
      </c>
      <c r="U21" s="86">
        <f t="shared" si="6"/>
        <v>1.8526114952667251E-3</v>
      </c>
      <c r="V21" s="87">
        <f>分析係数表!D24</f>
        <v>0</v>
      </c>
      <c r="W21" s="167">
        <f t="shared" si="7"/>
        <v>0</v>
      </c>
      <c r="X21" s="76">
        <f>分析係数表!E24</f>
        <v>0</v>
      </c>
      <c r="Y21" s="166">
        <f t="shared" si="8"/>
        <v>0</v>
      </c>
    </row>
    <row r="22" spans="1:25" x14ac:dyDescent="0.2">
      <c r="A22" s="6" t="s">
        <v>10</v>
      </c>
      <c r="B22" s="5" t="s">
        <v>271</v>
      </c>
      <c r="C22" s="90"/>
      <c r="D22" s="107">
        <f>投入係数表!AL22</f>
        <v>1.1789924973204717E-2</v>
      </c>
      <c r="E22" s="110">
        <f t="shared" si="9"/>
        <v>1.1789924973204717</v>
      </c>
      <c r="F22" s="85">
        <f>分析係数表!C25</f>
        <v>1.2048192771084376E-2</v>
      </c>
      <c r="G22" s="110">
        <f t="shared" si="0"/>
        <v>1.4204728883379224E-2</v>
      </c>
      <c r="H22" s="110">
        <v>1.5156954243541659E-2</v>
      </c>
      <c r="I22" s="110">
        <f t="shared" si="1"/>
        <v>1.5156954243541659E-2</v>
      </c>
      <c r="J22" s="85">
        <f>分析係数表!G25</f>
        <v>0.33333333333333331</v>
      </c>
      <c r="K22" s="111">
        <f t="shared" si="2"/>
        <v>5.0523180811805528E-3</v>
      </c>
      <c r="L22" s="79"/>
      <c r="M22" s="80"/>
      <c r="N22" s="81">
        <f>分析係数表!H25</f>
        <v>5.3882939314339599E-4</v>
      </c>
      <c r="O22" s="82">
        <f t="shared" si="3"/>
        <v>1.3437705487337899E-2</v>
      </c>
      <c r="P22" s="76">
        <f>分析係数表!C25</f>
        <v>1.2048192771084376E-2</v>
      </c>
      <c r="Q22" s="82">
        <f t="shared" si="4"/>
        <v>1.6190006611250531E-4</v>
      </c>
      <c r="R22" s="83">
        <v>2.70613613037274E-4</v>
      </c>
      <c r="S22" s="84">
        <f t="shared" si="5"/>
        <v>1.5427567856578932E-2</v>
      </c>
      <c r="T22" s="85">
        <f>分析係数表!F25</f>
        <v>0.66666666666666663</v>
      </c>
      <c r="U22" s="86">
        <f t="shared" si="6"/>
        <v>1.0285045237719288E-2</v>
      </c>
      <c r="V22" s="87">
        <f>分析係数表!D25</f>
        <v>0</v>
      </c>
      <c r="W22" s="167">
        <f t="shared" si="7"/>
        <v>0</v>
      </c>
      <c r="X22" s="76">
        <f>分析係数表!E25</f>
        <v>0</v>
      </c>
      <c r="Y22" s="166">
        <f t="shared" si="8"/>
        <v>0</v>
      </c>
    </row>
    <row r="23" spans="1:25" x14ac:dyDescent="0.2">
      <c r="A23" s="6" t="s">
        <v>11</v>
      </c>
      <c r="B23" s="5" t="s">
        <v>35</v>
      </c>
      <c r="C23" s="90"/>
      <c r="D23" s="107">
        <f>投入係数表!AL23</f>
        <v>6.9667738478027871E-3</v>
      </c>
      <c r="E23" s="110">
        <f t="shared" si="9"/>
        <v>0.69667738478027874</v>
      </c>
      <c r="F23" s="85">
        <f>分析係数表!C26</f>
        <v>2.4531024531024515E-2</v>
      </c>
      <c r="G23" s="110">
        <f t="shared" si="0"/>
        <v>1.7090210016255023E-2</v>
      </c>
      <c r="H23" s="110">
        <v>1.8195237868908195E-2</v>
      </c>
      <c r="I23" s="110">
        <f t="shared" si="1"/>
        <v>1.8195237868908195E-2</v>
      </c>
      <c r="J23" s="85">
        <f>分析係数表!G26</f>
        <v>0.2</v>
      </c>
      <c r="K23" s="111">
        <f t="shared" si="2"/>
        <v>3.6390475737816392E-3</v>
      </c>
      <c r="L23" s="79"/>
      <c r="M23" s="80"/>
      <c r="N23" s="81">
        <f>分析係数表!H26</f>
        <v>1.1988953997440561E-2</v>
      </c>
      <c r="O23" s="82">
        <f t="shared" si="3"/>
        <v>0.29898894709326823</v>
      </c>
      <c r="P23" s="76">
        <f>分析係数表!C26</f>
        <v>2.4531024531024515E-2</v>
      </c>
      <c r="Q23" s="82">
        <f t="shared" si="4"/>
        <v>7.3345051956501539E-3</v>
      </c>
      <c r="R23" s="83">
        <v>7.4807463599420579E-3</v>
      </c>
      <c r="S23" s="84">
        <f t="shared" si="5"/>
        <v>2.5675984228850254E-2</v>
      </c>
      <c r="T23" s="85">
        <f>分析係数表!F26</f>
        <v>0.35</v>
      </c>
      <c r="U23" s="86">
        <f t="shared" si="6"/>
        <v>8.9865944800975889E-3</v>
      </c>
      <c r="V23" s="87">
        <f>分析係数表!D26</f>
        <v>0.17499999999999999</v>
      </c>
      <c r="W23" s="167">
        <f t="shared" si="7"/>
        <v>0</v>
      </c>
      <c r="X23" s="76">
        <f>分析係数表!E26</f>
        <v>0.2</v>
      </c>
      <c r="Y23" s="166">
        <f t="shared" si="8"/>
        <v>0</v>
      </c>
    </row>
    <row r="24" spans="1:25" x14ac:dyDescent="0.2">
      <c r="A24" s="6" t="s">
        <v>12</v>
      </c>
      <c r="B24" s="5" t="s">
        <v>365</v>
      </c>
      <c r="C24" s="90"/>
      <c r="D24" s="107">
        <f>投入係数表!AL24</f>
        <v>2.1436227224008574E-3</v>
      </c>
      <c r="E24" s="110">
        <f t="shared" si="9"/>
        <v>0.21436227224008575</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0.28639109819888897</v>
      </c>
      <c r="P24" s="76">
        <f>分析係数表!C27</f>
        <v>0</v>
      </c>
      <c r="Q24" s="82">
        <f t="shared" si="4"/>
        <v>0</v>
      </c>
      <c r="R24" s="83">
        <v>0</v>
      </c>
      <c r="S24" s="84">
        <f t="shared" si="5"/>
        <v>0</v>
      </c>
      <c r="T24" s="85">
        <f>分析係数表!F27</f>
        <v>0</v>
      </c>
      <c r="U24" s="86">
        <f t="shared" si="6"/>
        <v>0</v>
      </c>
      <c r="V24" s="87">
        <f>分析係数表!D27</f>
        <v>0</v>
      </c>
      <c r="W24" s="167">
        <f t="shared" si="7"/>
        <v>0</v>
      </c>
      <c r="X24" s="76">
        <f>分析係数表!E27</f>
        <v>0</v>
      </c>
      <c r="Y24" s="166">
        <f t="shared" si="8"/>
        <v>0</v>
      </c>
    </row>
    <row r="25" spans="1:25" x14ac:dyDescent="0.2">
      <c r="A25" s="6" t="s">
        <v>13</v>
      </c>
      <c r="B25" s="5" t="s">
        <v>191</v>
      </c>
      <c r="C25" s="90"/>
      <c r="D25" s="107">
        <f>投入係数表!AL25</f>
        <v>2.8938906752411574E-2</v>
      </c>
      <c r="E25" s="110">
        <f t="shared" si="9"/>
        <v>2.8938906752411575</v>
      </c>
      <c r="F25" s="85">
        <f>分析係数表!C28</f>
        <v>3.3670033670033517E-3</v>
      </c>
      <c r="G25" s="110">
        <f t="shared" si="0"/>
        <v>9.7437396472765808E-3</v>
      </c>
      <c r="H25" s="110">
        <v>1.0338374502096416E-2</v>
      </c>
      <c r="I25" s="110">
        <f t="shared" si="1"/>
        <v>1.0338374502096416E-2</v>
      </c>
      <c r="J25" s="85">
        <f>分析係数表!G28</f>
        <v>0.13333333333333333</v>
      </c>
      <c r="K25" s="111">
        <f t="shared" si="2"/>
        <v>1.3784499336128553E-3</v>
      </c>
      <c r="L25" s="79"/>
      <c r="M25" s="80"/>
      <c r="N25" s="81">
        <f>分析係数表!H28</f>
        <v>2.1418468377449991E-2</v>
      </c>
      <c r="O25" s="82">
        <f t="shared" si="3"/>
        <v>0.53414879312168151</v>
      </c>
      <c r="P25" s="76">
        <f>分析係数表!C28</f>
        <v>3.3670033670033517E-3</v>
      </c>
      <c r="Q25" s="82">
        <f t="shared" si="4"/>
        <v>1.7984807849214784E-3</v>
      </c>
      <c r="R25" s="83">
        <v>1.8731387876265398E-3</v>
      </c>
      <c r="S25" s="84">
        <f t="shared" si="5"/>
        <v>1.2211513289722956E-2</v>
      </c>
      <c r="T25" s="85">
        <f>分析係数表!F28</f>
        <v>0.22222222222222221</v>
      </c>
      <c r="U25" s="86">
        <f t="shared" si="6"/>
        <v>2.7136696199384345E-3</v>
      </c>
      <c r="V25" s="87">
        <f>分析係数表!D28</f>
        <v>0.62222222222222223</v>
      </c>
      <c r="W25" s="167">
        <f t="shared" si="7"/>
        <v>0</v>
      </c>
      <c r="X25" s="76">
        <f>分析係数表!E28</f>
        <v>0.62222222222222223</v>
      </c>
      <c r="Y25" s="166">
        <f t="shared" si="8"/>
        <v>0</v>
      </c>
    </row>
    <row r="26" spans="1:25" x14ac:dyDescent="0.2">
      <c r="A26" s="6" t="s">
        <v>14</v>
      </c>
      <c r="B26" s="5" t="s">
        <v>50</v>
      </c>
      <c r="C26" s="90"/>
      <c r="D26" s="107">
        <f>投入係数表!AL26</f>
        <v>5.3590568060021436E-3</v>
      </c>
      <c r="E26" s="110">
        <f t="shared" si="9"/>
        <v>0.53590568060021437</v>
      </c>
      <c r="F26" s="85">
        <f>分析係数表!C29</f>
        <v>2.5392986698911768E-2</v>
      </c>
      <c r="G26" s="110">
        <f t="shared" si="0"/>
        <v>1.3608245819352502E-2</v>
      </c>
      <c r="H26" s="110">
        <v>1.4927155800894945E-2</v>
      </c>
      <c r="I26" s="110">
        <f t="shared" si="1"/>
        <v>1.4927155800894945E-2</v>
      </c>
      <c r="J26" s="85">
        <f>分析係数表!G29</f>
        <v>0.29914529914529914</v>
      </c>
      <c r="K26" s="111">
        <f t="shared" si="2"/>
        <v>4.4653884874472057E-3</v>
      </c>
      <c r="L26" s="79"/>
      <c r="M26" s="80"/>
      <c r="N26" s="81">
        <f>分析係数表!H29</f>
        <v>1.0103051121438675E-2</v>
      </c>
      <c r="O26" s="82">
        <f t="shared" si="3"/>
        <v>0.25195697788758559</v>
      </c>
      <c r="P26" s="76">
        <f>分析係数表!C29</f>
        <v>2.5392986698911768E-2</v>
      </c>
      <c r="Q26" s="82">
        <f t="shared" si="4"/>
        <v>6.3979401881974676E-3</v>
      </c>
      <c r="R26" s="83">
        <v>8.109832576875451E-3</v>
      </c>
      <c r="S26" s="84">
        <f t="shared" si="5"/>
        <v>2.3036988377770396E-2</v>
      </c>
      <c r="T26" s="85">
        <f>分析係数表!F29</f>
        <v>0.51282051282051277</v>
      </c>
      <c r="U26" s="86">
        <f t="shared" si="6"/>
        <v>1.1813840193728407E-2</v>
      </c>
      <c r="V26" s="87">
        <f>分析係数表!D29</f>
        <v>0.15384615384615385</v>
      </c>
      <c r="W26" s="167">
        <f t="shared" si="7"/>
        <v>0</v>
      </c>
      <c r="X26" s="76">
        <f>分析係数表!E29</f>
        <v>0.10256410256410256</v>
      </c>
      <c r="Y26" s="166">
        <f t="shared" si="8"/>
        <v>0</v>
      </c>
    </row>
    <row r="27" spans="1:25" x14ac:dyDescent="0.2">
      <c r="A27" s="6" t="s">
        <v>15</v>
      </c>
      <c r="B27" s="5" t="s">
        <v>36</v>
      </c>
      <c r="C27" s="90"/>
      <c r="D27" s="107">
        <f>投入係数表!AL27</f>
        <v>1.0718113612004287E-3</v>
      </c>
      <c r="E27" s="110">
        <f t="shared" si="9"/>
        <v>0.10718113612004287</v>
      </c>
      <c r="F27" s="85">
        <f>分析係数表!C30</f>
        <v>1</v>
      </c>
      <c r="G27" s="110">
        <f t="shared" si="0"/>
        <v>0.10718113612004287</v>
      </c>
      <c r="H27" s="110">
        <v>0.12198307877075602</v>
      </c>
      <c r="I27" s="110">
        <f t="shared" si="1"/>
        <v>0.12198307877075602</v>
      </c>
      <c r="J27" s="85">
        <f>分析係数表!G30</f>
        <v>0.34463347510632975</v>
      </c>
      <c r="K27" s="111">
        <f t="shared" si="2"/>
        <v>4.2039452340934806E-2</v>
      </c>
      <c r="L27" s="79"/>
      <c r="M27" s="80"/>
      <c r="N27" s="81">
        <f>分析係数表!H30</f>
        <v>0</v>
      </c>
      <c r="O27" s="82">
        <f t="shared" si="3"/>
        <v>0</v>
      </c>
      <c r="P27" s="76">
        <f>分析係数表!C30</f>
        <v>1</v>
      </c>
      <c r="Q27" s="82">
        <f t="shared" si="4"/>
        <v>0</v>
      </c>
      <c r="R27" s="83">
        <v>3.5991292406904567E-2</v>
      </c>
      <c r="S27" s="84">
        <f t="shared" si="5"/>
        <v>0.15797437117766058</v>
      </c>
      <c r="T27" s="85">
        <f>分析係数表!F30</f>
        <v>0.44145609206905179</v>
      </c>
      <c r="U27" s="86">
        <f t="shared" si="6"/>
        <v>6.9738748547155893E-2</v>
      </c>
      <c r="V27" s="87">
        <f>分析係数表!D30</f>
        <v>0.12797097823367526</v>
      </c>
      <c r="W27" s="167">
        <f t="shared" si="7"/>
        <v>0</v>
      </c>
      <c r="X27" s="76">
        <f>分析係数表!E30</f>
        <v>9.4195646735051292E-2</v>
      </c>
      <c r="Y27" s="166">
        <f t="shared" si="8"/>
        <v>0</v>
      </c>
    </row>
    <row r="28" spans="1:25" x14ac:dyDescent="0.2">
      <c r="A28" s="6" t="s">
        <v>16</v>
      </c>
      <c r="B28" s="5" t="s">
        <v>192</v>
      </c>
      <c r="C28" s="90"/>
      <c r="D28" s="107">
        <f>投入係数表!AL28</f>
        <v>6.4308681672025723E-3</v>
      </c>
      <c r="E28" s="110">
        <f t="shared" si="9"/>
        <v>0.64308681672025725</v>
      </c>
      <c r="F28" s="85">
        <f>分析係数表!C31</f>
        <v>1.5332197614991494E-2</v>
      </c>
      <c r="G28" s="110">
        <f t="shared" si="0"/>
        <v>9.8599341575507995E-3</v>
      </c>
      <c r="H28" s="110">
        <v>1.0730737017935732E-2</v>
      </c>
      <c r="I28" s="110">
        <f t="shared" si="1"/>
        <v>1.0730737017935732E-2</v>
      </c>
      <c r="J28" s="85">
        <f>分析係数表!G31</f>
        <v>7.407407407407407E-2</v>
      </c>
      <c r="K28" s="111">
        <f t="shared" si="2"/>
        <v>7.9486940873598009E-4</v>
      </c>
      <c r="L28" s="79"/>
      <c r="M28" s="80"/>
      <c r="N28" s="81">
        <f>分析係数表!H31</f>
        <v>2.4786152084596214E-2</v>
      </c>
      <c r="O28" s="82">
        <f t="shared" si="3"/>
        <v>0.61813445241754328</v>
      </c>
      <c r="P28" s="76">
        <f>分析係数表!C31</f>
        <v>1.5332197614991494E-2</v>
      </c>
      <c r="Q28" s="82">
        <f t="shared" si="4"/>
        <v>9.4773595771003305E-3</v>
      </c>
      <c r="R28" s="83">
        <v>1.1321095756782768E-2</v>
      </c>
      <c r="S28" s="84">
        <f t="shared" si="5"/>
        <v>2.2051832774718498E-2</v>
      </c>
      <c r="T28" s="85">
        <f>分析係数表!F31</f>
        <v>0.37037037037037035</v>
      </c>
      <c r="U28" s="86">
        <f t="shared" si="6"/>
        <v>8.1673454721179622E-3</v>
      </c>
      <c r="V28" s="87">
        <f>分析係数表!D31</f>
        <v>0</v>
      </c>
      <c r="W28" s="167">
        <f t="shared" si="7"/>
        <v>0</v>
      </c>
      <c r="X28" s="76">
        <f>分析係数表!E31</f>
        <v>0</v>
      </c>
      <c r="Y28" s="166">
        <f t="shared" si="8"/>
        <v>0</v>
      </c>
    </row>
    <row r="29" spans="1:25" x14ac:dyDescent="0.2">
      <c r="A29" s="6" t="s">
        <v>17</v>
      </c>
      <c r="B29" s="5" t="s">
        <v>272</v>
      </c>
      <c r="C29" s="90"/>
      <c r="D29" s="107">
        <f>投入係数表!AL29</f>
        <v>5.3590568060021436E-4</v>
      </c>
      <c r="E29" s="110">
        <f t="shared" si="9"/>
        <v>5.3590568060021437E-2</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0.17553002792835132</v>
      </c>
      <c r="P29" s="76">
        <f>分析係数表!C32</f>
        <v>0</v>
      </c>
      <c r="Q29" s="82">
        <f t="shared" si="4"/>
        <v>0</v>
      </c>
      <c r="R29" s="83">
        <v>0</v>
      </c>
      <c r="S29" s="84">
        <f t="shared" si="5"/>
        <v>0</v>
      </c>
      <c r="T29" s="85">
        <f>分析係数表!F32</f>
        <v>0</v>
      </c>
      <c r="U29" s="86">
        <f t="shared" si="6"/>
        <v>0</v>
      </c>
      <c r="V29" s="87">
        <f>分析係数表!D32</f>
        <v>0</v>
      </c>
      <c r="W29" s="167">
        <f t="shared" si="7"/>
        <v>0</v>
      </c>
      <c r="X29" s="76">
        <f>分析係数表!E32</f>
        <v>0</v>
      </c>
      <c r="Y29" s="166">
        <f t="shared" si="8"/>
        <v>0</v>
      </c>
    </row>
    <row r="30" spans="1:25" x14ac:dyDescent="0.2">
      <c r="A30" s="6" t="s">
        <v>18</v>
      </c>
      <c r="B30" s="5" t="s">
        <v>273</v>
      </c>
      <c r="C30" s="90"/>
      <c r="D30" s="107">
        <f>投入係数表!AL30</f>
        <v>0</v>
      </c>
      <c r="E30" s="110">
        <f t="shared" si="9"/>
        <v>0</v>
      </c>
      <c r="F30" s="85">
        <f>分析係数表!C33</f>
        <v>1</v>
      </c>
      <c r="G30" s="110">
        <f t="shared" si="0"/>
        <v>0</v>
      </c>
      <c r="H30" s="110">
        <v>3.9583670245375456E-3</v>
      </c>
      <c r="I30" s="110">
        <f t="shared" si="1"/>
        <v>3.9583670245375456E-3</v>
      </c>
      <c r="J30" s="85">
        <f>分析係数表!G33</f>
        <v>0.50724637681159424</v>
      </c>
      <c r="K30" s="111">
        <f t="shared" si="2"/>
        <v>2.0078673312871609E-3</v>
      </c>
      <c r="L30" s="79"/>
      <c r="M30" s="80"/>
      <c r="N30" s="81">
        <f>分析係数表!H33</f>
        <v>1.0439819492153296E-3</v>
      </c>
      <c r="O30" s="82">
        <f t="shared" si="3"/>
        <v>2.6035554381717178E-2</v>
      </c>
      <c r="P30" s="76">
        <f>分析係数表!C33</f>
        <v>1</v>
      </c>
      <c r="Q30" s="82">
        <f t="shared" si="4"/>
        <v>2.6035554381717178E-2</v>
      </c>
      <c r="R30" s="83">
        <v>7.3924640931650631E-2</v>
      </c>
      <c r="S30" s="84">
        <f t="shared" si="5"/>
        <v>7.7883007956188174E-2</v>
      </c>
      <c r="T30" s="85">
        <f>分析係数表!F33</f>
        <v>0.64822134387351782</v>
      </c>
      <c r="U30" s="86">
        <f t="shared" si="6"/>
        <v>5.0485428082272181E-2</v>
      </c>
      <c r="V30" s="87">
        <f>分析係数表!D33</f>
        <v>8.0368906455862976E-2</v>
      </c>
      <c r="W30" s="167">
        <f t="shared" si="7"/>
        <v>0</v>
      </c>
      <c r="X30" s="76">
        <f>分析係数表!E33</f>
        <v>7.9051383399209488E-2</v>
      </c>
      <c r="Y30" s="166">
        <f t="shared" si="8"/>
        <v>0</v>
      </c>
    </row>
    <row r="31" spans="1:25" x14ac:dyDescent="0.2">
      <c r="A31" s="6" t="s">
        <v>19</v>
      </c>
      <c r="B31" s="5" t="s">
        <v>274</v>
      </c>
      <c r="C31" s="90"/>
      <c r="D31" s="107">
        <f>投入係数表!AL31</f>
        <v>2.0900321543408359E-2</v>
      </c>
      <c r="E31" s="110">
        <f t="shared" si="9"/>
        <v>2.090032154340836</v>
      </c>
      <c r="F31" s="85">
        <f>分析係数表!C34</f>
        <v>0.17998641611953814</v>
      </c>
      <c r="G31" s="110">
        <f t="shared" si="0"/>
        <v>0.37617739703440445</v>
      </c>
      <c r="H31" s="110">
        <v>0.40971653222191717</v>
      </c>
      <c r="I31" s="110">
        <f t="shared" si="1"/>
        <v>0.40971653222191717</v>
      </c>
      <c r="J31" s="85">
        <f>分析係数表!G34</f>
        <v>0.42479908151549944</v>
      </c>
      <c r="K31" s="111">
        <f t="shared" si="2"/>
        <v>0.17404720656958594</v>
      </c>
      <c r="L31" s="79"/>
      <c r="M31" s="80"/>
      <c r="N31" s="81">
        <f>分析係数表!H34</f>
        <v>0.17353674142924497</v>
      </c>
      <c r="O31" s="82">
        <f t="shared" si="3"/>
        <v>4.3277810235157617</v>
      </c>
      <c r="P31" s="76">
        <f>分析係数表!C34</f>
        <v>0.17998641611953814</v>
      </c>
      <c r="Q31" s="82">
        <f t="shared" si="4"/>
        <v>0.7789417961727485</v>
      </c>
      <c r="R31" s="83">
        <v>0.82657334224363754</v>
      </c>
      <c r="S31" s="84">
        <f t="shared" si="5"/>
        <v>1.2362898744655548</v>
      </c>
      <c r="T31" s="85">
        <f>分析係数表!F34</f>
        <v>0.70187523918867201</v>
      </c>
      <c r="U31" s="86">
        <f t="shared" si="6"/>
        <v>0.86772125134704459</v>
      </c>
      <c r="V31" s="87">
        <f>分析係数表!D34</f>
        <v>0.4351320321469575</v>
      </c>
      <c r="W31" s="167">
        <f t="shared" si="7"/>
        <v>1</v>
      </c>
      <c r="X31" s="76">
        <f>分析係数表!E34</f>
        <v>0.25449674703406044</v>
      </c>
      <c r="Y31" s="166">
        <f t="shared" si="8"/>
        <v>0</v>
      </c>
    </row>
    <row r="32" spans="1:25" x14ac:dyDescent="0.2">
      <c r="A32" s="6" t="s">
        <v>20</v>
      </c>
      <c r="B32" s="5" t="s">
        <v>37</v>
      </c>
      <c r="C32" s="90"/>
      <c r="D32" s="107">
        <f>投入係数表!AL32</f>
        <v>9.1103965702036445E-3</v>
      </c>
      <c r="E32" s="110">
        <f t="shared" si="9"/>
        <v>0.91103965702036449</v>
      </c>
      <c r="F32" s="85">
        <f>分析係数表!C35</f>
        <v>0.37009544008483564</v>
      </c>
      <c r="G32" s="110">
        <f t="shared" si="0"/>
        <v>0.33717162279968954</v>
      </c>
      <c r="H32" s="110">
        <v>0.38382437480664089</v>
      </c>
      <c r="I32" s="110">
        <f t="shared" si="1"/>
        <v>0.38382437480664089</v>
      </c>
      <c r="J32" s="85">
        <f>分析係数表!G35</f>
        <v>0.31512981199641898</v>
      </c>
      <c r="K32" s="111">
        <f t="shared" si="2"/>
        <v>0.12095450307245979</v>
      </c>
      <c r="L32" s="79"/>
      <c r="M32" s="80"/>
      <c r="N32" s="81">
        <f>分析係数表!H35</f>
        <v>6.5501448103994067E-2</v>
      </c>
      <c r="O32" s="82">
        <f t="shared" si="3"/>
        <v>1.6335210733045131</v>
      </c>
      <c r="P32" s="76">
        <f>分析係数表!C35</f>
        <v>0.37009544008483564</v>
      </c>
      <c r="Q32" s="82">
        <f t="shared" si="4"/>
        <v>0.60455870051248684</v>
      </c>
      <c r="R32" s="83">
        <v>0.70617610705069445</v>
      </c>
      <c r="S32" s="84">
        <f t="shared" si="5"/>
        <v>1.0900004818573352</v>
      </c>
      <c r="T32" s="85">
        <f>分析係数表!F35</f>
        <v>0.64995523724261417</v>
      </c>
      <c r="U32" s="86">
        <f t="shared" si="6"/>
        <v>0.70845152178014803</v>
      </c>
      <c r="V32" s="87">
        <f>分析係数表!D35</f>
        <v>9.1316025067144133E-2</v>
      </c>
      <c r="W32" s="167">
        <f t="shared" si="7"/>
        <v>0</v>
      </c>
      <c r="X32" s="76">
        <f>分析係数表!E35</f>
        <v>8.5049239033124446E-2</v>
      </c>
      <c r="Y32" s="166">
        <f t="shared" si="8"/>
        <v>0</v>
      </c>
    </row>
    <row r="33" spans="1:25" x14ac:dyDescent="0.2">
      <c r="A33" s="6" t="s">
        <v>21</v>
      </c>
      <c r="B33" s="5" t="s">
        <v>38</v>
      </c>
      <c r="C33" s="90"/>
      <c r="D33" s="107">
        <f>投入係数表!AL33</f>
        <v>6.4308681672025723E-3</v>
      </c>
      <c r="E33" s="110">
        <f t="shared" si="9"/>
        <v>0.64308681672025725</v>
      </c>
      <c r="F33" s="85">
        <f>分析係数表!C36</f>
        <v>0.67206754906435417</v>
      </c>
      <c r="G33" s="110">
        <f t="shared" si="0"/>
        <v>0.43219778074878085</v>
      </c>
      <c r="H33" s="110">
        <v>0.4836460454271333</v>
      </c>
      <c r="I33" s="110">
        <f t="shared" si="1"/>
        <v>0.4836460454271333</v>
      </c>
      <c r="J33" s="85">
        <f>分析係数表!G36</f>
        <v>6.1058344640434192E-3</v>
      </c>
      <c r="K33" s="111">
        <f t="shared" si="2"/>
        <v>2.9530626925672997E-3</v>
      </c>
      <c r="L33" s="79"/>
      <c r="M33" s="80"/>
      <c r="N33" s="81">
        <f>分析係数表!H36</f>
        <v>0.13181114029770324</v>
      </c>
      <c r="O33" s="82">
        <f t="shared" si="3"/>
        <v>3.2871987048400335</v>
      </c>
      <c r="P33" s="76">
        <f>分析係数表!C36</f>
        <v>0.67206754906435417</v>
      </c>
      <c r="Q33" s="82">
        <f t="shared" si="4"/>
        <v>2.2092195768493608</v>
      </c>
      <c r="R33" s="83">
        <v>2.2763873162258061</v>
      </c>
      <c r="S33" s="84">
        <f t="shared" si="5"/>
        <v>2.7600333616529396</v>
      </c>
      <c r="T33" s="85">
        <f>分析係数表!F36</f>
        <v>0.89721845318860249</v>
      </c>
      <c r="U33" s="86">
        <f t="shared" si="6"/>
        <v>2.4763528634911891</v>
      </c>
      <c r="V33" s="87">
        <f>分析係数表!D36</f>
        <v>6.7842605156037995E-3</v>
      </c>
      <c r="W33" s="167">
        <f t="shared" si="7"/>
        <v>0</v>
      </c>
      <c r="X33" s="76">
        <f>分析係数表!E36</f>
        <v>3.3921302578018993E-4</v>
      </c>
      <c r="Y33" s="166">
        <f t="shared" si="8"/>
        <v>0</v>
      </c>
    </row>
    <row r="34" spans="1:25" x14ac:dyDescent="0.2">
      <c r="A34" s="6" t="s">
        <v>22</v>
      </c>
      <c r="B34" s="5" t="s">
        <v>377</v>
      </c>
      <c r="C34" s="90"/>
      <c r="D34" s="107">
        <f>投入係数表!AL34</f>
        <v>6.9667738478027871E-3</v>
      </c>
      <c r="E34" s="110">
        <f t="shared" si="9"/>
        <v>0.69667738478027874</v>
      </c>
      <c r="F34" s="85">
        <f>分析係数表!C37</f>
        <v>0.22615884263359909</v>
      </c>
      <c r="G34" s="110">
        <f t="shared" si="0"/>
        <v>0.15755975103091041</v>
      </c>
      <c r="H34" s="110">
        <v>0.18407844375247348</v>
      </c>
      <c r="I34" s="110">
        <f t="shared" si="1"/>
        <v>0.18407844375247348</v>
      </c>
      <c r="J34" s="85">
        <f>分析係数表!G37</f>
        <v>0.42877801879971078</v>
      </c>
      <c r="K34" s="111">
        <f t="shared" si="2"/>
        <v>7.8928790415919575E-2</v>
      </c>
      <c r="L34" s="79"/>
      <c r="M34" s="80"/>
      <c r="N34" s="81">
        <f>分析係数表!H37</f>
        <v>5.1626591230551626E-2</v>
      </c>
      <c r="O34" s="82">
        <f t="shared" si="3"/>
        <v>1.2875001570055624</v>
      </c>
      <c r="P34" s="76">
        <f>分析係数表!C37</f>
        <v>0.22615884263359909</v>
      </c>
      <c r="Q34" s="82">
        <f t="shared" si="4"/>
        <v>0.29117954539895513</v>
      </c>
      <c r="R34" s="83">
        <v>0.33899053356243475</v>
      </c>
      <c r="S34" s="84">
        <f t="shared" si="5"/>
        <v>0.5230689773149082</v>
      </c>
      <c r="T34" s="85">
        <f>分析係数表!F37</f>
        <v>0.63340563991323207</v>
      </c>
      <c r="U34" s="86">
        <f t="shared" si="6"/>
        <v>0.33131484029490932</v>
      </c>
      <c r="V34" s="87">
        <f>分析係数表!D37</f>
        <v>0.1005061460592914</v>
      </c>
      <c r="W34" s="167">
        <f t="shared" si="7"/>
        <v>0</v>
      </c>
      <c r="X34" s="76">
        <f>分析係数表!E37</f>
        <v>8.315256688358641E-2</v>
      </c>
      <c r="Y34" s="166">
        <f t="shared" si="8"/>
        <v>0</v>
      </c>
    </row>
    <row r="35" spans="1:25" x14ac:dyDescent="0.2">
      <c r="A35" s="6" t="s">
        <v>23</v>
      </c>
      <c r="B35" s="5" t="s">
        <v>193</v>
      </c>
      <c r="C35" s="90"/>
      <c r="D35" s="107">
        <f>投入係数表!AL35</f>
        <v>2.465166130760986E-2</v>
      </c>
      <c r="E35" s="110">
        <f t="shared" si="9"/>
        <v>2.465166130760986</v>
      </c>
      <c r="F35" s="85">
        <f>分析係数表!C38</f>
        <v>8.5419734904271016E-2</v>
      </c>
      <c r="G35" s="110">
        <f t="shared" si="0"/>
        <v>0.21057383738459093</v>
      </c>
      <c r="H35" s="110">
        <v>0.23288459511947257</v>
      </c>
      <c r="I35" s="110">
        <f t="shared" si="1"/>
        <v>0.23288459511947257</v>
      </c>
      <c r="J35" s="85">
        <f>分析係数表!G38</f>
        <v>0.21071428571428572</v>
      </c>
      <c r="K35" s="111">
        <f t="shared" si="2"/>
        <v>4.907211111446029E-2</v>
      </c>
      <c r="L35" s="79"/>
      <c r="M35" s="80"/>
      <c r="N35" s="81">
        <f>分析係数表!H38</f>
        <v>4.4689162793830402E-2</v>
      </c>
      <c r="O35" s="82">
        <f t="shared" si="3"/>
        <v>1.1144896988560868</v>
      </c>
      <c r="P35" s="76">
        <f>分析係数表!C38</f>
        <v>8.5419734904271016E-2</v>
      </c>
      <c r="Q35" s="82">
        <f t="shared" si="4"/>
        <v>9.5199414629827769E-2</v>
      </c>
      <c r="R35" s="83">
        <v>0.11207139430828458</v>
      </c>
      <c r="S35" s="84">
        <f t="shared" si="5"/>
        <v>0.34495598942775718</v>
      </c>
      <c r="T35" s="85">
        <f>分析係数表!F38</f>
        <v>0.38214285714285712</v>
      </c>
      <c r="U35" s="86">
        <f t="shared" si="6"/>
        <v>0.13182246738846434</v>
      </c>
      <c r="V35" s="87">
        <f>分析係数表!D38</f>
        <v>6.4285714285714279E-2</v>
      </c>
      <c r="W35" s="167">
        <f t="shared" si="7"/>
        <v>0</v>
      </c>
      <c r="X35" s="76">
        <f>分析係数表!E38</f>
        <v>7.857142857142857E-2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4.9508982429109895E-3</v>
      </c>
      <c r="I36" s="110">
        <f t="shared" si="1"/>
        <v>4.9508982429109895E-3</v>
      </c>
      <c r="J36" s="85">
        <f>分析係数表!G39</f>
        <v>0.35514018691588783</v>
      </c>
      <c r="K36" s="111">
        <f t="shared" si="2"/>
        <v>1.7582629273889495E-3</v>
      </c>
      <c r="L36" s="79"/>
      <c r="M36" s="80"/>
      <c r="N36" s="81">
        <f>分析係数表!H39</f>
        <v>4.1085741227183939E-3</v>
      </c>
      <c r="O36" s="82">
        <f t="shared" si="3"/>
        <v>0.10246250434095146</v>
      </c>
      <c r="P36" s="76">
        <f>分析係数表!C39</f>
        <v>1</v>
      </c>
      <c r="Q36" s="82">
        <f t="shared" si="4"/>
        <v>0.10246250434095146</v>
      </c>
      <c r="R36" s="83">
        <v>0.1079196096498844</v>
      </c>
      <c r="S36" s="84">
        <f t="shared" si="5"/>
        <v>0.11287050789279539</v>
      </c>
      <c r="T36" s="85">
        <f>分析係数表!F39</f>
        <v>0.70560747663551404</v>
      </c>
      <c r="U36" s="86">
        <f t="shared" si="6"/>
        <v>7.9642274260804224E-2</v>
      </c>
      <c r="V36" s="87">
        <f>分析係数表!D39</f>
        <v>5.053651782623745E-2</v>
      </c>
      <c r="W36" s="167">
        <f t="shared" si="7"/>
        <v>0</v>
      </c>
      <c r="X36" s="76">
        <f>分析係数表!E39</f>
        <v>6.4035998615437864E-2</v>
      </c>
      <c r="Y36" s="166">
        <f t="shared" si="8"/>
        <v>0</v>
      </c>
    </row>
    <row r="37" spans="1:25" x14ac:dyDescent="0.2">
      <c r="A37" s="6" t="s">
        <v>25</v>
      </c>
      <c r="B37" s="5" t="s">
        <v>40</v>
      </c>
      <c r="C37" s="90"/>
      <c r="D37" s="107">
        <f>投入係数表!AL37</f>
        <v>0</v>
      </c>
      <c r="E37" s="110">
        <f t="shared" si="9"/>
        <v>0</v>
      </c>
      <c r="F37" s="85">
        <f>分析係数表!C40</f>
        <v>0.70586826347305387</v>
      </c>
      <c r="G37" s="110">
        <f t="shared" si="0"/>
        <v>0</v>
      </c>
      <c r="H37" s="110">
        <v>6.0057320022991248E-4</v>
      </c>
      <c r="I37" s="110">
        <f t="shared" si="1"/>
        <v>6.0057320022991248E-4</v>
      </c>
      <c r="J37" s="85">
        <f>分析係数表!G40</f>
        <v>0.55389507154213036</v>
      </c>
      <c r="K37" s="111">
        <f t="shared" si="2"/>
        <v>3.3265453570763357E-4</v>
      </c>
      <c r="L37" s="79"/>
      <c r="M37" s="80"/>
      <c r="N37" s="81">
        <f>分析係数表!H40</f>
        <v>2.7951774769313667E-2</v>
      </c>
      <c r="O37" s="82">
        <f t="shared" si="3"/>
        <v>0.69708097215565346</v>
      </c>
      <c r="P37" s="76">
        <f>分析係数表!C40</f>
        <v>0.70586826347305387</v>
      </c>
      <c r="Q37" s="82">
        <f t="shared" si="4"/>
        <v>0.49204733531561934</v>
      </c>
      <c r="R37" s="83">
        <v>0.49249044335157893</v>
      </c>
      <c r="S37" s="84">
        <f t="shared" si="5"/>
        <v>0.49309101655180887</v>
      </c>
      <c r="T37" s="85">
        <f>分析係数表!F40</f>
        <v>0.75325914149443562</v>
      </c>
      <c r="U37" s="86">
        <f t="shared" si="6"/>
        <v>0.37142531580643412</v>
      </c>
      <c r="V37" s="87">
        <f>分析係数表!D40</f>
        <v>0.11701112877583465</v>
      </c>
      <c r="W37" s="167">
        <f t="shared" si="7"/>
        <v>0</v>
      </c>
      <c r="X37" s="76">
        <f>分析係数表!E40</f>
        <v>7.6311605723370424E-2</v>
      </c>
      <c r="Y37" s="166">
        <f t="shared" si="8"/>
        <v>0</v>
      </c>
    </row>
    <row r="38" spans="1:25" x14ac:dyDescent="0.2">
      <c r="A38" s="6" t="s">
        <v>26</v>
      </c>
      <c r="B38" s="5" t="s">
        <v>276</v>
      </c>
      <c r="C38" s="90"/>
      <c r="D38" s="107">
        <f>投入係数表!AL38</f>
        <v>0</v>
      </c>
      <c r="E38" s="110">
        <f t="shared" si="9"/>
        <v>0</v>
      </c>
      <c r="F38" s="85">
        <f>分析係数表!C41</f>
        <v>0.40942803268384664</v>
      </c>
      <c r="G38" s="110">
        <f t="shared" si="0"/>
        <v>0</v>
      </c>
      <c r="H38" s="110">
        <v>5.496058165690786E-8</v>
      </c>
      <c r="I38" s="110">
        <f t="shared" si="1"/>
        <v>5.496058165690786E-8</v>
      </c>
      <c r="J38" s="85">
        <f>分析係数表!G41</f>
        <v>0.46004842615012109</v>
      </c>
      <c r="K38" s="111">
        <f t="shared" si="2"/>
        <v>2.5284529091555675E-8</v>
      </c>
      <c r="L38" s="79"/>
      <c r="M38" s="80"/>
      <c r="N38" s="81">
        <f>分析係数表!H41</f>
        <v>5.1357176533979927E-2</v>
      </c>
      <c r="O38" s="82">
        <f t="shared" si="3"/>
        <v>1.2807813042618934</v>
      </c>
      <c r="P38" s="76">
        <f>分析係数表!C41</f>
        <v>0.40942803268384664</v>
      </c>
      <c r="Q38" s="82">
        <f t="shared" si="4"/>
        <v>0.52438776970219825</v>
      </c>
      <c r="R38" s="83">
        <v>0.5288695439677169</v>
      </c>
      <c r="S38" s="84">
        <f t="shared" si="5"/>
        <v>0.52886959892829855</v>
      </c>
      <c r="T38" s="85">
        <f>分析係数表!F41</f>
        <v>0.56416464891041163</v>
      </c>
      <c r="U38" s="86">
        <f t="shared" si="6"/>
        <v>0.29836953159877377</v>
      </c>
      <c r="V38" s="87">
        <f>分析係数表!D41</f>
        <v>0.19733656174334141</v>
      </c>
      <c r="W38" s="167">
        <f t="shared" si="7"/>
        <v>0</v>
      </c>
      <c r="X38" s="76">
        <f>分析係数表!E41</f>
        <v>0.1812953995157385</v>
      </c>
      <c r="Y38" s="166">
        <f t="shared" si="8"/>
        <v>0</v>
      </c>
    </row>
    <row r="39" spans="1:25" x14ac:dyDescent="0.2">
      <c r="A39" s="6" t="s">
        <v>51</v>
      </c>
      <c r="B39" s="5" t="s">
        <v>367</v>
      </c>
      <c r="C39" s="90"/>
      <c r="D39" s="107">
        <f>投入係数表!AL39</f>
        <v>1.0718113612004287E-3</v>
      </c>
      <c r="E39" s="110">
        <f t="shared" si="9"/>
        <v>0.10718113612004287</v>
      </c>
      <c r="F39" s="85">
        <f>分析係数表!C42</f>
        <v>1</v>
      </c>
      <c r="G39" s="110">
        <f>E39*F39</f>
        <v>0.10718113612004287</v>
      </c>
      <c r="H39" s="110">
        <v>0.11493055424850031</v>
      </c>
      <c r="I39" s="110">
        <f>C39+H39</f>
        <v>0.11493055424850031</v>
      </c>
      <c r="J39" s="85">
        <f>分析係数表!G42</f>
        <v>0.48732394366197185</v>
      </c>
      <c r="K39" s="111">
        <f>I39*J39</f>
        <v>5.6008410943635366E-2</v>
      </c>
      <c r="L39" s="79"/>
      <c r="M39" s="80"/>
      <c r="N39" s="81">
        <f>分析係数表!H42</f>
        <v>1.5491345052872633E-2</v>
      </c>
      <c r="O39" s="82">
        <f t="shared" si="3"/>
        <v>0.38633403276096456</v>
      </c>
      <c r="P39" s="76">
        <f>分析係数表!C42</f>
        <v>1</v>
      </c>
      <c r="Q39" s="82">
        <f>O39*P39</f>
        <v>0.38633403276096456</v>
      </c>
      <c r="R39" s="83">
        <v>0.39277681585198176</v>
      </c>
      <c r="S39" s="84">
        <f>I39+R39</f>
        <v>0.50770737010048206</v>
      </c>
      <c r="T39" s="85">
        <f>分析係数表!F42</f>
        <v>0.56338028169014087</v>
      </c>
      <c r="U39" s="86">
        <f>S39*T39</f>
        <v>0.28603232118337019</v>
      </c>
      <c r="V39" s="87">
        <f>分析係数表!D42</f>
        <v>0.21267605633802816</v>
      </c>
      <c r="W39" s="167">
        <f>ROUND(S39*V39,0)</f>
        <v>0</v>
      </c>
      <c r="X39" s="76">
        <f>分析係数表!E42</f>
        <v>0.1704225352112676</v>
      </c>
      <c r="Y39" s="166">
        <f>ROUND(S39*X39,0)</f>
        <v>0</v>
      </c>
    </row>
    <row r="40" spans="1:25" x14ac:dyDescent="0.2">
      <c r="A40" s="6" t="s">
        <v>194</v>
      </c>
      <c r="B40" s="5" t="s">
        <v>41</v>
      </c>
      <c r="C40" s="75">
        <f>最終需要_まとめ!C41</f>
        <v>100</v>
      </c>
      <c r="D40" s="107">
        <f>投入係数表!AL40</f>
        <v>0.14844587352625938</v>
      </c>
      <c r="E40" s="110">
        <f t="shared" si="9"/>
        <v>14.844587352625938</v>
      </c>
      <c r="F40" s="85">
        <f>分析係数表!C43</f>
        <v>0.37124836885602441</v>
      </c>
      <c r="G40" s="110">
        <f>E40*F40</f>
        <v>5.5110288410031494</v>
      </c>
      <c r="H40" s="110">
        <v>5.9005709765647643</v>
      </c>
      <c r="I40" s="110">
        <f>C40+H40</f>
        <v>105.90057097656477</v>
      </c>
      <c r="J40" s="85">
        <f>分析係数表!G43</f>
        <v>0.37031082529474812</v>
      </c>
      <c r="K40" s="111">
        <f>I40*J40</f>
        <v>39.216127837516751</v>
      </c>
      <c r="L40" s="79"/>
      <c r="M40" s="80"/>
      <c r="N40" s="81">
        <f>分析係数表!H43</f>
        <v>4.1186771738398333E-2</v>
      </c>
      <c r="O40" s="82">
        <f t="shared" si="3"/>
        <v>1.0271446131883906</v>
      </c>
      <c r="P40" s="76">
        <f>分析係数表!C43</f>
        <v>0.37124836885602441</v>
      </c>
      <c r="Q40" s="82">
        <f>O40*P40</f>
        <v>0.38132576222544212</v>
      </c>
      <c r="R40" s="83">
        <v>0.54722187243827725</v>
      </c>
      <c r="S40" s="84">
        <f>I40+R40</f>
        <v>106.44779284900304</v>
      </c>
      <c r="T40" s="85">
        <f>分析係数表!F43</f>
        <v>0.64951768488745976</v>
      </c>
      <c r="U40" s="86">
        <f>S40*T40</f>
        <v>69.139723972664342</v>
      </c>
      <c r="V40" s="87">
        <f>分析係数表!D43</f>
        <v>0.31296891747052519</v>
      </c>
      <c r="W40" s="167">
        <f>ROUND(S40*V40,0)</f>
        <v>33</v>
      </c>
      <c r="X40" s="76">
        <f>分析係数表!E43</f>
        <v>0.24115755627009647</v>
      </c>
      <c r="Y40" s="166">
        <f>ROUND(S40*X40,0)</f>
        <v>26</v>
      </c>
    </row>
    <row r="41" spans="1:25" x14ac:dyDescent="0.2">
      <c r="A41" s="6" t="s">
        <v>340</v>
      </c>
      <c r="B41" s="5" t="s">
        <v>42</v>
      </c>
      <c r="C41" s="90"/>
      <c r="D41" s="107">
        <f>投入係数表!AL41</f>
        <v>5.3590568060021436E-4</v>
      </c>
      <c r="E41" s="110">
        <f t="shared" si="9"/>
        <v>5.3590568060021437E-2</v>
      </c>
      <c r="F41" s="85">
        <f>分析係数表!C44</f>
        <v>0.32894128525196487</v>
      </c>
      <c r="G41" s="110">
        <f>E41*F41</f>
        <v>1.762815033504635E-2</v>
      </c>
      <c r="H41" s="110">
        <v>1.9092699325258995E-2</v>
      </c>
      <c r="I41" s="110">
        <f>C41+H41</f>
        <v>1.9092699325258995E-2</v>
      </c>
      <c r="J41" s="85">
        <f>分析係数表!G44</f>
        <v>0.26022361770562108</v>
      </c>
      <c r="K41" s="111">
        <f>I41*J41</f>
        <v>4.9683712901845666E-3</v>
      </c>
      <c r="L41" s="79"/>
      <c r="M41" s="80"/>
      <c r="N41" s="81">
        <f>分析係数表!H44</f>
        <v>0.11840775914326127</v>
      </c>
      <c r="O41" s="82">
        <f t="shared" si="3"/>
        <v>2.9529357808425032</v>
      </c>
      <c r="P41" s="76">
        <f>分析係数表!C44</f>
        <v>0.32894128525196487</v>
      </c>
      <c r="Q41" s="82">
        <f>O41*P41</f>
        <v>0.97134249101684744</v>
      </c>
      <c r="R41" s="83">
        <v>0.98286960583609884</v>
      </c>
      <c r="S41" s="84">
        <f>I41+R41</f>
        <v>1.0019623051613578</v>
      </c>
      <c r="T41" s="85">
        <f>分析係数表!F44</f>
        <v>0.457650482462858</v>
      </c>
      <c r="U41" s="86">
        <f>S41*T41</f>
        <v>0.45854853236669274</v>
      </c>
      <c r="V41" s="87">
        <f>分析係数表!D44</f>
        <v>0.19191300352274468</v>
      </c>
      <c r="W41" s="167">
        <f>ROUND(S41*V41,0)</f>
        <v>0</v>
      </c>
      <c r="X41" s="76">
        <f>分析係数表!E44</f>
        <v>0.13018839025884515</v>
      </c>
      <c r="Y41" s="166">
        <f>ROUND(S41*X41,0)</f>
        <v>0</v>
      </c>
    </row>
    <row r="42" spans="1:25" x14ac:dyDescent="0.2">
      <c r="A42" s="6" t="s">
        <v>341</v>
      </c>
      <c r="B42" s="5" t="s">
        <v>278</v>
      </c>
      <c r="C42" s="90"/>
      <c r="D42" s="107">
        <f>投入係数表!AL42</f>
        <v>5.3590568060021436E-4</v>
      </c>
      <c r="E42" s="110">
        <f t="shared" si="9"/>
        <v>5.3590568060021437E-2</v>
      </c>
      <c r="F42" s="85">
        <f>分析係数表!C45</f>
        <v>1</v>
      </c>
      <c r="G42" s="110">
        <f>E42*F42</f>
        <v>5.3590568060021437E-2</v>
      </c>
      <c r="H42" s="110">
        <v>5.7441599971415715E-2</v>
      </c>
      <c r="I42" s="110">
        <f>C42+H42</f>
        <v>5.7441599971415715E-2</v>
      </c>
      <c r="J42" s="85">
        <f>分析係数表!G45</f>
        <v>0</v>
      </c>
      <c r="K42" s="111">
        <f>I42*J42</f>
        <v>0</v>
      </c>
      <c r="L42" s="79"/>
      <c r="M42" s="80"/>
      <c r="N42" s="81">
        <f>分析係数表!H45</f>
        <v>0</v>
      </c>
      <c r="O42" s="82">
        <f t="shared" si="3"/>
        <v>0</v>
      </c>
      <c r="P42" s="76">
        <f>分析係数表!C45</f>
        <v>1</v>
      </c>
      <c r="Q42" s="82">
        <f>O42*P42</f>
        <v>0</v>
      </c>
      <c r="R42" s="83">
        <v>2.9346867705170496E-3</v>
      </c>
      <c r="S42" s="84">
        <f>I42+R42</f>
        <v>6.0376286741932766E-2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5.3590568060021436E-3</v>
      </c>
      <c r="E43" s="110">
        <f t="shared" si="9"/>
        <v>0.53590568060021437</v>
      </c>
      <c r="F43" s="85">
        <f>分析係数表!C46</f>
        <v>4.3404255319148932E-2</v>
      </c>
      <c r="G43" s="110">
        <f>E43*F43</f>
        <v>2.3260586987753983E-2</v>
      </c>
      <c r="H43" s="110">
        <v>2.5249581038846048E-2</v>
      </c>
      <c r="I43" s="110">
        <f>C43+H43</f>
        <v>2.5249581038846048E-2</v>
      </c>
      <c r="J43" s="85">
        <f>分析係数表!G46</f>
        <v>1.9607843137254902E-2</v>
      </c>
      <c r="K43" s="111">
        <f>I43*J43</f>
        <v>4.9508982429109902E-4</v>
      </c>
      <c r="L43" s="79"/>
      <c r="M43" s="80"/>
      <c r="N43" s="81">
        <f>分析係数表!H46</f>
        <v>2.3708493298309423E-2</v>
      </c>
      <c r="O43" s="82">
        <f t="shared" si="3"/>
        <v>0.59125904144286756</v>
      </c>
      <c r="P43" s="76">
        <f>分析係数表!C46</f>
        <v>4.3404255319148932E-2</v>
      </c>
      <c r="Q43" s="82">
        <f>O43*P43</f>
        <v>2.5663158394541485E-2</v>
      </c>
      <c r="R43" s="83">
        <v>2.7831237075557888E-2</v>
      </c>
      <c r="S43" s="84">
        <f>I43+R43</f>
        <v>5.3080818114403933E-2</v>
      </c>
      <c r="T43" s="85">
        <f>分析係数表!F46</f>
        <v>0.33333333333333331</v>
      </c>
      <c r="U43" s="86">
        <f>S43*T43</f>
        <v>1.7693606038134642E-2</v>
      </c>
      <c r="V43" s="87">
        <f>分析係数表!D46</f>
        <v>1.9607843137254902E-2</v>
      </c>
      <c r="W43" s="167">
        <f>ROUND(S43*V43,0)</f>
        <v>0</v>
      </c>
      <c r="X43" s="76">
        <f>分析係数表!E46</f>
        <v>5.8823529411764705E-2</v>
      </c>
      <c r="Y43" s="166">
        <f>ROUND(S43*X43,0)</f>
        <v>0</v>
      </c>
    </row>
    <row r="44" spans="1:25" x14ac:dyDescent="0.2">
      <c r="A44" s="192">
        <v>40</v>
      </c>
      <c r="B44" s="14" t="s">
        <v>150</v>
      </c>
      <c r="C44" s="197">
        <f>SUM(C5:C43)</f>
        <v>100</v>
      </c>
      <c r="D44" s="108">
        <f>投入係数表!AL44</f>
        <v>0.33440514469453375</v>
      </c>
      <c r="E44" s="96">
        <f>SUM(E5:E43)</f>
        <v>33.440514469453383</v>
      </c>
      <c r="F44" s="98">
        <f>分析係数表!C47</f>
        <v>0.41345953335341412</v>
      </c>
      <c r="G44" s="96">
        <f>SUM(G5:G43)</f>
        <v>7.4496110991642812</v>
      </c>
      <c r="H44" s="96">
        <f>SUM(H5:H43)</f>
        <v>8.0731305403493394</v>
      </c>
      <c r="I44" s="96">
        <f>SUM(I5:I43)</f>
        <v>108.07313054034934</v>
      </c>
      <c r="J44" s="98">
        <f>分析係数表!G47</f>
        <v>0.27301530562506093</v>
      </c>
      <c r="K44" s="112">
        <f>SUM(K5:K43)</f>
        <v>39.774643813896688</v>
      </c>
      <c r="L44" s="94">
        <f>最終需要_まとめ!$L$33</f>
        <v>0.627</v>
      </c>
      <c r="M44" s="91">
        <f>K44*L44</f>
        <v>24.938701671313222</v>
      </c>
      <c r="N44" s="95">
        <f>分析係数表!H47</f>
        <v>1</v>
      </c>
      <c r="O44" s="96">
        <f>SUM(O5:O43)</f>
        <v>24.938701671313218</v>
      </c>
      <c r="P44" s="92">
        <f>分析係数表!C47</f>
        <v>0.41345953335341412</v>
      </c>
      <c r="Q44" s="96">
        <f>SUM(Q5:Q43)</f>
        <v>7.8573929060498422</v>
      </c>
      <c r="R44" s="91">
        <f>SUM(R5:R43)</f>
        <v>8.6408167547724748</v>
      </c>
      <c r="S44" s="97">
        <f>SUM(S5:S43)</f>
        <v>116.71394729512181</v>
      </c>
      <c r="T44" s="98">
        <f>分析係数表!F47</f>
        <v>0.50258343352939261</v>
      </c>
      <c r="U44" s="99">
        <f>SUM(U5:U43)</f>
        <v>75.732344045452322</v>
      </c>
      <c r="V44" s="100">
        <f>分析係数表!D47</f>
        <v>0.12861924414259254</v>
      </c>
      <c r="W44" s="164">
        <f>SUM(W5:W43)</f>
        <v>34</v>
      </c>
      <c r="X44" s="92">
        <f>分析係数表!E47</f>
        <v>9.5684528645240963E-2</v>
      </c>
      <c r="Y44" s="165">
        <f>SUM(Y5:Y43)</f>
        <v>26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1.8992188696584471E-2</v>
      </c>
      <c r="E5" s="110">
        <f>$C$41*D5</f>
        <v>1.8992188696584471</v>
      </c>
      <c r="F5" s="85">
        <f>分析係数表!C8</f>
        <v>0.20518758684576188</v>
      </c>
      <c r="G5" s="110">
        <f t="shared" ref="G5:G38" si="0">E5*F5</f>
        <v>0.38969613675715231</v>
      </c>
      <c r="H5" s="110">
        <f t="array" ref="H5:H43">MMULT(逆行列係数!C5:AO43,'37'!G5:G43)</f>
        <v>0.61621970638757462</v>
      </c>
      <c r="I5" s="110">
        <f t="shared" ref="I5:I38" si="1">C5+H5</f>
        <v>0.61621970638757462</v>
      </c>
      <c r="J5" s="85">
        <f>分析係数表!G8</f>
        <v>0.11971830985915492</v>
      </c>
      <c r="K5" s="111">
        <f t="shared" ref="K5:K38" si="2">I5*J5</f>
        <v>7.3772781750625127E-2</v>
      </c>
      <c r="L5" s="79" t="s">
        <v>177</v>
      </c>
      <c r="M5" s="80" t="s">
        <v>177</v>
      </c>
      <c r="N5" s="81">
        <f>分析係数表!H8</f>
        <v>1.3167643294941739E-2</v>
      </c>
      <c r="O5" s="82">
        <f t="shared" ref="O5:O43" si="3">$M$44*N5</f>
        <v>0.25654848042146144</v>
      </c>
      <c r="P5" s="76">
        <f>分析係数表!C8</f>
        <v>0.20518758684576188</v>
      </c>
      <c r="Q5" s="82">
        <f t="shared" ref="Q5:Q38" si="4">O5*P5</f>
        <v>5.2640563606626861E-2</v>
      </c>
      <c r="R5" s="83">
        <f t="array" ref="R5:R43">MMULT(逆行列係数!C5:AO43,'37'!Q5:Q43)</f>
        <v>8.8987080959625112E-2</v>
      </c>
      <c r="S5" s="84">
        <f t="shared" ref="S5:S38" si="5">I5+R5</f>
        <v>0.70520678734719977</v>
      </c>
      <c r="T5" s="85">
        <f>分析係数表!F8</f>
        <v>0.45341278439869986</v>
      </c>
      <c r="U5" s="86">
        <f t="shared" ref="U5:U38" si="6">S5*T5</f>
        <v>0.31974977302795565</v>
      </c>
      <c r="V5" s="87">
        <f>分析係数表!D8</f>
        <v>0.60455037919826649</v>
      </c>
      <c r="W5" s="88">
        <f t="shared" ref="W5:W38" si="7">ROUND(S5*V5,0)</f>
        <v>0</v>
      </c>
      <c r="X5" s="76">
        <f>分析係数表!E8</f>
        <v>0.35969664138678226</v>
      </c>
      <c r="Y5" s="89">
        <f t="shared" ref="Y5:Y38" si="8">ROUND(S5*X5,0)</f>
        <v>0</v>
      </c>
    </row>
    <row r="6" spans="1:25" x14ac:dyDescent="0.2">
      <c r="A6" s="6" t="s">
        <v>219</v>
      </c>
      <c r="B6" s="5" t="s">
        <v>265</v>
      </c>
      <c r="C6" s="90"/>
      <c r="D6" s="107">
        <f>投入係数表!AM6</f>
        <v>1.0721396844846072E-3</v>
      </c>
      <c r="E6" s="110">
        <f t="shared" ref="E6:E43" si="9">$C$41*D6</f>
        <v>0.10721396844846072</v>
      </c>
      <c r="F6" s="85">
        <f>分析係数表!C9</f>
        <v>1</v>
      </c>
      <c r="G6" s="110">
        <f t="shared" si="0"/>
        <v>0.10721396844846072</v>
      </c>
      <c r="H6" s="110">
        <v>0.12724237384703649</v>
      </c>
      <c r="I6" s="110">
        <f t="shared" si="1"/>
        <v>0.12724237384703649</v>
      </c>
      <c r="J6" s="85">
        <f>分析係数表!G9</f>
        <v>0.24479166666666666</v>
      </c>
      <c r="K6" s="111">
        <f t="shared" si="2"/>
        <v>3.114787276463914E-2</v>
      </c>
      <c r="L6" s="79"/>
      <c r="M6" s="80"/>
      <c r="N6" s="81">
        <f>分析係数表!H9</f>
        <v>6.7353674142924501E-4</v>
      </c>
      <c r="O6" s="82">
        <f t="shared" si="3"/>
        <v>1.3122684420535113E-2</v>
      </c>
      <c r="P6" s="76">
        <f>分析係数表!C9</f>
        <v>1</v>
      </c>
      <c r="Q6" s="82">
        <f t="shared" si="4"/>
        <v>1.3122684420535113E-2</v>
      </c>
      <c r="R6" s="83">
        <v>1.6469369627972828E-2</v>
      </c>
      <c r="S6" s="84">
        <f t="shared" si="5"/>
        <v>0.14371174347500931</v>
      </c>
      <c r="T6" s="85">
        <f>分析係数表!F9</f>
        <v>0.671875</v>
      </c>
      <c r="U6" s="86">
        <f t="shared" si="6"/>
        <v>9.6556327647271886E-2</v>
      </c>
      <c r="V6" s="87">
        <f>分析係数表!D9</f>
        <v>7.2916666666666671E-2</v>
      </c>
      <c r="W6" s="88">
        <f t="shared" si="7"/>
        <v>0</v>
      </c>
      <c r="X6" s="76">
        <f>分析係数表!E9</f>
        <v>3.125E-2</v>
      </c>
      <c r="Y6" s="89">
        <f t="shared" si="8"/>
        <v>0</v>
      </c>
    </row>
    <row r="7" spans="1:25" x14ac:dyDescent="0.2">
      <c r="A7" s="6" t="s">
        <v>220</v>
      </c>
      <c r="B7" s="5" t="s">
        <v>266</v>
      </c>
      <c r="C7" s="90"/>
      <c r="D7" s="107">
        <f>投入係数表!AM7</f>
        <v>4.7480471741461177E-3</v>
      </c>
      <c r="E7" s="110">
        <f t="shared" si="9"/>
        <v>0.47480471741461178</v>
      </c>
      <c r="F7" s="85">
        <f>分析係数表!C10</f>
        <v>1</v>
      </c>
      <c r="G7" s="110">
        <f t="shared" si="0"/>
        <v>0.47480471741461178</v>
      </c>
      <c r="H7" s="110">
        <v>0.69977978726072176</v>
      </c>
      <c r="I7" s="110">
        <f t="shared" si="1"/>
        <v>0.69977978726072176</v>
      </c>
      <c r="J7" s="85">
        <f>分析係数表!G10</f>
        <v>0.17878930079774755</v>
      </c>
      <c r="K7" s="111">
        <f t="shared" si="2"/>
        <v>0.12511313887674097</v>
      </c>
      <c r="L7" s="79"/>
      <c r="M7" s="80"/>
      <c r="N7" s="81">
        <f>分析係数表!H10</f>
        <v>1.34707348285849E-3</v>
      </c>
      <c r="O7" s="82">
        <f t="shared" si="3"/>
        <v>2.6245368841070225E-2</v>
      </c>
      <c r="P7" s="76">
        <f>分析係数表!C10</f>
        <v>1</v>
      </c>
      <c r="Q7" s="82">
        <f t="shared" si="4"/>
        <v>2.6245368841070225E-2</v>
      </c>
      <c r="R7" s="83">
        <v>6.086100253593861E-2</v>
      </c>
      <c r="S7" s="84">
        <f t="shared" si="5"/>
        <v>0.76064078979666039</v>
      </c>
      <c r="T7" s="85">
        <f>分析係数表!F10</f>
        <v>0.51806663538244957</v>
      </c>
      <c r="U7" s="86">
        <f t="shared" si="6"/>
        <v>0.39406261470460491</v>
      </c>
      <c r="V7" s="87">
        <f>分析係数表!D10</f>
        <v>0.10652275926794932</v>
      </c>
      <c r="W7" s="88">
        <f t="shared" si="7"/>
        <v>0</v>
      </c>
      <c r="X7" s="76">
        <f>分析係数表!E10</f>
        <v>6.5227592679493199E-2</v>
      </c>
      <c r="Y7" s="89">
        <f t="shared" si="8"/>
        <v>0</v>
      </c>
    </row>
    <row r="8" spans="1:25" x14ac:dyDescent="0.2">
      <c r="A8" s="6" t="s">
        <v>221</v>
      </c>
      <c r="B8" s="5" t="s">
        <v>27</v>
      </c>
      <c r="C8" s="90"/>
      <c r="D8" s="107">
        <f>投入係数表!AM8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-6.5613422102675566E-4</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107">
        <f>投入係数表!AM9</f>
        <v>0.13723387961402972</v>
      </c>
      <c r="E9" s="110">
        <f t="shared" si="9"/>
        <v>13.723387961402972</v>
      </c>
      <c r="F9" s="85">
        <f>分析係数表!C12</f>
        <v>0.31725255547245079</v>
      </c>
      <c r="G9" s="110">
        <f t="shared" si="0"/>
        <v>4.3537799004949598</v>
      </c>
      <c r="H9" s="110">
        <v>4.7615940027217931</v>
      </c>
      <c r="I9" s="110">
        <f t="shared" si="1"/>
        <v>4.7615940027217931</v>
      </c>
      <c r="J9" s="85">
        <f>分析係数表!G12</f>
        <v>0.14436450839328538</v>
      </c>
      <c r="K9" s="111">
        <f t="shared" si="2"/>
        <v>0.68740517737134765</v>
      </c>
      <c r="L9" s="79"/>
      <c r="M9" s="80"/>
      <c r="N9" s="81">
        <f>分析係数表!H12</f>
        <v>9.9009900990099015E-2</v>
      </c>
      <c r="O9" s="82">
        <f t="shared" si="3"/>
        <v>1.9290346098186615</v>
      </c>
      <c r="P9" s="76">
        <f>分析係数表!C12</f>
        <v>0.31725255547245079</v>
      </c>
      <c r="Q9" s="82">
        <f t="shared" si="4"/>
        <v>0.61199115955977235</v>
      </c>
      <c r="R9" s="83">
        <v>0.700750141858412</v>
      </c>
      <c r="S9" s="84">
        <f t="shared" si="5"/>
        <v>5.4623441445802055</v>
      </c>
      <c r="T9" s="85">
        <f>分析係数表!F12</f>
        <v>0.2880095923261391</v>
      </c>
      <c r="U9" s="86">
        <f t="shared" si="6"/>
        <v>1.573207510225618</v>
      </c>
      <c r="V9" s="87">
        <f>分析係数表!D12</f>
        <v>2.9976019184652279E-2</v>
      </c>
      <c r="W9" s="88">
        <f t="shared" si="7"/>
        <v>0</v>
      </c>
      <c r="X9" s="76">
        <f>分析係数表!E12</f>
        <v>3.0635491606714627E-2</v>
      </c>
      <c r="Y9" s="89">
        <f t="shared" si="8"/>
        <v>0</v>
      </c>
    </row>
    <row r="10" spans="1:25" x14ac:dyDescent="0.2">
      <c r="A10" s="6" t="s">
        <v>223</v>
      </c>
      <c r="B10" s="5" t="s">
        <v>28</v>
      </c>
      <c r="C10" s="90"/>
      <c r="D10" s="107">
        <f>投入係数表!AM10</f>
        <v>6.4328381069076431E-3</v>
      </c>
      <c r="E10" s="110">
        <f t="shared" si="9"/>
        <v>0.64328381069076435</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0.28804292303074569</v>
      </c>
      <c r="P10" s="76">
        <f>分析係数表!C13</f>
        <v>0</v>
      </c>
      <c r="Q10" s="82">
        <f t="shared" si="4"/>
        <v>0</v>
      </c>
      <c r="R10" s="83">
        <v>0</v>
      </c>
      <c r="S10" s="84">
        <f t="shared" si="5"/>
        <v>0</v>
      </c>
      <c r="T10" s="85">
        <f>分析係数表!F13</f>
        <v>0.38028169014084506</v>
      </c>
      <c r="U10" s="86">
        <f t="shared" si="6"/>
        <v>0</v>
      </c>
      <c r="V10" s="87">
        <f>分析係数表!D13</f>
        <v>0.676056338028169</v>
      </c>
      <c r="W10" s="88">
        <f t="shared" si="7"/>
        <v>0</v>
      </c>
      <c r="X10" s="76">
        <f>分析係数表!E13</f>
        <v>0.60563380281690138</v>
      </c>
      <c r="Y10" s="89">
        <f t="shared" si="8"/>
        <v>0</v>
      </c>
    </row>
    <row r="11" spans="1:25" x14ac:dyDescent="0.2">
      <c r="A11" s="6" t="s">
        <v>224</v>
      </c>
      <c r="B11" s="5" t="s">
        <v>267</v>
      </c>
      <c r="C11" s="90"/>
      <c r="D11" s="107">
        <f>投入係数表!AM11</f>
        <v>5.6670240465614948E-3</v>
      </c>
      <c r="E11" s="110">
        <f t="shared" si="9"/>
        <v>0.56670240465614952</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2.4276966177989957E-2</v>
      </c>
      <c r="P11" s="76">
        <f>分析係数表!C14</f>
        <v>0</v>
      </c>
      <c r="Q11" s="82">
        <f t="shared" si="4"/>
        <v>0</v>
      </c>
      <c r="R11" s="83">
        <v>0</v>
      </c>
      <c r="S11" s="84">
        <f t="shared" si="5"/>
        <v>0</v>
      </c>
      <c r="T11" s="85">
        <f>分析係数表!F14</f>
        <v>0.42105263157894735</v>
      </c>
      <c r="U11" s="86">
        <f t="shared" si="6"/>
        <v>0</v>
      </c>
      <c r="V11" s="87">
        <f>分析係数表!D14</f>
        <v>0.47368421052631576</v>
      </c>
      <c r="W11" s="88">
        <f t="shared" si="7"/>
        <v>0</v>
      </c>
      <c r="X11" s="76">
        <f>分析係数表!E14</f>
        <v>0.10526315789473684</v>
      </c>
      <c r="Y11" s="89">
        <f t="shared" si="8"/>
        <v>0</v>
      </c>
    </row>
    <row r="12" spans="1:25" x14ac:dyDescent="0.2">
      <c r="A12" s="6" t="s">
        <v>225</v>
      </c>
      <c r="B12" s="5" t="s">
        <v>29</v>
      </c>
      <c r="C12" s="90"/>
      <c r="D12" s="107">
        <f>投入係数表!AM12</f>
        <v>4.4417215500076584E-3</v>
      </c>
      <c r="E12" s="110">
        <f t="shared" si="9"/>
        <v>0.44417215500076584</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0.17912464234030429</v>
      </c>
      <c r="P12" s="76">
        <f>分析係数表!C15</f>
        <v>0</v>
      </c>
      <c r="Q12" s="82">
        <f t="shared" si="4"/>
        <v>0</v>
      </c>
      <c r="R12" s="83">
        <v>0</v>
      </c>
      <c r="S12" s="84">
        <f t="shared" si="5"/>
        <v>0</v>
      </c>
      <c r="T12" s="85">
        <f>分析係数表!F15</f>
        <v>0.31182795698924731</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投入係数表!AM13</f>
        <v>3.5227446775922804E-3</v>
      </c>
      <c r="E13" s="110">
        <f t="shared" si="9"/>
        <v>0.35227446775922805</v>
      </c>
      <c r="F13" s="85">
        <f>分析係数表!C16</f>
        <v>8.9814814814814792E-2</v>
      </c>
      <c r="G13" s="110">
        <f t="shared" si="0"/>
        <v>3.1639466085782511E-2</v>
      </c>
      <c r="H13" s="110">
        <v>5.0209641086684534E-2</v>
      </c>
      <c r="I13" s="110">
        <f t="shared" si="1"/>
        <v>5.0209641086684534E-2</v>
      </c>
      <c r="J13" s="85">
        <f>分析係数表!G16</f>
        <v>3.255813953488372E-2</v>
      </c>
      <c r="K13" s="111">
        <f t="shared" si="2"/>
        <v>1.6347325004967058E-3</v>
      </c>
      <c r="L13" s="79"/>
      <c r="M13" s="80"/>
      <c r="N13" s="81">
        <f>分析係数表!H16</f>
        <v>1.7579308951303295E-2</v>
      </c>
      <c r="O13" s="82">
        <f t="shared" si="3"/>
        <v>0.34250206337596645</v>
      </c>
      <c r="P13" s="76">
        <f>分析係数表!C16</f>
        <v>8.9814814814814792E-2</v>
      </c>
      <c r="Q13" s="82">
        <f t="shared" si="4"/>
        <v>3.0761759395804385E-2</v>
      </c>
      <c r="R13" s="83">
        <v>3.3940240030181139E-2</v>
      </c>
      <c r="S13" s="84">
        <f t="shared" si="5"/>
        <v>8.4149881116865666E-2</v>
      </c>
      <c r="T13" s="85">
        <f>分析係数表!F16</f>
        <v>0.28372093023255812</v>
      </c>
      <c r="U13" s="86">
        <f t="shared" si="6"/>
        <v>2.3875082549436304E-2</v>
      </c>
      <c r="V13" s="87">
        <f>分析係数表!D16</f>
        <v>0</v>
      </c>
      <c r="W13" s="88">
        <f t="shared" si="7"/>
        <v>0</v>
      </c>
      <c r="X13" s="76">
        <f>分析係数表!E16</f>
        <v>0</v>
      </c>
      <c r="Y13" s="89">
        <f t="shared" si="8"/>
        <v>0</v>
      </c>
    </row>
    <row r="14" spans="1:25" x14ac:dyDescent="0.2">
      <c r="A14" s="6" t="s">
        <v>2</v>
      </c>
      <c r="B14" s="5" t="s">
        <v>364</v>
      </c>
      <c r="C14" s="90"/>
      <c r="D14" s="107">
        <f>投入係数表!AM14</f>
        <v>2.6037678051769029E-3</v>
      </c>
      <c r="E14" s="110">
        <f t="shared" si="9"/>
        <v>0.26037678051769031</v>
      </c>
      <c r="F14" s="85">
        <f>分析係数表!C17</f>
        <v>7.194244604316502E-3</v>
      </c>
      <c r="G14" s="110">
        <f t="shared" si="0"/>
        <v>1.8732142483286957E-3</v>
      </c>
      <c r="H14" s="110">
        <v>3.1850629957126987E-3</v>
      </c>
      <c r="I14" s="110">
        <f t="shared" si="1"/>
        <v>3.1850629957126987E-3</v>
      </c>
      <c r="J14" s="85">
        <f>分析係数表!G17</f>
        <v>0.24242424242424243</v>
      </c>
      <c r="K14" s="111">
        <f t="shared" si="2"/>
        <v>7.7213648380913911E-4</v>
      </c>
      <c r="L14" s="79"/>
      <c r="M14" s="80"/>
      <c r="N14" s="81">
        <f>分析係数表!H17</f>
        <v>2.8625311510742913E-3</v>
      </c>
      <c r="O14" s="82">
        <f t="shared" si="3"/>
        <v>5.5771408787274233E-2</v>
      </c>
      <c r="P14" s="76">
        <f>分析係数表!C17</f>
        <v>7.194244604316502E-3</v>
      </c>
      <c r="Q14" s="82">
        <f t="shared" si="4"/>
        <v>4.0123315674297762E-4</v>
      </c>
      <c r="R14" s="83">
        <v>6.4381926169652546E-4</v>
      </c>
      <c r="S14" s="84">
        <f t="shared" si="5"/>
        <v>3.8288822574092242E-3</v>
      </c>
      <c r="T14" s="85">
        <f>分析係数表!F17</f>
        <v>0.39393939393939392</v>
      </c>
      <c r="U14" s="86">
        <f t="shared" si="6"/>
        <v>1.5083475559490881E-3</v>
      </c>
      <c r="V14" s="87">
        <f>分析係数表!D17</f>
        <v>3.0303030303030304E-2</v>
      </c>
      <c r="W14" s="88">
        <f t="shared" si="7"/>
        <v>0</v>
      </c>
      <c r="X14" s="76">
        <f>分析係数表!E17</f>
        <v>1.0101010101010102E-2</v>
      </c>
      <c r="Y14" s="89">
        <f t="shared" si="8"/>
        <v>0</v>
      </c>
    </row>
    <row r="15" spans="1:25" x14ac:dyDescent="0.2">
      <c r="A15" s="6" t="s">
        <v>3</v>
      </c>
      <c r="B15" s="5" t="s">
        <v>31</v>
      </c>
      <c r="C15" s="90"/>
      <c r="D15" s="107">
        <f>投入係数表!AM15</f>
        <v>1.6847909327615256E-3</v>
      </c>
      <c r="E15" s="110">
        <f t="shared" si="9"/>
        <v>0.16847909327615257</v>
      </c>
      <c r="F15" s="85">
        <f>分析係数表!C18</f>
        <v>0.18904593639575973</v>
      </c>
      <c r="G15" s="110">
        <f t="shared" si="0"/>
        <v>3.1850287951498808E-2</v>
      </c>
      <c r="H15" s="110">
        <v>3.6951003842845324E-2</v>
      </c>
      <c r="I15" s="110">
        <f t="shared" si="1"/>
        <v>3.6951003842845324E-2</v>
      </c>
      <c r="J15" s="85">
        <f>分析係数表!G18</f>
        <v>0.21417322834645669</v>
      </c>
      <c r="K15" s="111">
        <f t="shared" si="2"/>
        <v>7.9139157836645106E-3</v>
      </c>
      <c r="L15" s="79"/>
      <c r="M15" s="80"/>
      <c r="N15" s="81">
        <f>分析係数表!H18</f>
        <v>4.7147571900047147E-4</v>
      </c>
      <c r="O15" s="82">
        <f t="shared" si="3"/>
        <v>9.1858790943745786E-3</v>
      </c>
      <c r="P15" s="76">
        <f>分析係数表!C18</f>
        <v>0.18904593639575973</v>
      </c>
      <c r="Q15" s="82">
        <f t="shared" si="4"/>
        <v>1.7365531150142755E-3</v>
      </c>
      <c r="R15" s="83">
        <v>2.8920631965081833E-3</v>
      </c>
      <c r="S15" s="84">
        <f t="shared" si="5"/>
        <v>3.9843067039353509E-2</v>
      </c>
      <c r="T15" s="85">
        <f>分析係数表!F18</f>
        <v>0.45826771653543308</v>
      </c>
      <c r="U15" s="86">
        <f t="shared" si="6"/>
        <v>1.8258791351892709E-2</v>
      </c>
      <c r="V15" s="87">
        <f>分析係数表!D18</f>
        <v>5.0393700787401574E-2</v>
      </c>
      <c r="W15" s="88">
        <f t="shared" si="7"/>
        <v>0</v>
      </c>
      <c r="X15" s="76">
        <f>分析係数表!E18</f>
        <v>4.5669291338582677E-2</v>
      </c>
      <c r="Y15" s="89">
        <f t="shared" si="8"/>
        <v>0</v>
      </c>
    </row>
    <row r="16" spans="1:25" x14ac:dyDescent="0.2">
      <c r="A16" s="6" t="s">
        <v>4</v>
      </c>
      <c r="B16" s="5" t="s">
        <v>32</v>
      </c>
      <c r="C16" s="90"/>
      <c r="D16" s="107">
        <f>投入係数表!AM16</f>
        <v>0</v>
      </c>
      <c r="E16" s="110">
        <f t="shared" si="9"/>
        <v>0</v>
      </c>
      <c r="F16" s="85">
        <f>分析係数表!C19</f>
        <v>0.10693641618497107</v>
      </c>
      <c r="G16" s="110">
        <f t="shared" si="0"/>
        <v>0</v>
      </c>
      <c r="H16" s="110">
        <v>8.3374951311456533E-4</v>
      </c>
      <c r="I16" s="110">
        <f t="shared" si="1"/>
        <v>8.3374951311456533E-4</v>
      </c>
      <c r="J16" s="85">
        <f>分析係数表!G19</f>
        <v>5.6250000000000001E-2</v>
      </c>
      <c r="K16" s="111">
        <f t="shared" si="2"/>
        <v>4.6898410112694304E-5</v>
      </c>
      <c r="L16" s="79"/>
      <c r="M16" s="80"/>
      <c r="N16" s="81">
        <f>分析係数表!H19</f>
        <v>-1.34707348285849E-4</v>
      </c>
      <c r="O16" s="82">
        <f t="shared" si="3"/>
        <v>-2.6245368841070226E-3</v>
      </c>
      <c r="P16" s="76">
        <f>分析係数表!C19</f>
        <v>0.10693641618497107</v>
      </c>
      <c r="Q16" s="82">
        <f t="shared" si="4"/>
        <v>-2.8065856853167577E-4</v>
      </c>
      <c r="R16" s="83">
        <v>-1.5311378979616537E-4</v>
      </c>
      <c r="S16" s="84">
        <f t="shared" si="5"/>
        <v>6.8063572331839993E-4</v>
      </c>
      <c r="T16" s="85">
        <f>分析係数表!F19</f>
        <v>0.23125000000000001</v>
      </c>
      <c r="U16" s="86">
        <f t="shared" si="6"/>
        <v>1.5739701101738E-4</v>
      </c>
      <c r="V16" s="87">
        <f>分析係数表!D19</f>
        <v>0</v>
      </c>
      <c r="W16" s="88">
        <f t="shared" si="7"/>
        <v>0</v>
      </c>
      <c r="X16" s="76">
        <f>分析係数表!E19</f>
        <v>0</v>
      </c>
      <c r="Y16" s="89">
        <f t="shared" si="8"/>
        <v>0</v>
      </c>
    </row>
    <row r="17" spans="1:25" x14ac:dyDescent="0.2">
      <c r="A17" s="6" t="s">
        <v>5</v>
      </c>
      <c r="B17" s="5" t="s">
        <v>33</v>
      </c>
      <c r="C17" s="90"/>
      <c r="D17" s="107">
        <f>投入係数表!AM17</f>
        <v>4.5948843620768876E-4</v>
      </c>
      <c r="E17" s="110">
        <f t="shared" si="9"/>
        <v>4.5948843620768877E-2</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1.1810415978481601E-2</v>
      </c>
      <c r="P17" s="76">
        <f>分析係数表!C20</f>
        <v>0</v>
      </c>
      <c r="Q17" s="82">
        <f t="shared" si="4"/>
        <v>0</v>
      </c>
      <c r="R17" s="83">
        <v>0</v>
      </c>
      <c r="S17" s="84">
        <f t="shared" si="5"/>
        <v>0</v>
      </c>
      <c r="T17" s="85">
        <f>分析係数表!F20</f>
        <v>0</v>
      </c>
      <c r="U17" s="86">
        <f t="shared" si="6"/>
        <v>0</v>
      </c>
      <c r="V17" s="87">
        <f>分析係数表!D20</f>
        <v>0</v>
      </c>
      <c r="W17" s="88">
        <f t="shared" si="7"/>
        <v>0</v>
      </c>
      <c r="X17" s="76">
        <f>分析係数表!E20</f>
        <v>0</v>
      </c>
      <c r="Y17" s="89">
        <f t="shared" si="8"/>
        <v>0</v>
      </c>
    </row>
    <row r="18" spans="1:25" x14ac:dyDescent="0.2">
      <c r="A18" s="6" t="s">
        <v>6</v>
      </c>
      <c r="B18" s="5" t="s">
        <v>34</v>
      </c>
      <c r="C18" s="90"/>
      <c r="D18" s="107">
        <f>投入係数表!AM18</f>
        <v>1.6847909327615256E-3</v>
      </c>
      <c r="E18" s="110">
        <f t="shared" si="9"/>
        <v>0.16847909327615257</v>
      </c>
      <c r="F18" s="85">
        <f>分析係数表!C21</f>
        <v>2.4177949709864643E-2</v>
      </c>
      <c r="G18" s="110">
        <f t="shared" si="0"/>
        <v>4.0734790443944114E-3</v>
      </c>
      <c r="H18" s="110">
        <v>5.4753885449997227E-3</v>
      </c>
      <c r="I18" s="110">
        <f t="shared" si="1"/>
        <v>5.4753885449997227E-3</v>
      </c>
      <c r="J18" s="85">
        <f>分析係数表!G21</f>
        <v>0.28491620111731841</v>
      </c>
      <c r="K18" s="111">
        <f t="shared" si="2"/>
        <v>1.5600269038826024E-3</v>
      </c>
      <c r="L18" s="79"/>
      <c r="M18" s="80"/>
      <c r="N18" s="81">
        <f>分析係数表!H21</f>
        <v>9.7662827507240518E-4</v>
      </c>
      <c r="O18" s="82">
        <f t="shared" si="3"/>
        <v>1.9027892409775912E-2</v>
      </c>
      <c r="P18" s="76">
        <f>分析係数表!C21</f>
        <v>2.4177949709864643E-2</v>
      </c>
      <c r="Q18" s="82">
        <f t="shared" si="4"/>
        <v>4.6005542576827715E-4</v>
      </c>
      <c r="R18" s="83">
        <v>7.6994010083589139E-4</v>
      </c>
      <c r="S18" s="84">
        <f t="shared" si="5"/>
        <v>6.2453286458356138E-3</v>
      </c>
      <c r="T18" s="85">
        <f>分析係数表!F21</f>
        <v>0.42458100558659218</v>
      </c>
      <c r="U18" s="86">
        <f t="shared" si="6"/>
        <v>2.6516479166676351E-3</v>
      </c>
      <c r="V18" s="87">
        <f>分析係数表!D21</f>
        <v>0.13407821229050279</v>
      </c>
      <c r="W18" s="88">
        <f t="shared" si="7"/>
        <v>0</v>
      </c>
      <c r="X18" s="76">
        <f>分析係数表!E21</f>
        <v>0.11173184357541899</v>
      </c>
      <c r="Y18" s="89">
        <f t="shared" si="8"/>
        <v>0</v>
      </c>
    </row>
    <row r="19" spans="1:25" x14ac:dyDescent="0.2">
      <c r="A19" s="6" t="s">
        <v>7</v>
      </c>
      <c r="B19" s="5" t="s">
        <v>268</v>
      </c>
      <c r="C19" s="90"/>
      <c r="D19" s="107">
        <f>投入係数表!AM19</f>
        <v>0</v>
      </c>
      <c r="E19" s="110">
        <f t="shared" si="9"/>
        <v>0</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6.5613422102675566E-4</v>
      </c>
      <c r="P19" s="76">
        <f>分析係数表!C22</f>
        <v>0</v>
      </c>
      <c r="Q19" s="82">
        <f t="shared" si="4"/>
        <v>0</v>
      </c>
      <c r="R19" s="83">
        <v>0</v>
      </c>
      <c r="S19" s="84">
        <f t="shared" si="5"/>
        <v>0</v>
      </c>
      <c r="T19" s="85">
        <f>分析係数表!F22</f>
        <v>0.5714285714285714</v>
      </c>
      <c r="U19" s="86">
        <f t="shared" si="6"/>
        <v>0</v>
      </c>
      <c r="V19" s="87">
        <f>分析係数表!D22</f>
        <v>0.7142857142857143</v>
      </c>
      <c r="W19" s="88">
        <f t="shared" si="7"/>
        <v>0</v>
      </c>
      <c r="X19" s="76">
        <f>分析係数表!E22</f>
        <v>0.42857142857142855</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6.5613422102675566E-4</v>
      </c>
      <c r="P20" s="76">
        <f>分析係数表!C23</f>
        <v>0</v>
      </c>
      <c r="Q20" s="82">
        <f t="shared" si="4"/>
        <v>0</v>
      </c>
      <c r="R20" s="83">
        <v>0</v>
      </c>
      <c r="S20" s="84">
        <f t="shared" si="5"/>
        <v>0</v>
      </c>
      <c r="T20" s="85">
        <f>分析係数表!F23</f>
        <v>0.44131455399061031</v>
      </c>
      <c r="U20" s="86">
        <f t="shared" si="6"/>
        <v>0</v>
      </c>
      <c r="V20" s="87">
        <f>分析係数表!D23</f>
        <v>0.25821596244131456</v>
      </c>
      <c r="W20" s="88">
        <f t="shared" si="7"/>
        <v>0</v>
      </c>
      <c r="X20" s="76">
        <f>分析係数表!E23</f>
        <v>0.26760563380281688</v>
      </c>
      <c r="Y20" s="89">
        <f t="shared" si="8"/>
        <v>0</v>
      </c>
    </row>
    <row r="21" spans="1:25" x14ac:dyDescent="0.2">
      <c r="A21" s="6" t="s">
        <v>9</v>
      </c>
      <c r="B21" s="5" t="s">
        <v>270</v>
      </c>
      <c r="C21" s="90"/>
      <c r="D21" s="107">
        <f>投入係数表!AM21</f>
        <v>1.5316281206922958E-4</v>
      </c>
      <c r="E21" s="110">
        <f t="shared" si="9"/>
        <v>1.5316281206922957E-2</v>
      </c>
      <c r="F21" s="85">
        <f>分析係数表!C24</f>
        <v>5.8479532163743242E-3</v>
      </c>
      <c r="G21" s="110">
        <f t="shared" si="0"/>
        <v>8.9568895946918727E-5</v>
      </c>
      <c r="H21" s="110">
        <v>1.3597840873219957E-4</v>
      </c>
      <c r="I21" s="110">
        <f t="shared" si="1"/>
        <v>1.3597840873219957E-4</v>
      </c>
      <c r="J21" s="85">
        <f>分析係数表!G24</f>
        <v>0.33333333333333331</v>
      </c>
      <c r="K21" s="111">
        <f t="shared" si="2"/>
        <v>4.5326136244066518E-5</v>
      </c>
      <c r="L21" s="79"/>
      <c r="M21" s="80"/>
      <c r="N21" s="81">
        <f>分析係数表!H24</f>
        <v>4.0412204485754696E-4</v>
      </c>
      <c r="O21" s="82">
        <f t="shared" si="3"/>
        <v>7.8736106523210666E-3</v>
      </c>
      <c r="P21" s="76">
        <f>分析係数表!C24</f>
        <v>5.8479532163743242E-3</v>
      </c>
      <c r="Q21" s="82">
        <f t="shared" si="4"/>
        <v>4.6044506738720119E-5</v>
      </c>
      <c r="R21" s="83">
        <v>9.4360344702256293E-5</v>
      </c>
      <c r="S21" s="84">
        <f t="shared" si="5"/>
        <v>2.3033875343445585E-4</v>
      </c>
      <c r="T21" s="85">
        <f>分析係数表!F24</f>
        <v>0.66666666666666663</v>
      </c>
      <c r="U21" s="86">
        <f t="shared" si="6"/>
        <v>1.5355916895630389E-4</v>
      </c>
      <c r="V21" s="87">
        <f>分析係数表!D24</f>
        <v>0</v>
      </c>
      <c r="W21" s="88">
        <f t="shared" si="7"/>
        <v>0</v>
      </c>
      <c r="X21" s="76">
        <f>分析係数表!E24</f>
        <v>0</v>
      </c>
      <c r="Y21" s="89">
        <f t="shared" si="8"/>
        <v>0</v>
      </c>
    </row>
    <row r="22" spans="1:25" x14ac:dyDescent="0.2">
      <c r="A22" s="6" t="s">
        <v>10</v>
      </c>
      <c r="B22" s="5" t="s">
        <v>271</v>
      </c>
      <c r="C22" s="90"/>
      <c r="D22" s="107">
        <f>投入係数表!AM22</f>
        <v>0</v>
      </c>
      <c r="E22" s="110">
        <f t="shared" si="9"/>
        <v>0</v>
      </c>
      <c r="F22" s="85">
        <f>分析係数表!C25</f>
        <v>1.2048192771084376E-2</v>
      </c>
      <c r="G22" s="110">
        <f t="shared" si="0"/>
        <v>0</v>
      </c>
      <c r="H22" s="110">
        <v>1.9475163504718523E-4</v>
      </c>
      <c r="I22" s="110">
        <f t="shared" si="1"/>
        <v>1.9475163504718523E-4</v>
      </c>
      <c r="J22" s="85">
        <f>分析係数表!G25</f>
        <v>0.33333333333333331</v>
      </c>
      <c r="K22" s="111">
        <f t="shared" si="2"/>
        <v>6.4917211682395071E-5</v>
      </c>
      <c r="L22" s="79"/>
      <c r="M22" s="80"/>
      <c r="N22" s="81">
        <f>分析係数表!H25</f>
        <v>5.3882939314339599E-4</v>
      </c>
      <c r="O22" s="82">
        <f t="shared" si="3"/>
        <v>1.0498147536428091E-2</v>
      </c>
      <c r="P22" s="76">
        <f>分析係数表!C25</f>
        <v>1.2048192771084376E-2</v>
      </c>
      <c r="Q22" s="82">
        <f t="shared" si="4"/>
        <v>1.2648370525817018E-4</v>
      </c>
      <c r="R22" s="83">
        <v>2.1141567938872674E-4</v>
      </c>
      <c r="S22" s="84">
        <f t="shared" si="5"/>
        <v>4.0616731443591196E-4</v>
      </c>
      <c r="T22" s="85">
        <f>分析係数表!F25</f>
        <v>0.66666666666666663</v>
      </c>
      <c r="U22" s="86">
        <f t="shared" si="6"/>
        <v>2.7077820962394131E-4</v>
      </c>
      <c r="V22" s="87">
        <f>分析係数表!D25</f>
        <v>0</v>
      </c>
      <c r="W22" s="88">
        <f t="shared" si="7"/>
        <v>0</v>
      </c>
      <c r="X22" s="76">
        <f>分析係数表!E25</f>
        <v>0</v>
      </c>
      <c r="Y22" s="89">
        <f t="shared" si="8"/>
        <v>0</v>
      </c>
    </row>
    <row r="23" spans="1:25" x14ac:dyDescent="0.2">
      <c r="A23" s="6" t="s">
        <v>11</v>
      </c>
      <c r="B23" s="5" t="s">
        <v>35</v>
      </c>
      <c r="C23" s="90"/>
      <c r="D23" s="107">
        <f>投入係数表!AM23</f>
        <v>0</v>
      </c>
      <c r="E23" s="110">
        <f t="shared" si="9"/>
        <v>0</v>
      </c>
      <c r="F23" s="85">
        <f>分析係数表!C26</f>
        <v>2.4531024531024515E-2</v>
      </c>
      <c r="G23" s="110">
        <f t="shared" si="0"/>
        <v>0</v>
      </c>
      <c r="H23" s="110">
        <v>3.1683427897018581E-4</v>
      </c>
      <c r="I23" s="110">
        <f t="shared" si="1"/>
        <v>3.1683427897018581E-4</v>
      </c>
      <c r="J23" s="85">
        <f>分析係数表!G26</f>
        <v>0.2</v>
      </c>
      <c r="K23" s="111">
        <f t="shared" si="2"/>
        <v>6.336685579403716E-5</v>
      </c>
      <c r="L23" s="79"/>
      <c r="M23" s="80"/>
      <c r="N23" s="81">
        <f>分析係数表!H26</f>
        <v>1.1988953997440561E-2</v>
      </c>
      <c r="O23" s="82">
        <f t="shared" si="3"/>
        <v>0.23358378268552502</v>
      </c>
      <c r="P23" s="76">
        <f>分析係数表!C26</f>
        <v>2.4531024531024515E-2</v>
      </c>
      <c r="Q23" s="82">
        <f t="shared" si="4"/>
        <v>5.7300495031081134E-3</v>
      </c>
      <c r="R23" s="83">
        <v>5.844299761091673E-3</v>
      </c>
      <c r="S23" s="84">
        <f t="shared" si="5"/>
        <v>6.1611340400618587E-3</v>
      </c>
      <c r="T23" s="85">
        <f>分析係数表!F26</f>
        <v>0.35</v>
      </c>
      <c r="U23" s="86">
        <f t="shared" si="6"/>
        <v>2.1563969140216506E-3</v>
      </c>
      <c r="V23" s="87">
        <f>分析係数表!D26</f>
        <v>0.17499999999999999</v>
      </c>
      <c r="W23" s="88">
        <f t="shared" si="7"/>
        <v>0</v>
      </c>
      <c r="X23" s="76">
        <f>分析係数表!E26</f>
        <v>0.2</v>
      </c>
      <c r="Y23" s="89">
        <f t="shared" si="8"/>
        <v>0</v>
      </c>
    </row>
    <row r="24" spans="1:25" x14ac:dyDescent="0.2">
      <c r="A24" s="6" t="s">
        <v>12</v>
      </c>
      <c r="B24" s="5" t="s">
        <v>365</v>
      </c>
      <c r="C24" s="90"/>
      <c r="D24" s="107">
        <f>投入係数表!AM24</f>
        <v>0</v>
      </c>
      <c r="E24" s="110">
        <f t="shared" si="9"/>
        <v>0</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0.22374176937012369</v>
      </c>
      <c r="P24" s="76">
        <f>分析係数表!C27</f>
        <v>0</v>
      </c>
      <c r="Q24" s="82">
        <f t="shared" si="4"/>
        <v>0</v>
      </c>
      <c r="R24" s="83">
        <v>0</v>
      </c>
      <c r="S24" s="84">
        <f t="shared" si="5"/>
        <v>0</v>
      </c>
      <c r="T24" s="85">
        <f>分析係数表!F27</f>
        <v>0</v>
      </c>
      <c r="U24" s="86">
        <f t="shared" si="6"/>
        <v>0</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3.3670033670033517E-3</v>
      </c>
      <c r="G25" s="110">
        <f t="shared" si="0"/>
        <v>0</v>
      </c>
      <c r="H25" s="110">
        <v>2.5617822371751535E-4</v>
      </c>
      <c r="I25" s="110">
        <f t="shared" si="1"/>
        <v>2.5617822371751535E-4</v>
      </c>
      <c r="J25" s="85">
        <f>分析係数表!G28</f>
        <v>0.13333333333333333</v>
      </c>
      <c r="K25" s="111">
        <f t="shared" si="2"/>
        <v>3.4157096495668713E-5</v>
      </c>
      <c r="L25" s="79"/>
      <c r="M25" s="80"/>
      <c r="N25" s="81">
        <f>分析係数表!H28</f>
        <v>2.1418468377449991E-2</v>
      </c>
      <c r="O25" s="82">
        <f t="shared" si="3"/>
        <v>0.41730136457301659</v>
      </c>
      <c r="P25" s="76">
        <f>分析係数表!C28</f>
        <v>3.3670033670033517E-3</v>
      </c>
      <c r="Q25" s="82">
        <f t="shared" si="4"/>
        <v>1.40505509957244E-3</v>
      </c>
      <c r="R25" s="83">
        <v>1.4633813315256044E-3</v>
      </c>
      <c r="S25" s="84">
        <f t="shared" si="5"/>
        <v>1.7195595552431198E-3</v>
      </c>
      <c r="T25" s="85">
        <f>分析係数表!F28</f>
        <v>0.22222222222222221</v>
      </c>
      <c r="U25" s="86">
        <f t="shared" si="6"/>
        <v>3.8212434560958215E-4</v>
      </c>
      <c r="V25" s="87">
        <f>分析係数表!D28</f>
        <v>0.62222222222222223</v>
      </c>
      <c r="W25" s="88">
        <f t="shared" si="7"/>
        <v>0</v>
      </c>
      <c r="X25" s="76">
        <f>分析係数表!E28</f>
        <v>0.62222222222222223</v>
      </c>
      <c r="Y25" s="89">
        <f t="shared" si="8"/>
        <v>0</v>
      </c>
    </row>
    <row r="26" spans="1:25" x14ac:dyDescent="0.2">
      <c r="A26" s="6" t="s">
        <v>14</v>
      </c>
      <c r="B26" s="5" t="s">
        <v>50</v>
      </c>
      <c r="C26" s="90"/>
      <c r="D26" s="107">
        <f>投入係数表!AM26</f>
        <v>3.3695818655230512E-3</v>
      </c>
      <c r="E26" s="110">
        <f t="shared" si="9"/>
        <v>0.33695818655230514</v>
      </c>
      <c r="F26" s="85">
        <f>分析係数表!C29</f>
        <v>2.5392986698911768E-2</v>
      </c>
      <c r="G26" s="110">
        <f t="shared" si="0"/>
        <v>8.5563747492121145E-3</v>
      </c>
      <c r="H26" s="110">
        <v>1.144927671905162E-2</v>
      </c>
      <c r="I26" s="110">
        <f t="shared" si="1"/>
        <v>1.144927671905162E-2</v>
      </c>
      <c r="J26" s="85">
        <f>分析係数表!G29</f>
        <v>0.29914529914529914</v>
      </c>
      <c r="K26" s="111">
        <f t="shared" si="2"/>
        <v>3.4249973091180059E-3</v>
      </c>
      <c r="L26" s="79"/>
      <c r="M26" s="80"/>
      <c r="N26" s="81">
        <f>分析係数表!H29</f>
        <v>1.0103051121438675E-2</v>
      </c>
      <c r="O26" s="82">
        <f t="shared" si="3"/>
        <v>0.1968402663080267</v>
      </c>
      <c r="P26" s="76">
        <f>分析係数表!C29</f>
        <v>2.5392986698911768E-2</v>
      </c>
      <c r="Q26" s="82">
        <f t="shared" si="4"/>
        <v>4.9983622641699725E-3</v>
      </c>
      <c r="R26" s="83">
        <v>6.3357705649966425E-3</v>
      </c>
      <c r="S26" s="84">
        <f t="shared" si="5"/>
        <v>1.7785047284048262E-2</v>
      </c>
      <c r="T26" s="85">
        <f>分析係数表!F29</f>
        <v>0.51282051282051277</v>
      </c>
      <c r="U26" s="86">
        <f t="shared" si="6"/>
        <v>9.120537068742697E-3</v>
      </c>
      <c r="V26" s="87">
        <f>分析係数表!D29</f>
        <v>0.15384615384615385</v>
      </c>
      <c r="W26" s="88">
        <f t="shared" si="7"/>
        <v>0</v>
      </c>
      <c r="X26" s="76">
        <f>分析係数表!E29</f>
        <v>0.10256410256410256</v>
      </c>
      <c r="Y26" s="89">
        <f t="shared" si="8"/>
        <v>0</v>
      </c>
    </row>
    <row r="27" spans="1:25" x14ac:dyDescent="0.2">
      <c r="A27" s="6" t="s">
        <v>15</v>
      </c>
      <c r="B27" s="5" t="s">
        <v>36</v>
      </c>
      <c r="C27" s="90"/>
      <c r="D27" s="107">
        <f>投入係数表!AM27</f>
        <v>1.837953744830755E-3</v>
      </c>
      <c r="E27" s="110">
        <f t="shared" si="9"/>
        <v>0.18379537448307551</v>
      </c>
      <c r="F27" s="85">
        <f>分析係数表!C30</f>
        <v>1</v>
      </c>
      <c r="G27" s="110">
        <f t="shared" si="0"/>
        <v>0.18379537448307551</v>
      </c>
      <c r="H27" s="110">
        <v>0.21645260564725716</v>
      </c>
      <c r="I27" s="110">
        <f t="shared" si="1"/>
        <v>0.21645260564725716</v>
      </c>
      <c r="J27" s="85">
        <f>分析係数表!G30</f>
        <v>0.34463347510632975</v>
      </c>
      <c r="K27" s="111">
        <f t="shared" si="2"/>
        <v>7.4596813680034207E-2</v>
      </c>
      <c r="L27" s="79"/>
      <c r="M27" s="80"/>
      <c r="N27" s="81">
        <f>分析係数表!H30</f>
        <v>0</v>
      </c>
      <c r="O27" s="82">
        <f t="shared" si="3"/>
        <v>0</v>
      </c>
      <c r="P27" s="76">
        <f>分析係数表!C30</f>
        <v>1</v>
      </c>
      <c r="Q27" s="82">
        <f t="shared" si="4"/>
        <v>0</v>
      </c>
      <c r="R27" s="83">
        <v>2.8118036823358099E-2</v>
      </c>
      <c r="S27" s="84">
        <f t="shared" si="5"/>
        <v>0.24457064247061525</v>
      </c>
      <c r="T27" s="85">
        <f>分析係数表!F30</f>
        <v>0.44145609206905179</v>
      </c>
      <c r="U27" s="86">
        <f t="shared" si="6"/>
        <v>0.10796720005989507</v>
      </c>
      <c r="V27" s="87">
        <f>分析係数表!D30</f>
        <v>0.12797097823367526</v>
      </c>
      <c r="W27" s="88">
        <f t="shared" si="7"/>
        <v>0</v>
      </c>
      <c r="X27" s="76">
        <f>分析係数表!E30</f>
        <v>9.4195646735051292E-2</v>
      </c>
      <c r="Y27" s="89">
        <f t="shared" si="8"/>
        <v>0</v>
      </c>
    </row>
    <row r="28" spans="1:25" x14ac:dyDescent="0.2">
      <c r="A28" s="6" t="s">
        <v>16</v>
      </c>
      <c r="B28" s="5" t="s">
        <v>192</v>
      </c>
      <c r="C28" s="90"/>
      <c r="D28" s="107">
        <f>投入係数表!AM28</f>
        <v>4.9318425486291929E-2</v>
      </c>
      <c r="E28" s="110">
        <f t="shared" si="9"/>
        <v>4.9318425486291932</v>
      </c>
      <c r="F28" s="85">
        <f>分析係数表!C31</f>
        <v>1.5332197614991494E-2</v>
      </c>
      <c r="G28" s="110">
        <f t="shared" si="0"/>
        <v>7.5615984561606092E-2</v>
      </c>
      <c r="H28" s="110">
        <v>8.2650617479435765E-2</v>
      </c>
      <c r="I28" s="110">
        <f t="shared" si="1"/>
        <v>8.2650617479435765E-2</v>
      </c>
      <c r="J28" s="85">
        <f>分析係数表!G31</f>
        <v>7.407407407407407E-2</v>
      </c>
      <c r="K28" s="111">
        <f t="shared" si="2"/>
        <v>6.1222679614396855E-3</v>
      </c>
      <c r="L28" s="79"/>
      <c r="M28" s="80"/>
      <c r="N28" s="81">
        <f>分析係数表!H31</f>
        <v>2.4786152084596214E-2</v>
      </c>
      <c r="O28" s="82">
        <f t="shared" si="3"/>
        <v>0.4829147866756921</v>
      </c>
      <c r="P28" s="76">
        <f>分析係数表!C31</f>
        <v>1.5332197614991494E-2</v>
      </c>
      <c r="Q28" s="82">
        <f t="shared" si="4"/>
        <v>7.4041449405131722E-3</v>
      </c>
      <c r="R28" s="83">
        <v>8.8445556155942115E-3</v>
      </c>
      <c r="S28" s="84">
        <f t="shared" si="5"/>
        <v>9.1495173095029969E-2</v>
      </c>
      <c r="T28" s="85">
        <f>分析係数表!F31</f>
        <v>0.37037037037037035</v>
      </c>
      <c r="U28" s="86">
        <f t="shared" si="6"/>
        <v>3.3887101146307393E-2</v>
      </c>
      <c r="V28" s="87">
        <f>分析係数表!D31</f>
        <v>0</v>
      </c>
      <c r="W28" s="88">
        <f t="shared" si="7"/>
        <v>0</v>
      </c>
      <c r="X28" s="76">
        <f>分析係数表!E31</f>
        <v>0</v>
      </c>
      <c r="Y28" s="89">
        <f t="shared" si="8"/>
        <v>0</v>
      </c>
    </row>
    <row r="29" spans="1:25" x14ac:dyDescent="0.2">
      <c r="A29" s="6" t="s">
        <v>17</v>
      </c>
      <c r="B29" s="5" t="s">
        <v>272</v>
      </c>
      <c r="C29" s="90"/>
      <c r="D29" s="107">
        <f>投入係数表!AM29</f>
        <v>1.0874559656915301E-2</v>
      </c>
      <c r="E29" s="110">
        <f t="shared" si="9"/>
        <v>1.0874559656915301</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0.13713205219459193</v>
      </c>
      <c r="P29" s="76">
        <f>分析係数表!C32</f>
        <v>0</v>
      </c>
      <c r="Q29" s="82">
        <f t="shared" si="4"/>
        <v>0</v>
      </c>
      <c r="R29" s="83">
        <v>0</v>
      </c>
      <c r="S29" s="84">
        <f t="shared" si="5"/>
        <v>0</v>
      </c>
      <c r="T29" s="85">
        <f>分析係数表!F32</f>
        <v>0</v>
      </c>
      <c r="U29" s="86">
        <f t="shared" si="6"/>
        <v>0</v>
      </c>
      <c r="V29" s="87">
        <f>分析係数表!D32</f>
        <v>0</v>
      </c>
      <c r="W29" s="88">
        <f t="shared" si="7"/>
        <v>0</v>
      </c>
      <c r="X29" s="76">
        <f>分析係数表!E32</f>
        <v>0</v>
      </c>
      <c r="Y29" s="89">
        <f t="shared" si="8"/>
        <v>0</v>
      </c>
    </row>
    <row r="30" spans="1:25" x14ac:dyDescent="0.2">
      <c r="A30" s="6" t="s">
        <v>18</v>
      </c>
      <c r="B30" s="5" t="s">
        <v>273</v>
      </c>
      <c r="C30" s="90"/>
      <c r="D30" s="107">
        <f>投入係数表!AM30</f>
        <v>3.4767958339715119E-2</v>
      </c>
      <c r="E30" s="110">
        <f t="shared" si="9"/>
        <v>3.4767958339715119</v>
      </c>
      <c r="F30" s="85">
        <f>分析係数表!C33</f>
        <v>1</v>
      </c>
      <c r="G30" s="110">
        <f t="shared" si="0"/>
        <v>3.4767958339715119</v>
      </c>
      <c r="H30" s="110">
        <v>3.5181552200613577</v>
      </c>
      <c r="I30" s="110">
        <f t="shared" si="1"/>
        <v>3.5181552200613577</v>
      </c>
      <c r="J30" s="85">
        <f>分析係数表!G33</f>
        <v>0.50724637681159424</v>
      </c>
      <c r="K30" s="111">
        <f t="shared" si="2"/>
        <v>1.7845714884369206</v>
      </c>
      <c r="L30" s="79"/>
      <c r="M30" s="80"/>
      <c r="N30" s="81">
        <f>分析係数表!H33</f>
        <v>1.0439819492153296E-3</v>
      </c>
      <c r="O30" s="82">
        <f t="shared" si="3"/>
        <v>2.0340160851829422E-2</v>
      </c>
      <c r="P30" s="76">
        <f>分析係数表!C33</f>
        <v>1</v>
      </c>
      <c r="Q30" s="82">
        <f t="shared" si="4"/>
        <v>2.0340160851829422E-2</v>
      </c>
      <c r="R30" s="83">
        <v>5.7753296335391294E-2</v>
      </c>
      <c r="S30" s="84">
        <f t="shared" si="5"/>
        <v>3.575908516396749</v>
      </c>
      <c r="T30" s="85">
        <f>分析係数表!F33</f>
        <v>0.64822134387351782</v>
      </c>
      <c r="U30" s="86">
        <f t="shared" si="6"/>
        <v>2.3179802240674579</v>
      </c>
      <c r="V30" s="87">
        <f>分析係数表!D33</f>
        <v>8.0368906455862976E-2</v>
      </c>
      <c r="W30" s="88">
        <f t="shared" si="7"/>
        <v>0</v>
      </c>
      <c r="X30" s="76">
        <f>分析係数表!E33</f>
        <v>7.9051383399209488E-2</v>
      </c>
      <c r="Y30" s="89">
        <f t="shared" si="8"/>
        <v>0</v>
      </c>
    </row>
    <row r="31" spans="1:25" x14ac:dyDescent="0.2">
      <c r="A31" s="6" t="s">
        <v>19</v>
      </c>
      <c r="B31" s="5" t="s">
        <v>274</v>
      </c>
      <c r="C31" s="90"/>
      <c r="D31" s="107">
        <f>投入係数表!AM31</f>
        <v>8.0716801960483989E-2</v>
      </c>
      <c r="E31" s="110">
        <f t="shared" si="9"/>
        <v>8.0716801960483995</v>
      </c>
      <c r="F31" s="85">
        <f>分析係数表!C34</f>
        <v>0.17998641611953814</v>
      </c>
      <c r="G31" s="110">
        <f t="shared" si="0"/>
        <v>1.4527927905498024</v>
      </c>
      <c r="H31" s="110">
        <v>1.5813681384996034</v>
      </c>
      <c r="I31" s="110">
        <f t="shared" si="1"/>
        <v>1.5813681384996034</v>
      </c>
      <c r="J31" s="85">
        <f>分析係数表!G34</f>
        <v>0.42479908151549944</v>
      </c>
      <c r="K31" s="111">
        <f t="shared" si="2"/>
        <v>0.67176373277250667</v>
      </c>
      <c r="L31" s="79"/>
      <c r="M31" s="80"/>
      <c r="N31" s="81">
        <f>分析係数表!H34</f>
        <v>0.17353674142924497</v>
      </c>
      <c r="O31" s="82">
        <f t="shared" si="3"/>
        <v>3.3810596409508715</v>
      </c>
      <c r="P31" s="76">
        <f>分析係数表!C34</f>
        <v>0.17998641611953814</v>
      </c>
      <c r="Q31" s="82">
        <f t="shared" si="4"/>
        <v>0.6085448074611598</v>
      </c>
      <c r="R31" s="83">
        <v>0.64575674059301369</v>
      </c>
      <c r="S31" s="84">
        <f t="shared" si="5"/>
        <v>2.2271248790926172</v>
      </c>
      <c r="T31" s="85">
        <f>分析係数表!F34</f>
        <v>0.70187523918867201</v>
      </c>
      <c r="U31" s="86">
        <f t="shared" si="6"/>
        <v>1.5631638072161729</v>
      </c>
      <c r="V31" s="87">
        <f>分析係数表!D34</f>
        <v>0.4351320321469575</v>
      </c>
      <c r="W31" s="88">
        <f t="shared" si="7"/>
        <v>1</v>
      </c>
      <c r="X31" s="76">
        <f>分析係数表!E34</f>
        <v>0.25449674703406044</v>
      </c>
      <c r="Y31" s="89">
        <f t="shared" si="8"/>
        <v>1</v>
      </c>
    </row>
    <row r="32" spans="1:25" x14ac:dyDescent="0.2">
      <c r="A32" s="6" t="s">
        <v>20</v>
      </c>
      <c r="B32" s="5" t="s">
        <v>37</v>
      </c>
      <c r="C32" s="90"/>
      <c r="D32" s="107">
        <f>投入係数表!AM32</f>
        <v>1.2712513401746056E-2</v>
      </c>
      <c r="E32" s="110">
        <f t="shared" si="9"/>
        <v>1.2712513401746057</v>
      </c>
      <c r="F32" s="85">
        <f>分析係数表!C35</f>
        <v>0.37009544008483564</v>
      </c>
      <c r="G32" s="110">
        <f t="shared" si="0"/>
        <v>0.4704843242003578</v>
      </c>
      <c r="H32" s="110">
        <v>0.57335640010339106</v>
      </c>
      <c r="I32" s="110">
        <f t="shared" si="1"/>
        <v>0.57335640010339106</v>
      </c>
      <c r="J32" s="85">
        <f>分析係数表!G35</f>
        <v>0.31512981199641898</v>
      </c>
      <c r="K32" s="111">
        <f t="shared" si="2"/>
        <v>0.18068169457152522</v>
      </c>
      <c r="L32" s="79"/>
      <c r="M32" s="80"/>
      <c r="N32" s="81">
        <f>分析係数表!H35</f>
        <v>6.5501448103994067E-2</v>
      </c>
      <c r="O32" s="82">
        <f t="shared" si="3"/>
        <v>1.2761810598970396</v>
      </c>
      <c r="P32" s="76">
        <f>分析係数表!C35</f>
        <v>0.37009544008483564</v>
      </c>
      <c r="Q32" s="82">
        <f t="shared" si="4"/>
        <v>0.47230879099052686</v>
      </c>
      <c r="R32" s="83">
        <v>0.55169693706297318</v>
      </c>
      <c r="S32" s="84">
        <f t="shared" si="5"/>
        <v>1.1250533371663642</v>
      </c>
      <c r="T32" s="85">
        <f>分析係数表!F35</f>
        <v>0.64995523724261417</v>
      </c>
      <c r="U32" s="86">
        <f t="shared" si="6"/>
        <v>0.7312343086685591</v>
      </c>
      <c r="V32" s="87">
        <f>分析係数表!D35</f>
        <v>9.1316025067144133E-2</v>
      </c>
      <c r="W32" s="88">
        <f t="shared" si="7"/>
        <v>0</v>
      </c>
      <c r="X32" s="76">
        <f>分析係数表!E35</f>
        <v>8.5049239033124446E-2</v>
      </c>
      <c r="Y32" s="89">
        <f t="shared" si="8"/>
        <v>0</v>
      </c>
    </row>
    <row r="33" spans="1:25" x14ac:dyDescent="0.2">
      <c r="A33" s="6" t="s">
        <v>21</v>
      </c>
      <c r="B33" s="5" t="s">
        <v>38</v>
      </c>
      <c r="C33" s="90"/>
      <c r="D33" s="107">
        <f>投入係数表!AM33</f>
        <v>7.8113034155307091E-3</v>
      </c>
      <c r="E33" s="110">
        <f t="shared" si="9"/>
        <v>0.78113034155307093</v>
      </c>
      <c r="F33" s="85">
        <f>分析係数表!C36</f>
        <v>0.67206754906435417</v>
      </c>
      <c r="G33" s="110">
        <f t="shared" si="0"/>
        <v>0.5249723541473742</v>
      </c>
      <c r="H33" s="110">
        <v>0.61220737736765041</v>
      </c>
      <c r="I33" s="110">
        <f t="shared" si="1"/>
        <v>0.61220737736765041</v>
      </c>
      <c r="J33" s="85">
        <f>分析係数表!G36</f>
        <v>6.1058344640434192E-3</v>
      </c>
      <c r="K33" s="111">
        <f t="shared" si="2"/>
        <v>3.7380369038730351E-3</v>
      </c>
      <c r="L33" s="79"/>
      <c r="M33" s="80"/>
      <c r="N33" s="81">
        <f>分析係数表!H36</f>
        <v>0.13181114029770324</v>
      </c>
      <c r="O33" s="82">
        <f t="shared" si="3"/>
        <v>2.5681093410987215</v>
      </c>
      <c r="P33" s="76">
        <f>分析係数表!C36</f>
        <v>0.67206754906435417</v>
      </c>
      <c r="Q33" s="82">
        <f t="shared" si="4"/>
        <v>1.7259429506014912</v>
      </c>
      <c r="R33" s="83">
        <v>1.7784174477041936</v>
      </c>
      <c r="S33" s="84">
        <f t="shared" si="5"/>
        <v>2.390624825071844</v>
      </c>
      <c r="T33" s="85">
        <f>分析係数表!F36</f>
        <v>0.89721845318860249</v>
      </c>
      <c r="U33" s="86">
        <f t="shared" si="6"/>
        <v>2.1449127077052332</v>
      </c>
      <c r="V33" s="87">
        <f>分析係数表!D36</f>
        <v>6.7842605156037995E-3</v>
      </c>
      <c r="W33" s="88">
        <f t="shared" si="7"/>
        <v>0</v>
      </c>
      <c r="X33" s="76">
        <f>分析係数表!E36</f>
        <v>3.3921302578018993E-4</v>
      </c>
      <c r="Y33" s="89">
        <f t="shared" si="8"/>
        <v>0</v>
      </c>
    </row>
    <row r="34" spans="1:25" x14ac:dyDescent="0.2">
      <c r="A34" s="6" t="s">
        <v>22</v>
      </c>
      <c r="B34" s="5" t="s">
        <v>377</v>
      </c>
      <c r="C34" s="90"/>
      <c r="D34" s="107">
        <f>投入係数表!AM34</f>
        <v>5.483228672078419E-2</v>
      </c>
      <c r="E34" s="110">
        <f t="shared" si="9"/>
        <v>5.4832286720784191</v>
      </c>
      <c r="F34" s="85">
        <f>分析係数表!C37</f>
        <v>0.22615884263359909</v>
      </c>
      <c r="G34" s="110">
        <f t="shared" si="0"/>
        <v>1.2400806503726216</v>
      </c>
      <c r="H34" s="110">
        <v>1.3863024533589652</v>
      </c>
      <c r="I34" s="110">
        <f t="shared" si="1"/>
        <v>1.3863024533589652</v>
      </c>
      <c r="J34" s="85">
        <f>分析係数表!G37</f>
        <v>0.42877801879971078</v>
      </c>
      <c r="K34" s="111">
        <f t="shared" si="2"/>
        <v>0.59441601940843558</v>
      </c>
      <c r="L34" s="79"/>
      <c r="M34" s="80"/>
      <c r="N34" s="81">
        <f>分析係数表!H37</f>
        <v>5.1626591230551626E-2</v>
      </c>
      <c r="O34" s="82">
        <f t="shared" si="3"/>
        <v>1.0058537608340163</v>
      </c>
      <c r="P34" s="76">
        <f>分析係数表!C37</f>
        <v>0.22615884263359909</v>
      </c>
      <c r="Q34" s="82">
        <f t="shared" si="4"/>
        <v>0.22748272240887413</v>
      </c>
      <c r="R34" s="83">
        <v>0.2648348438760087</v>
      </c>
      <c r="S34" s="84">
        <f t="shared" si="5"/>
        <v>1.6511372972349738</v>
      </c>
      <c r="T34" s="85">
        <f>分析係数表!F37</f>
        <v>0.63340563991323207</v>
      </c>
      <c r="U34" s="86">
        <f t="shared" si="6"/>
        <v>1.0458396763397231</v>
      </c>
      <c r="V34" s="87">
        <f>分析係数表!D37</f>
        <v>0.1005061460592914</v>
      </c>
      <c r="W34" s="88">
        <f t="shared" si="7"/>
        <v>0</v>
      </c>
      <c r="X34" s="76">
        <f>分析係数表!E37</f>
        <v>8.315256688358641E-2</v>
      </c>
      <c r="Y34" s="89">
        <f t="shared" si="8"/>
        <v>0</v>
      </c>
    </row>
    <row r="35" spans="1:25" x14ac:dyDescent="0.2">
      <c r="A35" s="6" t="s">
        <v>23</v>
      </c>
      <c r="B35" s="5" t="s">
        <v>193</v>
      </c>
      <c r="C35" s="90"/>
      <c r="D35" s="107">
        <f>投入係数表!AM35</f>
        <v>2.1902282125899831E-2</v>
      </c>
      <c r="E35" s="110">
        <f t="shared" si="9"/>
        <v>2.1902282125899832</v>
      </c>
      <c r="F35" s="85">
        <f>分析係数表!C38</f>
        <v>8.5419734904271016E-2</v>
      </c>
      <c r="G35" s="110">
        <f t="shared" si="0"/>
        <v>0.18708871329929172</v>
      </c>
      <c r="H35" s="110">
        <v>0.21180838313098083</v>
      </c>
      <c r="I35" s="110">
        <f t="shared" si="1"/>
        <v>0.21180838313098083</v>
      </c>
      <c r="J35" s="85">
        <f>分析係数表!G38</f>
        <v>0.21071428571428572</v>
      </c>
      <c r="K35" s="111">
        <f t="shared" si="2"/>
        <v>4.463105215974239E-2</v>
      </c>
      <c r="L35" s="79"/>
      <c r="M35" s="80"/>
      <c r="N35" s="81">
        <f>分析係数表!H38</f>
        <v>4.4689162793830402E-2</v>
      </c>
      <c r="O35" s="82">
        <f t="shared" si="3"/>
        <v>0.87069011130250462</v>
      </c>
      <c r="P35" s="76">
        <f>分析係数表!C38</f>
        <v>8.5419734904271016E-2</v>
      </c>
      <c r="Q35" s="82">
        <f t="shared" si="4"/>
        <v>7.4374118491230171E-2</v>
      </c>
      <c r="R35" s="83">
        <v>8.7555277437075335E-2</v>
      </c>
      <c r="S35" s="84">
        <f t="shared" si="5"/>
        <v>0.29936366056805619</v>
      </c>
      <c r="T35" s="85">
        <f>分析係数表!F38</f>
        <v>0.38214285714285712</v>
      </c>
      <c r="U35" s="86">
        <f t="shared" si="6"/>
        <v>0.11439968457422146</v>
      </c>
      <c r="V35" s="87">
        <f>分析係数表!D38</f>
        <v>6.4285714285714279E-2</v>
      </c>
      <c r="W35" s="88">
        <f t="shared" si="7"/>
        <v>0</v>
      </c>
      <c r="X35" s="76">
        <f>分析係数表!E38</f>
        <v>7.857142857142857E-2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4.809434857248971E-3</v>
      </c>
      <c r="I36" s="110">
        <f t="shared" si="1"/>
        <v>4.809434857248971E-3</v>
      </c>
      <c r="J36" s="85">
        <f>分析係数表!G39</f>
        <v>0.35514018691588783</v>
      </c>
      <c r="K36" s="111">
        <f t="shared" si="2"/>
        <v>1.7080235941631858E-3</v>
      </c>
      <c r="L36" s="79"/>
      <c r="M36" s="80"/>
      <c r="N36" s="81">
        <f>分析係数表!H39</f>
        <v>4.1085741227183939E-3</v>
      </c>
      <c r="O36" s="82">
        <f t="shared" si="3"/>
        <v>8.004837496526418E-2</v>
      </c>
      <c r="P36" s="76">
        <f>分析係数表!C39</f>
        <v>1</v>
      </c>
      <c r="Q36" s="82">
        <f t="shared" si="4"/>
        <v>8.004837496526418E-2</v>
      </c>
      <c r="R36" s="83">
        <v>8.4311714172168623E-2</v>
      </c>
      <c r="S36" s="84">
        <f t="shared" si="5"/>
        <v>8.912114902941759E-2</v>
      </c>
      <c r="T36" s="85">
        <f>分析係数表!F39</f>
        <v>0.70560747663551404</v>
      </c>
      <c r="U36" s="86">
        <f t="shared" si="6"/>
        <v>6.288454908150494E-2</v>
      </c>
      <c r="V36" s="87">
        <f>分析係数表!D39</f>
        <v>5.053651782623745E-2</v>
      </c>
      <c r="W36" s="88">
        <f t="shared" si="7"/>
        <v>0</v>
      </c>
      <c r="X36" s="76">
        <f>分析係数表!E39</f>
        <v>6.4035998615437864E-2</v>
      </c>
      <c r="Y36" s="89">
        <f t="shared" si="8"/>
        <v>0</v>
      </c>
    </row>
    <row r="37" spans="1:25" x14ac:dyDescent="0.2">
      <c r="A37" s="6" t="s">
        <v>25</v>
      </c>
      <c r="B37" s="5" t="s">
        <v>40</v>
      </c>
      <c r="C37" s="90"/>
      <c r="D37" s="107">
        <f>投入係数表!AM37</f>
        <v>1.5316281206922958E-4</v>
      </c>
      <c r="E37" s="110">
        <f t="shared" si="9"/>
        <v>1.5316281206922957E-2</v>
      </c>
      <c r="F37" s="85">
        <f>分析係数表!C40</f>
        <v>0.70586826347305387</v>
      </c>
      <c r="G37" s="110">
        <f t="shared" si="0"/>
        <v>1.0811276818395677E-2</v>
      </c>
      <c r="H37" s="110">
        <v>1.1651676989024277E-2</v>
      </c>
      <c r="I37" s="110">
        <f t="shared" si="1"/>
        <v>1.1651676989024277E-2</v>
      </c>
      <c r="J37" s="85">
        <f>分析係数表!G40</f>
        <v>0.55389507154213036</v>
      </c>
      <c r="K37" s="111">
        <f t="shared" si="2"/>
        <v>6.4538064594213962E-3</v>
      </c>
      <c r="L37" s="79"/>
      <c r="M37" s="80"/>
      <c r="N37" s="81">
        <f>分析係数表!H40</f>
        <v>2.7951774769313667E-2</v>
      </c>
      <c r="O37" s="82">
        <f t="shared" si="3"/>
        <v>0.54459140345220713</v>
      </c>
      <c r="P37" s="76">
        <f>分析係数表!C40</f>
        <v>0.70586826347305387</v>
      </c>
      <c r="Q37" s="82">
        <f t="shared" si="4"/>
        <v>0.38440978825716271</v>
      </c>
      <c r="R37" s="83">
        <v>0.38475596443586102</v>
      </c>
      <c r="S37" s="84">
        <f t="shared" si="5"/>
        <v>0.39640764142488527</v>
      </c>
      <c r="T37" s="85">
        <f>分析係数表!F40</f>
        <v>0.75325914149443562</v>
      </c>
      <c r="U37" s="86">
        <f t="shared" si="6"/>
        <v>0.29859767966154316</v>
      </c>
      <c r="V37" s="87">
        <f>分析係数表!D40</f>
        <v>0.11701112877583465</v>
      </c>
      <c r="W37" s="88">
        <f t="shared" si="7"/>
        <v>0</v>
      </c>
      <c r="X37" s="76">
        <f>分析係数表!E40</f>
        <v>7.6311605723370424E-2</v>
      </c>
      <c r="Y37" s="89">
        <f t="shared" si="8"/>
        <v>0</v>
      </c>
    </row>
    <row r="38" spans="1:25" x14ac:dyDescent="0.2">
      <c r="A38" s="6" t="s">
        <v>26</v>
      </c>
      <c r="B38" s="5" t="s">
        <v>276</v>
      </c>
      <c r="C38" s="90"/>
      <c r="D38" s="107">
        <f>投入係数表!AM38</f>
        <v>0</v>
      </c>
      <c r="E38" s="110">
        <f t="shared" si="9"/>
        <v>0</v>
      </c>
      <c r="F38" s="85">
        <f>分析係数表!C41</f>
        <v>0.40942803268384664</v>
      </c>
      <c r="G38" s="110">
        <f t="shared" si="0"/>
        <v>0</v>
      </c>
      <c r="H38" s="110">
        <v>1.3783405796020763E-4</v>
      </c>
      <c r="I38" s="110">
        <f t="shared" si="1"/>
        <v>1.3783405796020763E-4</v>
      </c>
      <c r="J38" s="85">
        <f>分析係数表!G41</f>
        <v>0.46004842615012109</v>
      </c>
      <c r="K38" s="111">
        <f t="shared" si="2"/>
        <v>6.3410341434478094E-5</v>
      </c>
      <c r="L38" s="79"/>
      <c r="M38" s="80"/>
      <c r="N38" s="81">
        <f>分析係数表!H41</f>
        <v>5.1357176533979927E-2</v>
      </c>
      <c r="O38" s="82">
        <f t="shared" si="3"/>
        <v>1.0006046870658023</v>
      </c>
      <c r="P38" s="76">
        <f>分析係数表!C41</f>
        <v>0.40942803268384664</v>
      </c>
      <c r="Q38" s="82">
        <f t="shared" si="4"/>
        <v>0.40967560851958745</v>
      </c>
      <c r="R38" s="83">
        <v>0.41317697469469189</v>
      </c>
      <c r="S38" s="84">
        <f t="shared" si="5"/>
        <v>0.41331480875265209</v>
      </c>
      <c r="T38" s="85">
        <f>分析係数表!F41</f>
        <v>0.56416464891041163</v>
      </c>
      <c r="U38" s="86">
        <f t="shared" si="6"/>
        <v>0.23317760396941389</v>
      </c>
      <c r="V38" s="87">
        <f>分析係数表!D41</f>
        <v>0.19733656174334141</v>
      </c>
      <c r="W38" s="88">
        <f t="shared" si="7"/>
        <v>0</v>
      </c>
      <c r="X38" s="76">
        <f>分析係数表!E41</f>
        <v>0.1812953995157385</v>
      </c>
      <c r="Y38" s="89">
        <f t="shared" si="8"/>
        <v>0</v>
      </c>
    </row>
    <row r="39" spans="1:25" x14ac:dyDescent="0.2">
      <c r="A39" s="6" t="s">
        <v>51</v>
      </c>
      <c r="B39" s="5" t="s">
        <v>367</v>
      </c>
      <c r="C39" s="90"/>
      <c r="D39" s="107">
        <f>投入係数表!AM39</f>
        <v>1.0721396844846072E-3</v>
      </c>
      <c r="E39" s="110">
        <f t="shared" si="9"/>
        <v>0.10721396844846072</v>
      </c>
      <c r="F39" s="85">
        <f>分析係数表!C42</f>
        <v>1</v>
      </c>
      <c r="G39" s="110">
        <f>E39*F39</f>
        <v>0.10721396844846072</v>
      </c>
      <c r="H39" s="110">
        <v>0.12464713727579309</v>
      </c>
      <c r="I39" s="110">
        <f>C39+H39</f>
        <v>0.12464713727579309</v>
      </c>
      <c r="J39" s="85">
        <f>分析係数表!G42</f>
        <v>0.48732394366197185</v>
      </c>
      <c r="K39" s="111">
        <f>I39*J39</f>
        <v>6.0743534503414659E-2</v>
      </c>
      <c r="L39" s="79"/>
      <c r="M39" s="80"/>
      <c r="N39" s="81">
        <f>分析係数表!H42</f>
        <v>1.5491345052872633E-2</v>
      </c>
      <c r="O39" s="82">
        <f t="shared" si="3"/>
        <v>0.30182174167230758</v>
      </c>
      <c r="P39" s="76">
        <f>分析係数表!C42</f>
        <v>1</v>
      </c>
      <c r="Q39" s="82">
        <f>O39*P39</f>
        <v>0.30182174167230758</v>
      </c>
      <c r="R39" s="83">
        <v>0.30685513725449509</v>
      </c>
      <c r="S39" s="84">
        <f>I39+R39</f>
        <v>0.43150227453028817</v>
      </c>
      <c r="T39" s="85">
        <f>分析係数表!F42</f>
        <v>0.56338028169014087</v>
      </c>
      <c r="U39" s="86">
        <f>S39*T39</f>
        <v>0.24309987297481025</v>
      </c>
      <c r="V39" s="87">
        <f>分析係数表!D42</f>
        <v>0.21267605633802816</v>
      </c>
      <c r="W39" s="88">
        <f>ROUND(S39*V39,0)</f>
        <v>0</v>
      </c>
      <c r="X39" s="76">
        <f>分析係数表!E42</f>
        <v>0.1704225352112676</v>
      </c>
      <c r="Y39" s="89">
        <f>ROUND(S39*X39,0)</f>
        <v>0</v>
      </c>
    </row>
    <row r="40" spans="1:25" x14ac:dyDescent="0.2">
      <c r="A40" s="6" t="s">
        <v>194</v>
      </c>
      <c r="B40" s="5" t="s">
        <v>41</v>
      </c>
      <c r="C40" s="90"/>
      <c r="D40" s="107">
        <f>投入係数表!AM40</f>
        <v>2.5731352427630572E-2</v>
      </c>
      <c r="E40" s="110">
        <f t="shared" si="9"/>
        <v>2.5731352427630574</v>
      </c>
      <c r="F40" s="85">
        <f>分析係数表!C43</f>
        <v>0.37124836885602441</v>
      </c>
      <c r="G40" s="110">
        <f>E40*F40</f>
        <v>0.95527226172173541</v>
      </c>
      <c r="H40" s="110">
        <v>1.3050317297647693</v>
      </c>
      <c r="I40" s="110">
        <f>C40+H40</f>
        <v>1.3050317297647693</v>
      </c>
      <c r="J40" s="85">
        <f>分析係数表!G43</f>
        <v>0.37031082529474812</v>
      </c>
      <c r="K40" s="111">
        <f>I40*J40</f>
        <v>0.48326737688502447</v>
      </c>
      <c r="L40" s="79"/>
      <c r="M40" s="80"/>
      <c r="N40" s="81">
        <f>分析係数表!H43</f>
        <v>4.1186771738398333E-2</v>
      </c>
      <c r="O40" s="82">
        <f t="shared" si="3"/>
        <v>0.8024521523157222</v>
      </c>
      <c r="P40" s="76">
        <f>分析係数表!C43</f>
        <v>0.37124836885602441</v>
      </c>
      <c r="Q40" s="82">
        <f>O40*P40</f>
        <v>0.2979090526322179</v>
      </c>
      <c r="R40" s="83">
        <v>0.42751464953824903</v>
      </c>
      <c r="S40" s="84">
        <f>I40+R40</f>
        <v>1.7325463793030185</v>
      </c>
      <c r="T40" s="85">
        <f>分析係数表!F43</f>
        <v>0.64951768488745976</v>
      </c>
      <c r="U40" s="86">
        <f>S40*T40</f>
        <v>1.1253195132450473</v>
      </c>
      <c r="V40" s="87">
        <f>分析係数表!D43</f>
        <v>0.31296891747052519</v>
      </c>
      <c r="W40" s="88">
        <f>ROUND(S40*V40,0)</f>
        <v>1</v>
      </c>
      <c r="X40" s="76">
        <f>分析係数表!E43</f>
        <v>0.24115755627009647</v>
      </c>
      <c r="Y40" s="89">
        <f>ROUND(S40*X40,0)</f>
        <v>0</v>
      </c>
    </row>
    <row r="41" spans="1:25" x14ac:dyDescent="0.2">
      <c r="A41" s="6" t="s">
        <v>340</v>
      </c>
      <c r="B41" s="5" t="s">
        <v>42</v>
      </c>
      <c r="C41" s="201">
        <f>最終需要_まとめ!C42</f>
        <v>100</v>
      </c>
      <c r="D41" s="107">
        <f>投入係数表!AM41</f>
        <v>2.3740235870730587E-2</v>
      </c>
      <c r="E41" s="110">
        <f t="shared" si="9"/>
        <v>2.3740235870730588</v>
      </c>
      <c r="F41" s="85">
        <f>分析係数表!C44</f>
        <v>0.32894128525196487</v>
      </c>
      <c r="G41" s="110">
        <f>E41*F41</f>
        <v>0.78091436995029184</v>
      </c>
      <c r="H41" s="110">
        <v>0.78841358401989392</v>
      </c>
      <c r="I41" s="110">
        <f>C41+H41</f>
        <v>100.78841358401989</v>
      </c>
      <c r="J41" s="85">
        <f>分析係数表!G44</f>
        <v>0.26022361770562108</v>
      </c>
      <c r="K41" s="111">
        <f>I41*J41</f>
        <v>26.227525605644018</v>
      </c>
      <c r="L41" s="79"/>
      <c r="M41" s="80"/>
      <c r="N41" s="81">
        <f>分析係数表!H44</f>
        <v>0.11840775914326127</v>
      </c>
      <c r="O41" s="82">
        <f t="shared" si="3"/>
        <v>2.3069679211300729</v>
      </c>
      <c r="P41" s="76">
        <f>分析係数表!C44</f>
        <v>0.32894128525196487</v>
      </c>
      <c r="Q41" s="82">
        <f>O41*P41</f>
        <v>0.75885699301157972</v>
      </c>
      <c r="R41" s="83">
        <v>0.7678625001017505</v>
      </c>
      <c r="S41" s="84">
        <f>I41+R41</f>
        <v>101.55627608412165</v>
      </c>
      <c r="T41" s="85">
        <f>分析係数表!F44</f>
        <v>0.457650482462858</v>
      </c>
      <c r="U41" s="86">
        <f>S41*T41</f>
        <v>46.47727874702948</v>
      </c>
      <c r="V41" s="87">
        <f>分析係数表!D44</f>
        <v>0.19191300352274468</v>
      </c>
      <c r="W41" s="88">
        <f>ROUND(S41*V41,0)</f>
        <v>19</v>
      </c>
      <c r="X41" s="76">
        <f>分析係数表!E44</f>
        <v>0.13018839025884515</v>
      </c>
      <c r="Y41" s="89">
        <f>ROUND(S41*X41,0)</f>
        <v>13</v>
      </c>
    </row>
    <row r="42" spans="1:25" x14ac:dyDescent="0.2">
      <c r="A42" s="6" t="s">
        <v>341</v>
      </c>
      <c r="B42" s="5" t="s">
        <v>278</v>
      </c>
      <c r="C42" s="90"/>
      <c r="D42" s="107">
        <f>投入係数表!AM42</f>
        <v>1.5316281206922958E-4</v>
      </c>
      <c r="E42" s="110">
        <f t="shared" si="9"/>
        <v>1.5316281206922957E-2</v>
      </c>
      <c r="F42" s="85">
        <f>分析係数表!C45</f>
        <v>1</v>
      </c>
      <c r="G42" s="110">
        <f>E42*F42</f>
        <v>1.5316281206922957E-2</v>
      </c>
      <c r="H42" s="110">
        <v>2.3287563375212081E-2</v>
      </c>
      <c r="I42" s="110">
        <f>C42+H42</f>
        <v>2.3287563375212081E-2</v>
      </c>
      <c r="J42" s="85">
        <f>分析係数表!G45</f>
        <v>0</v>
      </c>
      <c r="K42" s="111">
        <f>I42*J42</f>
        <v>0</v>
      </c>
      <c r="L42" s="79"/>
      <c r="M42" s="80"/>
      <c r="N42" s="81">
        <f>分析係数表!H45</f>
        <v>0</v>
      </c>
      <c r="O42" s="82">
        <f t="shared" si="3"/>
        <v>0</v>
      </c>
      <c r="P42" s="76">
        <f>分析係数表!C45</f>
        <v>1</v>
      </c>
      <c r="Q42" s="82">
        <f>O42*P42</f>
        <v>0</v>
      </c>
      <c r="R42" s="83">
        <v>2.2927109631270168E-3</v>
      </c>
      <c r="S42" s="84">
        <f>I42+R42</f>
        <v>2.5580274338339096E-2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3.8290703017307397E-3</v>
      </c>
      <c r="E43" s="110">
        <f t="shared" si="9"/>
        <v>0.38290703017307398</v>
      </c>
      <c r="F43" s="85">
        <f>分析係数表!C46</f>
        <v>4.3404255319148932E-2</v>
      </c>
      <c r="G43" s="110">
        <f>E43*F43</f>
        <v>1.6619794501129166E-2</v>
      </c>
      <c r="H43" s="110">
        <v>2.4528117771969761E-2</v>
      </c>
      <c r="I43" s="110">
        <f>C43+H43</f>
        <v>2.4528117771969761E-2</v>
      </c>
      <c r="J43" s="85">
        <f>分析係数表!G46</f>
        <v>1.9607843137254902E-2</v>
      </c>
      <c r="K43" s="111">
        <f>I43*J43</f>
        <v>4.8094348572489727E-4</v>
      </c>
      <c r="L43" s="79"/>
      <c r="M43" s="80"/>
      <c r="N43" s="81">
        <f>分析係数表!H46</f>
        <v>2.3708493298309423E-2</v>
      </c>
      <c r="O43" s="82">
        <f t="shared" si="3"/>
        <v>0.46191849160283593</v>
      </c>
      <c r="P43" s="76">
        <f>分析係数表!C46</f>
        <v>4.3404255319148932E-2</v>
      </c>
      <c r="Q43" s="82">
        <f>O43*P43</f>
        <v>2.0049228146165644E-2</v>
      </c>
      <c r="R43" s="83">
        <v>2.1743029955212712E-2</v>
      </c>
      <c r="S43" s="84">
        <f>I43+R43</f>
        <v>4.6271147727182473E-2</v>
      </c>
      <c r="T43" s="85">
        <f>分析係数表!F46</f>
        <v>0.33333333333333331</v>
      </c>
      <c r="U43" s="86">
        <f>S43*T43</f>
        <v>1.5423715909060824E-2</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108">
        <f>投入係数表!AM44</f>
        <v>0.52151937509572677</v>
      </c>
      <c r="E44" s="96">
        <f>SUM(E5:E43)</f>
        <v>52.151937509572669</v>
      </c>
      <c r="F44" s="98">
        <f>分析係数表!C47</f>
        <v>0.41345953335341412</v>
      </c>
      <c r="G44" s="96">
        <f>SUM(G5:G43)</f>
        <v>14.901351092322924</v>
      </c>
      <c r="H44" s="96">
        <f>SUM(H5:H43)</f>
        <v>16.778652009226516</v>
      </c>
      <c r="I44" s="96">
        <f>SUM(I5:I43)</f>
        <v>116.77865200922651</v>
      </c>
      <c r="J44" s="98">
        <f>分析係数表!G47</f>
        <v>0.27301530562506093</v>
      </c>
      <c r="K44" s="112">
        <f>SUM(K5:K43)</f>
        <v>31.073763252262331</v>
      </c>
      <c r="L44" s="94">
        <f>最終需要_まとめ!$L$33</f>
        <v>0.627</v>
      </c>
      <c r="M44" s="91">
        <f>K44*L44</f>
        <v>19.483249559168481</v>
      </c>
      <c r="N44" s="95">
        <f>分析係数表!H47</f>
        <v>1</v>
      </c>
      <c r="O44" s="96">
        <f>SUM(O5:O43)</f>
        <v>19.483249559168485</v>
      </c>
      <c r="P44" s="92">
        <f>分析係数表!C47</f>
        <v>0.41345953335341412</v>
      </c>
      <c r="Q44" s="96">
        <f>SUM(Q5:Q43)</f>
        <v>6.1385531969815608</v>
      </c>
      <c r="R44" s="91">
        <f>SUM(R5:R43)</f>
        <v>6.7505995880262439</v>
      </c>
      <c r="S44" s="97">
        <f>SUM(S5:S43)</f>
        <v>123.52925159725277</v>
      </c>
      <c r="T44" s="98">
        <f>分析係数表!F47</f>
        <v>0.50258343352939261</v>
      </c>
      <c r="U44" s="99">
        <f>SUM(U5:U43)</f>
        <v>58.957277279345796</v>
      </c>
      <c r="V44" s="100">
        <f>分析係数表!D47</f>
        <v>0.12861924414259254</v>
      </c>
      <c r="W44" s="101">
        <f>SUM(W5:W43)</f>
        <v>21</v>
      </c>
      <c r="X44" s="92">
        <f>分析係数表!E47</f>
        <v>9.5684528645240963E-2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0.20518758684576188</v>
      </c>
      <c r="G5" s="110">
        <f t="shared" ref="G5:G38" si="0">E5*F5</f>
        <v>0</v>
      </c>
      <c r="H5" s="110">
        <f t="array" ref="H5:H43">MMULT(逆行列係数!C5:AO43,'38'!G5:G43)</f>
        <v>3.5595875456070654E-5</v>
      </c>
      <c r="I5" s="110">
        <f t="shared" ref="I5:I38" si="1">C5+H5</f>
        <v>3.5595875456070654E-5</v>
      </c>
      <c r="J5" s="85">
        <f>分析係数表!G8</f>
        <v>0.11971830985915492</v>
      </c>
      <c r="K5" s="111">
        <f t="shared" ref="K5:K38" si="2">I5*J5</f>
        <v>4.2614780475577545E-6</v>
      </c>
      <c r="L5" s="79" t="s">
        <v>177</v>
      </c>
      <c r="M5" s="80" t="s">
        <v>177</v>
      </c>
      <c r="N5" s="81">
        <f>分析係数表!H8</f>
        <v>1.3167643294941739E-2</v>
      </c>
      <c r="O5" s="82">
        <f t="shared" ref="O5:O43" si="3">$M$44*N5</f>
        <v>6.2649800398563618E-2</v>
      </c>
      <c r="P5" s="76">
        <f>分析係数表!C8</f>
        <v>0.20518758684576188</v>
      </c>
      <c r="Q5" s="82">
        <f t="shared" ref="Q5:Q38" si="4">O5*P5</f>
        <v>1.285496136014992E-2</v>
      </c>
      <c r="R5" s="83">
        <f t="array" ref="R5:R43">MMULT(逆行列係数!C5:AO43,'38'!Q5:Q43)</f>
        <v>2.1730874612909831E-2</v>
      </c>
      <c r="S5" s="84">
        <f t="shared" ref="S5:S38" si="5">I5+R5</f>
        <v>2.1766470488365903E-2</v>
      </c>
      <c r="T5" s="85">
        <f>分析係数表!F8</f>
        <v>0.45341278439869986</v>
      </c>
      <c r="U5" s="86">
        <f t="shared" ref="U5:U38" si="6">S5*T5</f>
        <v>9.8691959906621121E-3</v>
      </c>
      <c r="V5" s="87">
        <f>分析係数表!D8</f>
        <v>0.60455037919826649</v>
      </c>
      <c r="W5" s="88">
        <f t="shared" ref="W5:W38" si="7">ROUND(S5*V5,0)</f>
        <v>0</v>
      </c>
      <c r="X5" s="76">
        <f>分析係数表!E8</f>
        <v>0.35969664138678226</v>
      </c>
      <c r="Y5" s="89">
        <f t="shared" ref="Y5:Y38" si="8">ROUND(S5*X5,0)</f>
        <v>0</v>
      </c>
    </row>
    <row r="6" spans="1:25" x14ac:dyDescent="0.2">
      <c r="A6" s="6" t="s">
        <v>219</v>
      </c>
      <c r="B6" s="5" t="s">
        <v>265</v>
      </c>
      <c r="C6" s="90"/>
      <c r="D6" s="107">
        <f>投入係数表!AN6</f>
        <v>0</v>
      </c>
      <c r="E6" s="110">
        <f t="shared" ref="E6:E43" si="9">$C$42*D6</f>
        <v>0</v>
      </c>
      <c r="F6" s="85">
        <f>分析係数表!C9</f>
        <v>1</v>
      </c>
      <c r="G6" s="110">
        <f t="shared" si="0"/>
        <v>0</v>
      </c>
      <c r="H6" s="110">
        <v>3.3942852955753107E-6</v>
      </c>
      <c r="I6" s="110">
        <f t="shared" si="1"/>
        <v>3.3942852955753107E-6</v>
      </c>
      <c r="J6" s="85">
        <f>分析係数表!G9</f>
        <v>0.24479166666666666</v>
      </c>
      <c r="K6" s="111">
        <f t="shared" si="2"/>
        <v>8.3089275464603958E-7</v>
      </c>
      <c r="L6" s="79"/>
      <c r="M6" s="80"/>
      <c r="N6" s="81">
        <f>分析係数表!H9</f>
        <v>6.7353674142924501E-4</v>
      </c>
      <c r="O6" s="82">
        <f t="shared" si="3"/>
        <v>3.2045933707705175E-3</v>
      </c>
      <c r="P6" s="76">
        <f>分析係数表!C9</f>
        <v>1</v>
      </c>
      <c r="Q6" s="82">
        <f t="shared" si="4"/>
        <v>3.2045933707705175E-3</v>
      </c>
      <c r="R6" s="83">
        <v>4.021862527455255E-3</v>
      </c>
      <c r="S6" s="84">
        <f t="shared" si="5"/>
        <v>4.0252568127508307E-3</v>
      </c>
      <c r="T6" s="85">
        <f>分析係数表!F9</f>
        <v>0.671875</v>
      </c>
      <c r="U6" s="86">
        <f t="shared" si="6"/>
        <v>2.7044694210669644E-3</v>
      </c>
      <c r="V6" s="87">
        <f>分析係数表!D9</f>
        <v>7.2916666666666671E-2</v>
      </c>
      <c r="W6" s="88">
        <f t="shared" si="7"/>
        <v>0</v>
      </c>
      <c r="X6" s="76">
        <f>分析係数表!E9</f>
        <v>3.125E-2</v>
      </c>
      <c r="Y6" s="89">
        <f t="shared" si="8"/>
        <v>0</v>
      </c>
    </row>
    <row r="7" spans="1:25" x14ac:dyDescent="0.2">
      <c r="A7" s="6" t="s">
        <v>220</v>
      </c>
      <c r="B7" s="5" t="s">
        <v>266</v>
      </c>
      <c r="C7" s="90"/>
      <c r="D7" s="107">
        <f>投入係数表!AN7</f>
        <v>0</v>
      </c>
      <c r="E7" s="110">
        <f t="shared" si="9"/>
        <v>0</v>
      </c>
      <c r="F7" s="85">
        <f>分析係数表!C10</f>
        <v>1</v>
      </c>
      <c r="G7" s="110">
        <f t="shared" si="0"/>
        <v>0</v>
      </c>
      <c r="H7" s="110">
        <v>1.8895464522414896E-5</v>
      </c>
      <c r="I7" s="110">
        <f t="shared" si="1"/>
        <v>1.8895464522414896E-5</v>
      </c>
      <c r="J7" s="85">
        <f>分析係数表!G10</f>
        <v>0.17878930079774755</v>
      </c>
      <c r="K7" s="111">
        <f t="shared" si="2"/>
        <v>3.378306890211204E-6</v>
      </c>
      <c r="L7" s="79"/>
      <c r="M7" s="80"/>
      <c r="N7" s="81">
        <f>分析係数表!H10</f>
        <v>1.34707348285849E-3</v>
      </c>
      <c r="O7" s="82">
        <f t="shared" si="3"/>
        <v>6.409186741541035E-3</v>
      </c>
      <c r="P7" s="76">
        <f>分析係数表!C10</f>
        <v>1</v>
      </c>
      <c r="Q7" s="82">
        <f t="shared" si="4"/>
        <v>6.409186741541035E-3</v>
      </c>
      <c r="R7" s="83">
        <v>1.4862413742108681E-2</v>
      </c>
      <c r="S7" s="84">
        <f t="shared" si="5"/>
        <v>1.4881309206631096E-2</v>
      </c>
      <c r="T7" s="85">
        <f>分析係数表!F10</f>
        <v>0.51806663538244957</v>
      </c>
      <c r="U7" s="86">
        <f t="shared" si="6"/>
        <v>7.7095097907652422E-3</v>
      </c>
      <c r="V7" s="87">
        <f>分析係数表!D10</f>
        <v>0.10652275926794932</v>
      </c>
      <c r="W7" s="88">
        <f t="shared" si="7"/>
        <v>0</v>
      </c>
      <c r="X7" s="76">
        <f>分析係数表!E10</f>
        <v>6.5227592679493199E-2</v>
      </c>
      <c r="Y7" s="89">
        <f t="shared" si="8"/>
        <v>0</v>
      </c>
    </row>
    <row r="8" spans="1:25" x14ac:dyDescent="0.2">
      <c r="A8" s="6" t="s">
        <v>221</v>
      </c>
      <c r="B8" s="5" t="s">
        <v>27</v>
      </c>
      <c r="C8" s="90"/>
      <c r="D8" s="107">
        <f>投入係数表!AN8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-1.6022966853852588E-4</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0.31725255547245079</v>
      </c>
      <c r="G9" s="110">
        <f t="shared" si="0"/>
        <v>0</v>
      </c>
      <c r="H9" s="110">
        <v>1.3277664268361919E-4</v>
      </c>
      <c r="I9" s="110">
        <f t="shared" si="1"/>
        <v>1.3277664268361919E-4</v>
      </c>
      <c r="J9" s="85">
        <f>分析係数表!G12</f>
        <v>0.14436450839328538</v>
      </c>
      <c r="K9" s="111">
        <f t="shared" si="2"/>
        <v>1.9168234747131595E-5</v>
      </c>
      <c r="L9" s="79"/>
      <c r="M9" s="80"/>
      <c r="N9" s="81">
        <f>分析係数表!H12</f>
        <v>9.9009900990099015E-2</v>
      </c>
      <c r="O9" s="82">
        <f t="shared" si="3"/>
        <v>0.47107522550326608</v>
      </c>
      <c r="P9" s="76">
        <f>分析係数表!C12</f>
        <v>0.31725255547245079</v>
      </c>
      <c r="Q9" s="82">
        <f t="shared" si="4"/>
        <v>0.14944981911067218</v>
      </c>
      <c r="R9" s="83">
        <v>0.1711249914424442</v>
      </c>
      <c r="S9" s="84">
        <f t="shared" si="5"/>
        <v>0.17125776808512783</v>
      </c>
      <c r="T9" s="85">
        <f>分析係数表!F12</f>
        <v>0.2880095923261391</v>
      </c>
      <c r="U9" s="86">
        <f t="shared" si="6"/>
        <v>4.9323879968882142E-2</v>
      </c>
      <c r="V9" s="87">
        <f>分析係数表!D12</f>
        <v>2.9976019184652279E-2</v>
      </c>
      <c r="W9" s="88">
        <f t="shared" si="7"/>
        <v>0</v>
      </c>
      <c r="X9" s="76">
        <f>分析係数表!E12</f>
        <v>3.0635491606714627E-2</v>
      </c>
      <c r="Y9" s="89">
        <f t="shared" si="8"/>
        <v>0</v>
      </c>
    </row>
    <row r="10" spans="1:25" x14ac:dyDescent="0.2">
      <c r="A10" s="6" t="s">
        <v>223</v>
      </c>
      <c r="B10" s="5" t="s">
        <v>28</v>
      </c>
      <c r="C10" s="90"/>
      <c r="D10" s="107">
        <f>投入係数表!AN10</f>
        <v>5.5555555555555552E-2</v>
      </c>
      <c r="E10" s="110">
        <f t="shared" si="9"/>
        <v>5.5555555555555554</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7.0340824488412848E-2</v>
      </c>
      <c r="P10" s="76">
        <f>分析係数表!C13</f>
        <v>0</v>
      </c>
      <c r="Q10" s="82">
        <f t="shared" si="4"/>
        <v>0</v>
      </c>
      <c r="R10" s="83">
        <v>0</v>
      </c>
      <c r="S10" s="84">
        <f t="shared" si="5"/>
        <v>0</v>
      </c>
      <c r="T10" s="85">
        <f>分析係数表!F13</f>
        <v>0.38028169014084506</v>
      </c>
      <c r="U10" s="86">
        <f t="shared" si="6"/>
        <v>0</v>
      </c>
      <c r="V10" s="87">
        <f>分析係数表!D13</f>
        <v>0.676056338028169</v>
      </c>
      <c r="W10" s="88">
        <f t="shared" si="7"/>
        <v>0</v>
      </c>
      <c r="X10" s="76">
        <f>分析係数表!E13</f>
        <v>0.60563380281690138</v>
      </c>
      <c r="Y10" s="89">
        <f t="shared" si="8"/>
        <v>0</v>
      </c>
    </row>
    <row r="11" spans="1:25" x14ac:dyDescent="0.2">
      <c r="A11" s="6" t="s">
        <v>224</v>
      </c>
      <c r="B11" s="5" t="s">
        <v>267</v>
      </c>
      <c r="C11" s="90"/>
      <c r="D11" s="107">
        <f>投入係数表!AN11</f>
        <v>5.5555555555555552E-2</v>
      </c>
      <c r="E11" s="110">
        <f t="shared" si="9"/>
        <v>5.5555555555555554</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5.9284977359254573E-3</v>
      </c>
      <c r="P11" s="76">
        <f>分析係数表!C14</f>
        <v>0</v>
      </c>
      <c r="Q11" s="82">
        <f t="shared" si="4"/>
        <v>0</v>
      </c>
      <c r="R11" s="83">
        <v>0</v>
      </c>
      <c r="S11" s="84">
        <f t="shared" si="5"/>
        <v>0</v>
      </c>
      <c r="T11" s="85">
        <f>分析係数表!F14</f>
        <v>0.42105263157894735</v>
      </c>
      <c r="U11" s="86">
        <f t="shared" si="6"/>
        <v>0</v>
      </c>
      <c r="V11" s="87">
        <f>分析係数表!D14</f>
        <v>0.47368421052631576</v>
      </c>
      <c r="W11" s="88">
        <f t="shared" si="7"/>
        <v>0</v>
      </c>
      <c r="X11" s="76">
        <f>分析係数表!E14</f>
        <v>0.10526315789473684</v>
      </c>
      <c r="Y11" s="89">
        <f t="shared" si="8"/>
        <v>0</v>
      </c>
    </row>
    <row r="12" spans="1:25" x14ac:dyDescent="0.2">
      <c r="A12" s="6" t="s">
        <v>225</v>
      </c>
      <c r="B12" s="5" t="s">
        <v>29</v>
      </c>
      <c r="C12" s="90"/>
      <c r="D12" s="107">
        <f>投入係数表!AN12</f>
        <v>0</v>
      </c>
      <c r="E12" s="110">
        <f t="shared" si="9"/>
        <v>0</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4.3742699511017565E-2</v>
      </c>
      <c r="P12" s="76">
        <f>分析係数表!C15</f>
        <v>0</v>
      </c>
      <c r="Q12" s="82">
        <f t="shared" si="4"/>
        <v>0</v>
      </c>
      <c r="R12" s="83">
        <v>0</v>
      </c>
      <c r="S12" s="84">
        <f t="shared" si="5"/>
        <v>0</v>
      </c>
      <c r="T12" s="85">
        <f>分析係数表!F15</f>
        <v>0.31182795698924731</v>
      </c>
      <c r="U12" s="86">
        <f t="shared" si="6"/>
        <v>0</v>
      </c>
      <c r="V12" s="87">
        <f>分析係数表!D15</f>
        <v>0</v>
      </c>
      <c r="W12" s="88">
        <f t="shared" si="7"/>
        <v>0</v>
      </c>
      <c r="X12" s="76">
        <f>分析係数表!E15</f>
        <v>0</v>
      </c>
      <c r="Y12" s="89">
        <f t="shared" si="8"/>
        <v>0</v>
      </c>
    </row>
    <row r="13" spans="1:25" x14ac:dyDescent="0.2">
      <c r="A13" s="6" t="s">
        <v>226</v>
      </c>
      <c r="B13" s="5" t="s">
        <v>30</v>
      </c>
      <c r="C13" s="90"/>
      <c r="D13" s="107">
        <f>投入係数表!AN13</f>
        <v>0</v>
      </c>
      <c r="E13" s="110">
        <f t="shared" si="9"/>
        <v>0</v>
      </c>
      <c r="F13" s="85">
        <f>分析係数表!C16</f>
        <v>8.9814814814814792E-2</v>
      </c>
      <c r="G13" s="110">
        <f t="shared" si="0"/>
        <v>0</v>
      </c>
      <c r="H13" s="110">
        <v>3.665924316482589E-2</v>
      </c>
      <c r="I13" s="110">
        <f t="shared" si="1"/>
        <v>3.665924316482589E-2</v>
      </c>
      <c r="J13" s="85">
        <f>分析係数表!G16</f>
        <v>3.255813953488372E-2</v>
      </c>
      <c r="K13" s="111">
        <f t="shared" si="2"/>
        <v>1.1935567542036337E-3</v>
      </c>
      <c r="L13" s="79"/>
      <c r="M13" s="80"/>
      <c r="N13" s="81">
        <f>分析係数表!H16</f>
        <v>1.7579308951303295E-2</v>
      </c>
      <c r="O13" s="82">
        <f t="shared" si="3"/>
        <v>8.3639886977110514E-2</v>
      </c>
      <c r="P13" s="76">
        <f>分析係数表!C16</f>
        <v>8.9814814814814792E-2</v>
      </c>
      <c r="Q13" s="82">
        <f t="shared" si="4"/>
        <v>7.5121009599812202E-3</v>
      </c>
      <c r="R13" s="83">
        <v>8.2882941262290479E-3</v>
      </c>
      <c r="S13" s="84">
        <f t="shared" si="5"/>
        <v>4.494753729105494E-2</v>
      </c>
      <c r="T13" s="85">
        <f>分析係数表!F16</f>
        <v>0.28372093023255812</v>
      </c>
      <c r="U13" s="86">
        <f t="shared" si="6"/>
        <v>1.2752557091880704E-2</v>
      </c>
      <c r="V13" s="87">
        <f>分析係数表!D16</f>
        <v>0</v>
      </c>
      <c r="W13" s="88">
        <f t="shared" si="7"/>
        <v>0</v>
      </c>
      <c r="X13" s="76">
        <f>分析係数表!E16</f>
        <v>0</v>
      </c>
      <c r="Y13" s="89">
        <f t="shared" si="8"/>
        <v>0</v>
      </c>
    </row>
    <row r="14" spans="1:25" x14ac:dyDescent="0.2">
      <c r="A14" s="6" t="s">
        <v>2</v>
      </c>
      <c r="B14" s="5" t="s">
        <v>364</v>
      </c>
      <c r="C14" s="90"/>
      <c r="D14" s="107">
        <f>投入係数表!AN14</f>
        <v>0</v>
      </c>
      <c r="E14" s="110">
        <f t="shared" si="9"/>
        <v>0</v>
      </c>
      <c r="F14" s="85">
        <f>分析係数表!C17</f>
        <v>7.194244604316502E-3</v>
      </c>
      <c r="G14" s="110">
        <f t="shared" si="0"/>
        <v>0</v>
      </c>
      <c r="H14" s="110">
        <v>5.675218238109656E-4</v>
      </c>
      <c r="I14" s="110">
        <f t="shared" si="1"/>
        <v>5.675218238109656E-4</v>
      </c>
      <c r="J14" s="85">
        <f>分析係数表!G17</f>
        <v>0.24242424242424243</v>
      </c>
      <c r="K14" s="111">
        <f t="shared" si="2"/>
        <v>1.3758104819659774E-4</v>
      </c>
      <c r="L14" s="79"/>
      <c r="M14" s="80"/>
      <c r="N14" s="81">
        <f>分析係数表!H17</f>
        <v>2.8625311510742913E-3</v>
      </c>
      <c r="O14" s="82">
        <f t="shared" si="3"/>
        <v>1.3619521825774699E-2</v>
      </c>
      <c r="P14" s="76">
        <f>分析係数表!C17</f>
        <v>7.194244604316502E-3</v>
      </c>
      <c r="Q14" s="82">
        <f t="shared" si="4"/>
        <v>9.798217140845046E-5</v>
      </c>
      <c r="R14" s="83">
        <v>1.5722232371743054E-4</v>
      </c>
      <c r="S14" s="84">
        <f t="shared" si="5"/>
        <v>7.2474414752839611E-4</v>
      </c>
      <c r="T14" s="85">
        <f>分析係数表!F17</f>
        <v>0.39393939393939392</v>
      </c>
      <c r="U14" s="86">
        <f t="shared" si="6"/>
        <v>2.8550527023845908E-4</v>
      </c>
      <c r="V14" s="87">
        <f>分析係数表!D17</f>
        <v>3.0303030303030304E-2</v>
      </c>
      <c r="W14" s="88">
        <f t="shared" si="7"/>
        <v>0</v>
      </c>
      <c r="X14" s="76">
        <f>分析係数表!E17</f>
        <v>1.0101010101010102E-2</v>
      </c>
      <c r="Y14" s="89">
        <f t="shared" si="8"/>
        <v>0</v>
      </c>
    </row>
    <row r="15" spans="1:25" x14ac:dyDescent="0.2">
      <c r="A15" s="6" t="s">
        <v>3</v>
      </c>
      <c r="B15" s="5" t="s">
        <v>31</v>
      </c>
      <c r="C15" s="90"/>
      <c r="D15" s="107">
        <f>投入係数表!AN15</f>
        <v>5.5555555555555552E-2</v>
      </c>
      <c r="E15" s="110">
        <f t="shared" si="9"/>
        <v>5.5555555555555554</v>
      </c>
      <c r="F15" s="85">
        <f>分析係数表!C18</f>
        <v>0.18904593639575973</v>
      </c>
      <c r="G15" s="110">
        <f t="shared" si="0"/>
        <v>1.0502552021986651</v>
      </c>
      <c r="H15" s="110">
        <v>1.0684506316446172</v>
      </c>
      <c r="I15" s="110">
        <f t="shared" si="1"/>
        <v>1.0684506316446172</v>
      </c>
      <c r="J15" s="85">
        <f>分析係数表!G18</f>
        <v>0.21417322834645669</v>
      </c>
      <c r="K15" s="111">
        <f t="shared" si="2"/>
        <v>0.22883352110813848</v>
      </c>
      <c r="L15" s="79"/>
      <c r="M15" s="80"/>
      <c r="N15" s="81">
        <f>分析係数表!H18</f>
        <v>4.7147571900047147E-4</v>
      </c>
      <c r="O15" s="82">
        <f t="shared" si="3"/>
        <v>2.2432153595393621E-3</v>
      </c>
      <c r="P15" s="76">
        <f>分析係数表!C18</f>
        <v>0.18904593639575973</v>
      </c>
      <c r="Q15" s="82">
        <f t="shared" si="4"/>
        <v>4.2407074818146955E-4</v>
      </c>
      <c r="R15" s="83">
        <v>7.0624928942713931E-4</v>
      </c>
      <c r="S15" s="84">
        <f t="shared" si="5"/>
        <v>1.0691568809340444</v>
      </c>
      <c r="T15" s="85">
        <f>分析係数表!F18</f>
        <v>0.45826771653543308</v>
      </c>
      <c r="U15" s="86">
        <f t="shared" si="6"/>
        <v>0.48996008244379041</v>
      </c>
      <c r="V15" s="87">
        <f>分析係数表!D18</f>
        <v>5.0393700787401574E-2</v>
      </c>
      <c r="W15" s="88">
        <f t="shared" si="7"/>
        <v>0</v>
      </c>
      <c r="X15" s="76">
        <f>分析係数表!E18</f>
        <v>4.5669291338582677E-2</v>
      </c>
      <c r="Y15" s="89">
        <f t="shared" si="8"/>
        <v>0</v>
      </c>
    </row>
    <row r="16" spans="1:25" x14ac:dyDescent="0.2">
      <c r="A16" s="6" t="s">
        <v>4</v>
      </c>
      <c r="B16" s="5" t="s">
        <v>32</v>
      </c>
      <c r="C16" s="90"/>
      <c r="D16" s="107">
        <f>投入係数表!AN16</f>
        <v>0</v>
      </c>
      <c r="E16" s="110">
        <f t="shared" si="9"/>
        <v>0</v>
      </c>
      <c r="F16" s="85">
        <f>分析係数表!C19</f>
        <v>0.10693641618497107</v>
      </c>
      <c r="G16" s="110">
        <f t="shared" si="0"/>
        <v>0</v>
      </c>
      <c r="H16" s="110">
        <v>1.3267065955890757E-3</v>
      </c>
      <c r="I16" s="110">
        <f t="shared" si="1"/>
        <v>1.3267065955890757E-3</v>
      </c>
      <c r="J16" s="85">
        <f>分析係数表!G19</f>
        <v>5.6250000000000001E-2</v>
      </c>
      <c r="K16" s="111">
        <f t="shared" si="2"/>
        <v>7.4627246001885504E-5</v>
      </c>
      <c r="L16" s="79"/>
      <c r="M16" s="80"/>
      <c r="N16" s="81">
        <f>分析係数表!H19</f>
        <v>-1.34707348285849E-4</v>
      </c>
      <c r="O16" s="82">
        <f t="shared" si="3"/>
        <v>-6.409186741541035E-4</v>
      </c>
      <c r="P16" s="76">
        <f>分析係数表!C19</f>
        <v>0.10693641618497107</v>
      </c>
      <c r="Q16" s="82">
        <f t="shared" si="4"/>
        <v>-6.853754608006307E-5</v>
      </c>
      <c r="R16" s="83">
        <v>-3.7390782253859405E-5</v>
      </c>
      <c r="S16" s="84">
        <f t="shared" si="5"/>
        <v>1.2893158133352163E-3</v>
      </c>
      <c r="T16" s="85">
        <f>分析係数表!F19</f>
        <v>0.23125000000000001</v>
      </c>
      <c r="U16" s="86">
        <f t="shared" si="6"/>
        <v>2.981542818337688E-4</v>
      </c>
      <c r="V16" s="87">
        <f>分析係数表!D19</f>
        <v>0</v>
      </c>
      <c r="W16" s="88">
        <f t="shared" si="7"/>
        <v>0</v>
      </c>
      <c r="X16" s="76">
        <f>分析係数表!E19</f>
        <v>0</v>
      </c>
      <c r="Y16" s="89">
        <f t="shared" si="8"/>
        <v>0</v>
      </c>
    </row>
    <row r="17" spans="1:25" x14ac:dyDescent="0.2">
      <c r="A17" s="6" t="s">
        <v>5</v>
      </c>
      <c r="B17" s="5" t="s">
        <v>33</v>
      </c>
      <c r="C17" s="90"/>
      <c r="D17" s="107">
        <f>投入係数表!AN17</f>
        <v>0</v>
      </c>
      <c r="E17" s="110">
        <f t="shared" si="9"/>
        <v>0</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2.8841340336934656E-3</v>
      </c>
      <c r="P17" s="76">
        <f>分析係数表!C20</f>
        <v>0</v>
      </c>
      <c r="Q17" s="82">
        <f t="shared" si="4"/>
        <v>0</v>
      </c>
      <c r="R17" s="83">
        <v>0</v>
      </c>
      <c r="S17" s="84">
        <f t="shared" si="5"/>
        <v>0</v>
      </c>
      <c r="T17" s="85">
        <f>分析係数表!F20</f>
        <v>0</v>
      </c>
      <c r="U17" s="86">
        <f t="shared" si="6"/>
        <v>0</v>
      </c>
      <c r="V17" s="87">
        <f>分析係数表!D20</f>
        <v>0</v>
      </c>
      <c r="W17" s="88">
        <f t="shared" si="7"/>
        <v>0</v>
      </c>
      <c r="X17" s="76">
        <f>分析係数表!E20</f>
        <v>0</v>
      </c>
      <c r="Y17" s="89">
        <f t="shared" si="8"/>
        <v>0</v>
      </c>
    </row>
    <row r="18" spans="1:25" x14ac:dyDescent="0.2">
      <c r="A18" s="6" t="s">
        <v>6</v>
      </c>
      <c r="B18" s="5" t="s">
        <v>34</v>
      </c>
      <c r="C18" s="90"/>
      <c r="D18" s="107">
        <f>投入係数表!AN18</f>
        <v>0</v>
      </c>
      <c r="E18" s="110">
        <f t="shared" si="9"/>
        <v>0</v>
      </c>
      <c r="F18" s="85">
        <f>分析係数表!C21</f>
        <v>2.4177949709864643E-2</v>
      </c>
      <c r="G18" s="110">
        <f t="shared" si="0"/>
        <v>0</v>
      </c>
      <c r="H18" s="110">
        <v>1.4029979595071066E-3</v>
      </c>
      <c r="I18" s="110">
        <f t="shared" si="1"/>
        <v>1.4029979595071066E-3</v>
      </c>
      <c r="J18" s="85">
        <f>分析係数表!G21</f>
        <v>0.28491620111731841</v>
      </c>
      <c r="K18" s="111">
        <f t="shared" si="2"/>
        <v>3.9973684879811413E-4</v>
      </c>
      <c r="L18" s="79"/>
      <c r="M18" s="80"/>
      <c r="N18" s="81">
        <f>分析係数表!H21</f>
        <v>9.7662827507240518E-4</v>
      </c>
      <c r="O18" s="82">
        <f t="shared" si="3"/>
        <v>4.6466603876172503E-3</v>
      </c>
      <c r="P18" s="76">
        <f>分析係数表!C21</f>
        <v>2.4177949709864643E-2</v>
      </c>
      <c r="Q18" s="82">
        <f t="shared" si="4"/>
        <v>1.1234672117063003E-4</v>
      </c>
      <c r="R18" s="83">
        <v>1.8802135782279748E-4</v>
      </c>
      <c r="S18" s="84">
        <f t="shared" si="5"/>
        <v>1.591019317329904E-3</v>
      </c>
      <c r="T18" s="85">
        <f>分析係数表!F21</f>
        <v>0.42458100558659218</v>
      </c>
      <c r="U18" s="86">
        <f t="shared" si="6"/>
        <v>6.7551658165962403E-4</v>
      </c>
      <c r="V18" s="87">
        <f>分析係数表!D21</f>
        <v>0.13407821229050279</v>
      </c>
      <c r="W18" s="88">
        <f t="shared" si="7"/>
        <v>0</v>
      </c>
      <c r="X18" s="76">
        <f>分析係数表!E21</f>
        <v>0.11173184357541899</v>
      </c>
      <c r="Y18" s="89">
        <f t="shared" si="8"/>
        <v>0</v>
      </c>
    </row>
    <row r="19" spans="1:25" x14ac:dyDescent="0.2">
      <c r="A19" s="6" t="s">
        <v>7</v>
      </c>
      <c r="B19" s="5" t="s">
        <v>268</v>
      </c>
      <c r="C19" s="90"/>
      <c r="D19" s="107">
        <f>投入係数表!AN19</f>
        <v>0</v>
      </c>
      <c r="E19" s="110">
        <f t="shared" si="9"/>
        <v>0</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1.6022966853852588E-4</v>
      </c>
      <c r="P19" s="76">
        <f>分析係数表!C22</f>
        <v>0</v>
      </c>
      <c r="Q19" s="82">
        <f t="shared" si="4"/>
        <v>0</v>
      </c>
      <c r="R19" s="83">
        <v>0</v>
      </c>
      <c r="S19" s="84">
        <f t="shared" si="5"/>
        <v>0</v>
      </c>
      <c r="T19" s="85">
        <f>分析係数表!F22</f>
        <v>0.5714285714285714</v>
      </c>
      <c r="U19" s="86">
        <f t="shared" si="6"/>
        <v>0</v>
      </c>
      <c r="V19" s="87">
        <f>分析係数表!D22</f>
        <v>0.7142857142857143</v>
      </c>
      <c r="W19" s="88">
        <f t="shared" si="7"/>
        <v>0</v>
      </c>
      <c r="X19" s="76">
        <f>分析係数表!E22</f>
        <v>0.42857142857142855</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1.6022966853852588E-4</v>
      </c>
      <c r="P20" s="76">
        <f>分析係数表!C23</f>
        <v>0</v>
      </c>
      <c r="Q20" s="82">
        <f t="shared" si="4"/>
        <v>0</v>
      </c>
      <c r="R20" s="83">
        <v>0</v>
      </c>
      <c r="S20" s="84">
        <f t="shared" si="5"/>
        <v>0</v>
      </c>
      <c r="T20" s="85">
        <f>分析係数表!F23</f>
        <v>0.44131455399061031</v>
      </c>
      <c r="U20" s="86">
        <f t="shared" si="6"/>
        <v>0</v>
      </c>
      <c r="V20" s="87">
        <f>分析係数表!D23</f>
        <v>0.25821596244131456</v>
      </c>
      <c r="W20" s="88">
        <f t="shared" si="7"/>
        <v>0</v>
      </c>
      <c r="X20" s="76">
        <f>分析係数表!E23</f>
        <v>0.26760563380281688</v>
      </c>
      <c r="Y20" s="89">
        <f t="shared" si="8"/>
        <v>0</v>
      </c>
    </row>
    <row r="21" spans="1:25" x14ac:dyDescent="0.2">
      <c r="A21" s="6" t="s">
        <v>9</v>
      </c>
      <c r="B21" s="5" t="s">
        <v>270</v>
      </c>
      <c r="C21" s="90"/>
      <c r="D21" s="107">
        <f>投入係数表!AN21</f>
        <v>0</v>
      </c>
      <c r="E21" s="110">
        <f t="shared" si="9"/>
        <v>0</v>
      </c>
      <c r="F21" s="85">
        <f>分析係数表!C24</f>
        <v>5.8479532163743242E-3</v>
      </c>
      <c r="G21" s="110">
        <f t="shared" si="0"/>
        <v>0</v>
      </c>
      <c r="H21" s="110">
        <v>8.0331255335874569E-5</v>
      </c>
      <c r="I21" s="110">
        <f t="shared" si="1"/>
        <v>8.0331255335874569E-5</v>
      </c>
      <c r="J21" s="85">
        <f>分析係数表!G24</f>
        <v>0.33333333333333331</v>
      </c>
      <c r="K21" s="111">
        <f t="shared" si="2"/>
        <v>2.677708511195819E-5</v>
      </c>
      <c r="L21" s="79"/>
      <c r="M21" s="80"/>
      <c r="N21" s="81">
        <f>分析係数表!H24</f>
        <v>4.0412204485754696E-4</v>
      </c>
      <c r="O21" s="82">
        <f t="shared" si="3"/>
        <v>1.9227560224623103E-3</v>
      </c>
      <c r="P21" s="76">
        <f>分析係数表!C24</f>
        <v>5.8479532163743242E-3</v>
      </c>
      <c r="Q21" s="82">
        <f t="shared" si="4"/>
        <v>1.1244187265861569E-5</v>
      </c>
      <c r="R21" s="83">
        <v>2.3043039473179743E-5</v>
      </c>
      <c r="S21" s="84">
        <f t="shared" si="5"/>
        <v>1.0337429480905432E-4</v>
      </c>
      <c r="T21" s="85">
        <f>分析係数表!F24</f>
        <v>0.66666666666666663</v>
      </c>
      <c r="U21" s="86">
        <f t="shared" si="6"/>
        <v>6.8916196539369539E-5</v>
      </c>
      <c r="V21" s="87">
        <f>分析係数表!D24</f>
        <v>0</v>
      </c>
      <c r="W21" s="88">
        <f t="shared" si="7"/>
        <v>0</v>
      </c>
      <c r="X21" s="76">
        <f>分析係数表!E24</f>
        <v>0</v>
      </c>
      <c r="Y21" s="89">
        <f t="shared" si="8"/>
        <v>0</v>
      </c>
    </row>
    <row r="22" spans="1:25" x14ac:dyDescent="0.2">
      <c r="A22" s="6" t="s">
        <v>10</v>
      </c>
      <c r="B22" s="5" t="s">
        <v>271</v>
      </c>
      <c r="C22" s="90"/>
      <c r="D22" s="107">
        <f>投入係数表!AN22</f>
        <v>0</v>
      </c>
      <c r="E22" s="110">
        <f t="shared" si="9"/>
        <v>0</v>
      </c>
      <c r="F22" s="85">
        <f>分析係数表!C25</f>
        <v>1.2048192771084376E-2</v>
      </c>
      <c r="G22" s="110">
        <f t="shared" si="0"/>
        <v>0</v>
      </c>
      <c r="H22" s="110">
        <v>7.5791014155409748E-5</v>
      </c>
      <c r="I22" s="110">
        <f t="shared" si="1"/>
        <v>7.5791014155409748E-5</v>
      </c>
      <c r="J22" s="85">
        <f>分析係数表!G25</f>
        <v>0.33333333333333331</v>
      </c>
      <c r="K22" s="111">
        <f t="shared" si="2"/>
        <v>2.5263671385136581E-5</v>
      </c>
      <c r="L22" s="79"/>
      <c r="M22" s="80"/>
      <c r="N22" s="81">
        <f>分析係数表!H25</f>
        <v>5.3882939314339599E-4</v>
      </c>
      <c r="O22" s="82">
        <f t="shared" si="3"/>
        <v>2.563674696616414E-3</v>
      </c>
      <c r="P22" s="76">
        <f>分析係数表!C25</f>
        <v>1.2048192771084376E-2</v>
      </c>
      <c r="Q22" s="82">
        <f t="shared" si="4"/>
        <v>3.0887646947185809E-5</v>
      </c>
      <c r="R22" s="83">
        <v>5.162825401682804E-5</v>
      </c>
      <c r="S22" s="84">
        <f t="shared" si="5"/>
        <v>1.2741926817223779E-4</v>
      </c>
      <c r="T22" s="85">
        <f>分析係数表!F25</f>
        <v>0.66666666666666663</v>
      </c>
      <c r="U22" s="86">
        <f t="shared" si="6"/>
        <v>8.4946178781491858E-5</v>
      </c>
      <c r="V22" s="87">
        <f>分析係数表!D25</f>
        <v>0</v>
      </c>
      <c r="W22" s="88">
        <f t="shared" si="7"/>
        <v>0</v>
      </c>
      <c r="X22" s="76">
        <f>分析係数表!E25</f>
        <v>0</v>
      </c>
      <c r="Y22" s="89">
        <f t="shared" si="8"/>
        <v>0</v>
      </c>
    </row>
    <row r="23" spans="1:25" x14ac:dyDescent="0.2">
      <c r="A23" s="6" t="s">
        <v>11</v>
      </c>
      <c r="B23" s="5" t="s">
        <v>35</v>
      </c>
      <c r="C23" s="90"/>
      <c r="D23" s="107">
        <f>投入係数表!AN23</f>
        <v>0</v>
      </c>
      <c r="E23" s="110">
        <f t="shared" si="9"/>
        <v>0</v>
      </c>
      <c r="F23" s="85">
        <f>分析係数表!C26</f>
        <v>2.4531024531024515E-2</v>
      </c>
      <c r="G23" s="110">
        <f t="shared" si="0"/>
        <v>0</v>
      </c>
      <c r="H23" s="110">
        <v>1.9281612278933564E-4</v>
      </c>
      <c r="I23" s="110">
        <f t="shared" si="1"/>
        <v>1.9281612278933564E-4</v>
      </c>
      <c r="J23" s="85">
        <f>分析係数表!G26</f>
        <v>0.2</v>
      </c>
      <c r="K23" s="111">
        <f t="shared" si="2"/>
        <v>3.856322455786713E-5</v>
      </c>
      <c r="L23" s="79"/>
      <c r="M23" s="80"/>
      <c r="N23" s="81">
        <f>分析係数表!H26</f>
        <v>1.1988953997440561E-2</v>
      </c>
      <c r="O23" s="82">
        <f t="shared" si="3"/>
        <v>5.704176199971521E-2</v>
      </c>
      <c r="P23" s="76">
        <f>分析係数表!C26</f>
        <v>2.4531024531024515E-2</v>
      </c>
      <c r="Q23" s="82">
        <f t="shared" si="4"/>
        <v>1.3992928629078757E-3</v>
      </c>
      <c r="R23" s="83">
        <v>1.4271930704881171E-3</v>
      </c>
      <c r="S23" s="84">
        <f t="shared" si="5"/>
        <v>1.6200091932774528E-3</v>
      </c>
      <c r="T23" s="85">
        <f>分析係数表!F26</f>
        <v>0.35</v>
      </c>
      <c r="U23" s="86">
        <f t="shared" si="6"/>
        <v>5.670032176471084E-4</v>
      </c>
      <c r="V23" s="87">
        <f>分析係数表!D26</f>
        <v>0.17499999999999999</v>
      </c>
      <c r="W23" s="88">
        <f t="shared" si="7"/>
        <v>0</v>
      </c>
      <c r="X23" s="76">
        <f>分析係数表!E26</f>
        <v>0.2</v>
      </c>
      <c r="Y23" s="89">
        <f t="shared" si="8"/>
        <v>0</v>
      </c>
    </row>
    <row r="24" spans="1:25" x14ac:dyDescent="0.2">
      <c r="A24" s="6" t="s">
        <v>12</v>
      </c>
      <c r="B24" s="5" t="s">
        <v>365</v>
      </c>
      <c r="C24" s="90"/>
      <c r="D24" s="107">
        <f>投入係数表!AN24</f>
        <v>0</v>
      </c>
      <c r="E24" s="110">
        <f t="shared" si="9"/>
        <v>0</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5.4638316971637325E-2</v>
      </c>
      <c r="P24" s="76">
        <f>分析係数表!C27</f>
        <v>0</v>
      </c>
      <c r="Q24" s="82">
        <f t="shared" si="4"/>
        <v>0</v>
      </c>
      <c r="R24" s="83">
        <v>0</v>
      </c>
      <c r="S24" s="84">
        <f t="shared" si="5"/>
        <v>0</v>
      </c>
      <c r="T24" s="85">
        <f>分析係数表!F27</f>
        <v>0</v>
      </c>
      <c r="U24" s="86">
        <f t="shared" si="6"/>
        <v>0</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3.3670033670033517E-3</v>
      </c>
      <c r="G25" s="110">
        <f t="shared" si="0"/>
        <v>0</v>
      </c>
      <c r="H25" s="110">
        <v>1.1374176860715589E-4</v>
      </c>
      <c r="I25" s="110">
        <f t="shared" si="1"/>
        <v>1.1374176860715589E-4</v>
      </c>
      <c r="J25" s="85">
        <f>分析係数表!G28</f>
        <v>0.13333333333333333</v>
      </c>
      <c r="K25" s="111">
        <f t="shared" si="2"/>
        <v>1.5165569147620785E-5</v>
      </c>
      <c r="L25" s="79"/>
      <c r="M25" s="80"/>
      <c r="N25" s="81">
        <f>分析係数表!H28</f>
        <v>2.1418468377449991E-2</v>
      </c>
      <c r="O25" s="82">
        <f t="shared" si="3"/>
        <v>0.10190606919050246</v>
      </c>
      <c r="P25" s="76">
        <f>分析係数表!C28</f>
        <v>3.3670033670033517E-3</v>
      </c>
      <c r="Q25" s="82">
        <f t="shared" si="4"/>
        <v>3.4311807808249832E-4</v>
      </c>
      <c r="R25" s="83">
        <v>3.5736149431269011E-4</v>
      </c>
      <c r="S25" s="84">
        <f t="shared" si="5"/>
        <v>4.71103262919846E-4</v>
      </c>
      <c r="T25" s="85">
        <f>分析係数表!F28</f>
        <v>0.22222222222222221</v>
      </c>
      <c r="U25" s="86">
        <f t="shared" si="6"/>
        <v>1.0468961398218799E-4</v>
      </c>
      <c r="V25" s="87">
        <f>分析係数表!D28</f>
        <v>0.62222222222222223</v>
      </c>
      <c r="W25" s="88">
        <f t="shared" si="7"/>
        <v>0</v>
      </c>
      <c r="X25" s="76">
        <f>分析係数表!E28</f>
        <v>0.62222222222222223</v>
      </c>
      <c r="Y25" s="89">
        <f t="shared" si="8"/>
        <v>0</v>
      </c>
    </row>
    <row r="26" spans="1:25" x14ac:dyDescent="0.2">
      <c r="A26" s="6" t="s">
        <v>14</v>
      </c>
      <c r="B26" s="5" t="s">
        <v>50</v>
      </c>
      <c r="C26" s="90"/>
      <c r="D26" s="107">
        <f>投入係数表!AN26</f>
        <v>0</v>
      </c>
      <c r="E26" s="110">
        <f t="shared" si="9"/>
        <v>0</v>
      </c>
      <c r="F26" s="85">
        <f>分析係数表!C29</f>
        <v>2.5392986698911768E-2</v>
      </c>
      <c r="G26" s="110">
        <f t="shared" si="0"/>
        <v>0</v>
      </c>
      <c r="H26" s="110">
        <v>2.4839697224622688E-3</v>
      </c>
      <c r="I26" s="110">
        <f t="shared" si="1"/>
        <v>2.4839697224622688E-3</v>
      </c>
      <c r="J26" s="85">
        <f>分析係数表!G29</f>
        <v>0.29914529914529914</v>
      </c>
      <c r="K26" s="111">
        <f t="shared" si="2"/>
        <v>7.4306786569384108E-4</v>
      </c>
      <c r="L26" s="79"/>
      <c r="M26" s="80"/>
      <c r="N26" s="81">
        <f>分析係数表!H29</f>
        <v>1.0103051121438675E-2</v>
      </c>
      <c r="O26" s="82">
        <f t="shared" si="3"/>
        <v>4.8068900561557763E-2</v>
      </c>
      <c r="P26" s="76">
        <f>分析係数表!C29</f>
        <v>2.5392986698911768E-2</v>
      </c>
      <c r="Q26" s="82">
        <f t="shared" si="4"/>
        <v>1.2206129525909487E-3</v>
      </c>
      <c r="R26" s="83">
        <v>1.5472115080005316E-3</v>
      </c>
      <c r="S26" s="84">
        <f t="shared" si="5"/>
        <v>4.0311812304627999E-3</v>
      </c>
      <c r="T26" s="85">
        <f>分析係数表!F29</f>
        <v>0.51282051282051277</v>
      </c>
      <c r="U26" s="86">
        <f t="shared" si="6"/>
        <v>2.0672724258783588E-3</v>
      </c>
      <c r="V26" s="87">
        <f>分析係数表!D29</f>
        <v>0.15384615384615385</v>
      </c>
      <c r="W26" s="88">
        <f t="shared" si="7"/>
        <v>0</v>
      </c>
      <c r="X26" s="76">
        <f>分析係数表!E29</f>
        <v>0.10256410256410256</v>
      </c>
      <c r="Y26" s="89">
        <f t="shared" si="8"/>
        <v>0</v>
      </c>
    </row>
    <row r="27" spans="1:25" x14ac:dyDescent="0.2">
      <c r="A27" s="6" t="s">
        <v>15</v>
      </c>
      <c r="B27" s="5" t="s">
        <v>36</v>
      </c>
      <c r="C27" s="90"/>
      <c r="D27" s="107">
        <f>投入係数表!AN27</f>
        <v>0</v>
      </c>
      <c r="E27" s="110">
        <f t="shared" si="9"/>
        <v>0</v>
      </c>
      <c r="F27" s="85">
        <f>分析係数表!C30</f>
        <v>1</v>
      </c>
      <c r="G27" s="110">
        <f t="shared" si="0"/>
        <v>0</v>
      </c>
      <c r="H27" s="110">
        <v>5.0922159857786517E-2</v>
      </c>
      <c r="I27" s="110">
        <f t="shared" si="1"/>
        <v>5.0922159857786517E-2</v>
      </c>
      <c r="J27" s="85">
        <f>分析係数表!G30</f>
        <v>0.34463347510632975</v>
      </c>
      <c r="K27" s="111">
        <f t="shared" si="2"/>
        <v>1.7549480911709013E-2</v>
      </c>
      <c r="L27" s="79"/>
      <c r="M27" s="80"/>
      <c r="N27" s="81">
        <f>分析係数表!H30</f>
        <v>0</v>
      </c>
      <c r="O27" s="82">
        <f t="shared" si="3"/>
        <v>0</v>
      </c>
      <c r="P27" s="76">
        <f>分析係数表!C30</f>
        <v>1</v>
      </c>
      <c r="Q27" s="82">
        <f t="shared" si="4"/>
        <v>0</v>
      </c>
      <c r="R27" s="83">
        <v>6.8664970912666618E-3</v>
      </c>
      <c r="S27" s="84">
        <f t="shared" si="5"/>
        <v>5.7788656949053177E-2</v>
      </c>
      <c r="T27" s="85">
        <f>分析係数表!F30</f>
        <v>0.44145609206905179</v>
      </c>
      <c r="U27" s="86">
        <f t="shared" si="6"/>
        <v>2.551115466264807E-2</v>
      </c>
      <c r="V27" s="87">
        <f>分析係数表!D30</f>
        <v>0.12797097823367526</v>
      </c>
      <c r="W27" s="88">
        <f t="shared" si="7"/>
        <v>0</v>
      </c>
      <c r="X27" s="76">
        <f>分析係数表!E30</f>
        <v>9.4195646735051292E-2</v>
      </c>
      <c r="Y27" s="89">
        <f t="shared" si="8"/>
        <v>0</v>
      </c>
    </row>
    <row r="28" spans="1:25" x14ac:dyDescent="0.2">
      <c r="A28" s="6" t="s">
        <v>16</v>
      </c>
      <c r="B28" s="5" t="s">
        <v>192</v>
      </c>
      <c r="C28" s="90"/>
      <c r="D28" s="107">
        <f>投入係数表!AN28</f>
        <v>0</v>
      </c>
      <c r="E28" s="110">
        <f t="shared" si="9"/>
        <v>0</v>
      </c>
      <c r="F28" s="85">
        <f>分析係数表!C31</f>
        <v>1.5332197614991494E-2</v>
      </c>
      <c r="G28" s="110">
        <f t="shared" si="0"/>
        <v>0</v>
      </c>
      <c r="H28" s="110">
        <v>5.0834868976222213E-3</v>
      </c>
      <c r="I28" s="110">
        <f t="shared" si="1"/>
        <v>5.0834868976222213E-3</v>
      </c>
      <c r="J28" s="85">
        <f>分析係数表!G31</f>
        <v>7.407407407407407E-2</v>
      </c>
      <c r="K28" s="111">
        <f t="shared" si="2"/>
        <v>3.7655458500905338E-4</v>
      </c>
      <c r="L28" s="79"/>
      <c r="M28" s="80"/>
      <c r="N28" s="81">
        <f>分析係数表!H31</f>
        <v>2.4786152084596214E-2</v>
      </c>
      <c r="O28" s="82">
        <f t="shared" si="3"/>
        <v>0.11792903604435503</v>
      </c>
      <c r="P28" s="76">
        <f>分析係数表!C31</f>
        <v>1.5332197614991494E-2</v>
      </c>
      <c r="Q28" s="82">
        <f t="shared" si="4"/>
        <v>1.8081112851775062E-3</v>
      </c>
      <c r="R28" s="83">
        <v>2.1598632859593358E-3</v>
      </c>
      <c r="S28" s="84">
        <f t="shared" si="5"/>
        <v>7.243350183581557E-3</v>
      </c>
      <c r="T28" s="85">
        <f>分析係数表!F31</f>
        <v>0.37037037037037035</v>
      </c>
      <c r="U28" s="86">
        <f t="shared" si="6"/>
        <v>2.6827222902153914E-3</v>
      </c>
      <c r="V28" s="87">
        <f>分析係数表!D31</f>
        <v>0</v>
      </c>
      <c r="W28" s="88">
        <f t="shared" si="7"/>
        <v>0</v>
      </c>
      <c r="X28" s="76">
        <f>分析係数表!E31</f>
        <v>0</v>
      </c>
      <c r="Y28" s="89">
        <f t="shared" si="8"/>
        <v>0</v>
      </c>
    </row>
    <row r="29" spans="1:25" x14ac:dyDescent="0.2">
      <c r="A29" s="6" t="s">
        <v>17</v>
      </c>
      <c r="B29" s="5" t="s">
        <v>272</v>
      </c>
      <c r="C29" s="90"/>
      <c r="D29" s="107">
        <f>投入係数表!AN29</f>
        <v>0</v>
      </c>
      <c r="E29" s="110">
        <f t="shared" si="9"/>
        <v>0</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3.3488000724551908E-2</v>
      </c>
      <c r="P29" s="76">
        <f>分析係数表!C32</f>
        <v>0</v>
      </c>
      <c r="Q29" s="82">
        <f t="shared" si="4"/>
        <v>0</v>
      </c>
      <c r="R29" s="83">
        <v>0</v>
      </c>
      <c r="S29" s="84">
        <f t="shared" si="5"/>
        <v>0</v>
      </c>
      <c r="T29" s="85">
        <f>分析係数表!F32</f>
        <v>0</v>
      </c>
      <c r="U29" s="86">
        <f t="shared" si="6"/>
        <v>0</v>
      </c>
      <c r="V29" s="87">
        <f>分析係数表!D32</f>
        <v>0</v>
      </c>
      <c r="W29" s="88">
        <f t="shared" si="7"/>
        <v>0</v>
      </c>
      <c r="X29" s="76">
        <f>分析係数表!E32</f>
        <v>0</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3.301637082141639E-2</v>
      </c>
      <c r="I30" s="110">
        <f t="shared" si="1"/>
        <v>3.301637082141639E-2</v>
      </c>
      <c r="J30" s="85">
        <f>分析係数表!G33</f>
        <v>0.50724637681159424</v>
      </c>
      <c r="K30" s="111">
        <f t="shared" si="2"/>
        <v>1.6747434474631503E-2</v>
      </c>
      <c r="L30" s="79"/>
      <c r="M30" s="80"/>
      <c r="N30" s="81">
        <f>分析係数表!H33</f>
        <v>1.0439819492153296E-3</v>
      </c>
      <c r="O30" s="82">
        <f t="shared" si="3"/>
        <v>4.9671197246943018E-3</v>
      </c>
      <c r="P30" s="76">
        <f>分析係数表!C33</f>
        <v>1</v>
      </c>
      <c r="Q30" s="82">
        <f t="shared" si="4"/>
        <v>4.9671197246943018E-3</v>
      </c>
      <c r="R30" s="83">
        <v>1.4103503875085428E-2</v>
      </c>
      <c r="S30" s="84">
        <f t="shared" si="5"/>
        <v>4.7119874696501821E-2</v>
      </c>
      <c r="T30" s="85">
        <f>分析係数表!F33</f>
        <v>0.64822134387351782</v>
      </c>
      <c r="U30" s="86">
        <f t="shared" si="6"/>
        <v>3.0544108498918178E-2</v>
      </c>
      <c r="V30" s="87">
        <f>分析係数表!D33</f>
        <v>8.0368906455862976E-2</v>
      </c>
      <c r="W30" s="88">
        <f t="shared" si="7"/>
        <v>0</v>
      </c>
      <c r="X30" s="76">
        <f>分析係数表!E33</f>
        <v>7.9051383399209488E-2</v>
      </c>
      <c r="Y30" s="89">
        <f t="shared" si="8"/>
        <v>0</v>
      </c>
    </row>
    <row r="31" spans="1:25" x14ac:dyDescent="0.2">
      <c r="A31" s="6" t="s">
        <v>19</v>
      </c>
      <c r="B31" s="5" t="s">
        <v>274</v>
      </c>
      <c r="C31" s="90"/>
      <c r="D31" s="107">
        <f>投入係数表!AN31</f>
        <v>0.55555555555555558</v>
      </c>
      <c r="E31" s="110">
        <f t="shared" si="9"/>
        <v>55.555555555555557</v>
      </c>
      <c r="F31" s="85">
        <f>分析係数表!C34</f>
        <v>0.17998641611953814</v>
      </c>
      <c r="G31" s="110">
        <f t="shared" si="0"/>
        <v>9.9992453399743422</v>
      </c>
      <c r="H31" s="110">
        <v>10.045798359808325</v>
      </c>
      <c r="I31" s="110">
        <f t="shared" si="1"/>
        <v>10.045798359808325</v>
      </c>
      <c r="J31" s="85">
        <f>分析係数表!G34</f>
        <v>0.42479908151549944</v>
      </c>
      <c r="K31" s="111">
        <f t="shared" si="2"/>
        <v>4.2674459163364871</v>
      </c>
      <c r="L31" s="79"/>
      <c r="M31" s="80"/>
      <c r="N31" s="81">
        <f>分析係数表!H34</f>
        <v>0.17353674142924497</v>
      </c>
      <c r="O31" s="82">
        <f t="shared" si="3"/>
        <v>0.82566348197902384</v>
      </c>
      <c r="P31" s="76">
        <f>分析係数表!C34</f>
        <v>0.17998641611953814</v>
      </c>
      <c r="Q31" s="82">
        <f t="shared" si="4"/>
        <v>0.14860821104218336</v>
      </c>
      <c r="R31" s="83">
        <v>0.15769546105951113</v>
      </c>
      <c r="S31" s="84">
        <f t="shared" si="5"/>
        <v>10.203493820867836</v>
      </c>
      <c r="T31" s="85">
        <f>分析係数表!F34</f>
        <v>0.70187523918867201</v>
      </c>
      <c r="U31" s="86">
        <f t="shared" si="6"/>
        <v>7.1615796660817495</v>
      </c>
      <c r="V31" s="87">
        <f>分析係数表!D34</f>
        <v>0.4351320321469575</v>
      </c>
      <c r="W31" s="88">
        <f t="shared" si="7"/>
        <v>4</v>
      </c>
      <c r="X31" s="76">
        <f>分析係数表!E34</f>
        <v>0.25449674703406044</v>
      </c>
      <c r="Y31" s="89">
        <f t="shared" si="8"/>
        <v>3</v>
      </c>
    </row>
    <row r="32" spans="1:25" x14ac:dyDescent="0.2">
      <c r="A32" s="6" t="s">
        <v>20</v>
      </c>
      <c r="B32" s="5" t="s">
        <v>37</v>
      </c>
      <c r="C32" s="90"/>
      <c r="D32" s="107">
        <f>投入係数表!AN32</f>
        <v>0</v>
      </c>
      <c r="E32" s="110">
        <f t="shared" si="9"/>
        <v>0</v>
      </c>
      <c r="F32" s="85">
        <f>分析係数表!C35</f>
        <v>0.37009544008483564</v>
      </c>
      <c r="G32" s="110">
        <f t="shared" si="0"/>
        <v>0</v>
      </c>
      <c r="H32" s="110">
        <v>0.11782571235753472</v>
      </c>
      <c r="I32" s="110">
        <f t="shared" si="1"/>
        <v>0.11782571235753472</v>
      </c>
      <c r="J32" s="85">
        <f>分析係数表!G35</f>
        <v>0.31512981199641898</v>
      </c>
      <c r="K32" s="111">
        <f t="shared" si="2"/>
        <v>3.7130394583574061E-2</v>
      </c>
      <c r="L32" s="79"/>
      <c r="M32" s="80"/>
      <c r="N32" s="81">
        <f>分析係数表!H35</f>
        <v>6.5501448103994067E-2</v>
      </c>
      <c r="O32" s="82">
        <f t="shared" si="3"/>
        <v>0.31164670530743277</v>
      </c>
      <c r="P32" s="76">
        <f>分析係数表!C35</f>
        <v>0.37009544008483564</v>
      </c>
      <c r="Q32" s="82">
        <f t="shared" si="4"/>
        <v>0.11533902455174341</v>
      </c>
      <c r="R32" s="83">
        <v>0.13472581451549603</v>
      </c>
      <c r="S32" s="84">
        <f t="shared" si="5"/>
        <v>0.25255152687303073</v>
      </c>
      <c r="T32" s="85">
        <f>分析係数表!F35</f>
        <v>0.64995523724261417</v>
      </c>
      <c r="U32" s="86">
        <f t="shared" si="6"/>
        <v>0.16414718756474514</v>
      </c>
      <c r="V32" s="87">
        <f>分析係数表!D35</f>
        <v>9.1316025067144133E-2</v>
      </c>
      <c r="W32" s="88">
        <f t="shared" si="7"/>
        <v>0</v>
      </c>
      <c r="X32" s="76">
        <f>分析係数表!E35</f>
        <v>8.5049239033124446E-2</v>
      </c>
      <c r="Y32" s="89">
        <f t="shared" si="8"/>
        <v>0</v>
      </c>
    </row>
    <row r="33" spans="1:25" x14ac:dyDescent="0.2">
      <c r="A33" s="6" t="s">
        <v>21</v>
      </c>
      <c r="B33" s="5" t="s">
        <v>38</v>
      </c>
      <c r="C33" s="90"/>
      <c r="D33" s="107">
        <f>投入係数表!AN33</f>
        <v>0</v>
      </c>
      <c r="E33" s="110">
        <f t="shared" si="9"/>
        <v>0</v>
      </c>
      <c r="F33" s="85">
        <f>分析係数表!C36</f>
        <v>0.67206754906435417</v>
      </c>
      <c r="G33" s="110">
        <f t="shared" si="0"/>
        <v>0</v>
      </c>
      <c r="H33" s="110">
        <v>0.2914438467931858</v>
      </c>
      <c r="I33" s="110">
        <f t="shared" si="1"/>
        <v>0.2914438467931858</v>
      </c>
      <c r="J33" s="85">
        <f>分析係数表!G36</f>
        <v>6.1058344640434192E-3</v>
      </c>
      <c r="K33" s="111">
        <f t="shared" si="2"/>
        <v>1.779507884083224E-3</v>
      </c>
      <c r="L33" s="79"/>
      <c r="M33" s="80"/>
      <c r="N33" s="81">
        <f>分析係数表!H36</f>
        <v>0.13181114029770324</v>
      </c>
      <c r="O33" s="82">
        <f t="shared" si="3"/>
        <v>0.62713892265979032</v>
      </c>
      <c r="P33" s="76">
        <f>分析係数表!C36</f>
        <v>0.67206754906435417</v>
      </c>
      <c r="Q33" s="82">
        <f t="shared" si="4"/>
        <v>0.42147971867482487</v>
      </c>
      <c r="R33" s="83">
        <v>0.43429412616653373</v>
      </c>
      <c r="S33" s="84">
        <f t="shared" si="5"/>
        <v>0.72573797295971954</v>
      </c>
      <c r="T33" s="85">
        <f>分析係数表!F36</f>
        <v>0.89721845318860249</v>
      </c>
      <c r="U33" s="86">
        <f t="shared" si="6"/>
        <v>0.6511455015191514</v>
      </c>
      <c r="V33" s="87">
        <f>分析係数表!D36</f>
        <v>6.7842605156037995E-3</v>
      </c>
      <c r="W33" s="88">
        <f t="shared" si="7"/>
        <v>0</v>
      </c>
      <c r="X33" s="76">
        <f>分析係数表!E36</f>
        <v>3.3921302578018993E-4</v>
      </c>
      <c r="Y33" s="89">
        <f t="shared" si="8"/>
        <v>0</v>
      </c>
    </row>
    <row r="34" spans="1:25" x14ac:dyDescent="0.2">
      <c r="A34" s="6" t="s">
        <v>22</v>
      </c>
      <c r="B34" s="5" t="s">
        <v>377</v>
      </c>
      <c r="C34" s="90"/>
      <c r="D34" s="107">
        <f>投入係数表!AN34</f>
        <v>0.27777777777777779</v>
      </c>
      <c r="E34" s="110">
        <f t="shared" si="9"/>
        <v>27.777777777777779</v>
      </c>
      <c r="F34" s="85">
        <f>分析係数表!C37</f>
        <v>0.22615884263359909</v>
      </c>
      <c r="G34" s="110">
        <f t="shared" si="0"/>
        <v>6.2821900731555305</v>
      </c>
      <c r="H34" s="110">
        <v>6.5578361054191978</v>
      </c>
      <c r="I34" s="110">
        <f t="shared" si="1"/>
        <v>6.5578361054191978</v>
      </c>
      <c r="J34" s="85">
        <f>分析係数表!G37</f>
        <v>0.42877801879971078</v>
      </c>
      <c r="K34" s="111">
        <f t="shared" si="2"/>
        <v>2.8118559728948549</v>
      </c>
      <c r="L34" s="79"/>
      <c r="M34" s="80"/>
      <c r="N34" s="81">
        <f>分析係数表!H37</f>
        <v>5.1626591230551626E-2</v>
      </c>
      <c r="O34" s="82">
        <f t="shared" si="3"/>
        <v>0.24563208186956015</v>
      </c>
      <c r="P34" s="76">
        <f>分析係数表!C37</f>
        <v>0.22615884263359909</v>
      </c>
      <c r="Q34" s="82">
        <f t="shared" si="4"/>
        <v>5.5551867349301183E-2</v>
      </c>
      <c r="R34" s="83">
        <v>6.4673351719563413E-2</v>
      </c>
      <c r="S34" s="84">
        <f t="shared" si="5"/>
        <v>6.6225094571387615</v>
      </c>
      <c r="T34" s="85">
        <f>分析係数表!F37</f>
        <v>0.63340563991323207</v>
      </c>
      <c r="U34" s="86">
        <f t="shared" si="6"/>
        <v>4.1947348405304083</v>
      </c>
      <c r="V34" s="87">
        <f>分析係数表!D37</f>
        <v>0.1005061460592914</v>
      </c>
      <c r="W34" s="88">
        <f t="shared" si="7"/>
        <v>1</v>
      </c>
      <c r="X34" s="76">
        <f>分析係数表!E37</f>
        <v>8.315256688358641E-2</v>
      </c>
      <c r="Y34" s="89">
        <f t="shared" si="8"/>
        <v>1</v>
      </c>
    </row>
    <row r="35" spans="1:25" x14ac:dyDescent="0.2">
      <c r="A35" s="6" t="s">
        <v>23</v>
      </c>
      <c r="B35" s="5" t="s">
        <v>193</v>
      </c>
      <c r="C35" s="90"/>
      <c r="D35" s="107">
        <f>投入係数表!AN35</f>
        <v>0</v>
      </c>
      <c r="E35" s="110">
        <f t="shared" si="9"/>
        <v>0</v>
      </c>
      <c r="F35" s="85">
        <f>分析係数表!C38</f>
        <v>8.5419734904271016E-2</v>
      </c>
      <c r="G35" s="110">
        <f t="shared" si="0"/>
        <v>0</v>
      </c>
      <c r="H35" s="110">
        <v>4.283904034143271E-2</v>
      </c>
      <c r="I35" s="110">
        <f t="shared" si="1"/>
        <v>4.283904034143271E-2</v>
      </c>
      <c r="J35" s="85">
        <f>分析係数表!G38</f>
        <v>0.21071428571428572</v>
      </c>
      <c r="K35" s="111">
        <f t="shared" si="2"/>
        <v>9.026797786230464E-3</v>
      </c>
      <c r="L35" s="79"/>
      <c r="M35" s="80"/>
      <c r="N35" s="81">
        <f>分析係数表!H38</f>
        <v>4.4689162793830402E-2</v>
      </c>
      <c r="O35" s="82">
        <f t="shared" si="3"/>
        <v>0.21262477015062381</v>
      </c>
      <c r="P35" s="76">
        <f>分析係数表!C38</f>
        <v>8.5419734904271016E-2</v>
      </c>
      <c r="Q35" s="82">
        <f t="shared" si="4"/>
        <v>1.8162351500347843E-2</v>
      </c>
      <c r="R35" s="83">
        <v>2.1381224500968656E-2</v>
      </c>
      <c r="S35" s="84">
        <f t="shared" si="5"/>
        <v>6.422026484240137E-2</v>
      </c>
      <c r="T35" s="85">
        <f>分析係数表!F38</f>
        <v>0.38214285714285712</v>
      </c>
      <c r="U35" s="86">
        <f t="shared" si="6"/>
        <v>2.4541315493346236E-2</v>
      </c>
      <c r="V35" s="87">
        <f>分析係数表!D38</f>
        <v>6.4285714285714279E-2</v>
      </c>
      <c r="W35" s="88">
        <f t="shared" si="7"/>
        <v>0</v>
      </c>
      <c r="X35" s="76">
        <f>分析係数表!E38</f>
        <v>7.857142857142857E-2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1.6871592241804536E-3</v>
      </c>
      <c r="I36" s="110">
        <f t="shared" si="1"/>
        <v>1.6871592241804536E-3</v>
      </c>
      <c r="J36" s="85">
        <f>分析係数表!G39</f>
        <v>0.35514018691588783</v>
      </c>
      <c r="K36" s="111">
        <f t="shared" si="2"/>
        <v>5.9917804223231065E-4</v>
      </c>
      <c r="L36" s="79"/>
      <c r="M36" s="80"/>
      <c r="N36" s="81">
        <f>分析係数表!H39</f>
        <v>4.1085741227183939E-3</v>
      </c>
      <c r="O36" s="82">
        <f t="shared" si="3"/>
        <v>1.9548019561700155E-2</v>
      </c>
      <c r="P36" s="76">
        <f>分析係数表!C39</f>
        <v>1</v>
      </c>
      <c r="Q36" s="82">
        <f t="shared" si="4"/>
        <v>1.9548019561700155E-2</v>
      </c>
      <c r="R36" s="83">
        <v>2.0589137988537624E-2</v>
      </c>
      <c r="S36" s="84">
        <f t="shared" si="5"/>
        <v>2.2276297212718076E-2</v>
      </c>
      <c r="T36" s="85">
        <f>分析係数表!F39</f>
        <v>0.70560747663551404</v>
      </c>
      <c r="U36" s="86">
        <f t="shared" si="6"/>
        <v>1.5718321865048738E-2</v>
      </c>
      <c r="V36" s="87">
        <f>分析係数表!D39</f>
        <v>5.053651782623745E-2</v>
      </c>
      <c r="W36" s="88">
        <f t="shared" si="7"/>
        <v>0</v>
      </c>
      <c r="X36" s="76">
        <f>分析係数表!E39</f>
        <v>6.4035998615437864E-2</v>
      </c>
      <c r="Y36" s="89">
        <f t="shared" si="8"/>
        <v>0</v>
      </c>
    </row>
    <row r="37" spans="1:25" x14ac:dyDescent="0.2">
      <c r="A37" s="6" t="s">
        <v>25</v>
      </c>
      <c r="B37" s="5" t="s">
        <v>40</v>
      </c>
      <c r="C37" s="90"/>
      <c r="D37" s="107">
        <f>投入係数表!AN37</f>
        <v>0</v>
      </c>
      <c r="E37" s="110">
        <f t="shared" si="9"/>
        <v>0</v>
      </c>
      <c r="F37" s="85">
        <f>分析係数表!C40</f>
        <v>0.70586826347305387</v>
      </c>
      <c r="G37" s="110">
        <f t="shared" si="0"/>
        <v>0</v>
      </c>
      <c r="H37" s="110">
        <v>1.1299396398675447E-4</v>
      </c>
      <c r="I37" s="110">
        <f t="shared" si="1"/>
        <v>1.1299396398675447E-4</v>
      </c>
      <c r="J37" s="85">
        <f>分析係数表!G40</f>
        <v>0.55389507154213036</v>
      </c>
      <c r="K37" s="111">
        <f t="shared" si="2"/>
        <v>6.2586799766272265E-5</v>
      </c>
      <c r="L37" s="79"/>
      <c r="M37" s="80"/>
      <c r="N37" s="81">
        <f>分析係数表!H40</f>
        <v>2.7951774769313667E-2</v>
      </c>
      <c r="O37" s="82">
        <f t="shared" si="3"/>
        <v>0.13299062488697647</v>
      </c>
      <c r="P37" s="76">
        <f>分析係数表!C40</f>
        <v>0.70586826347305387</v>
      </c>
      <c r="Q37" s="82">
        <f t="shared" si="4"/>
        <v>9.3873861447166376E-2</v>
      </c>
      <c r="R37" s="83">
        <v>9.3958398562578496E-2</v>
      </c>
      <c r="S37" s="84">
        <f t="shared" si="5"/>
        <v>9.4071392526565253E-2</v>
      </c>
      <c r="T37" s="85">
        <f>分析係数表!F40</f>
        <v>0.75325914149443562</v>
      </c>
      <c r="U37" s="86">
        <f t="shared" si="6"/>
        <v>7.0860136373746607E-2</v>
      </c>
      <c r="V37" s="87">
        <f>分析係数表!D40</f>
        <v>0.11701112877583465</v>
      </c>
      <c r="W37" s="88">
        <f t="shared" si="7"/>
        <v>0</v>
      </c>
      <c r="X37" s="76">
        <f>分析係数表!E40</f>
        <v>7.6311605723370424E-2</v>
      </c>
      <c r="Y37" s="89">
        <f t="shared" si="8"/>
        <v>0</v>
      </c>
    </row>
    <row r="38" spans="1:25" x14ac:dyDescent="0.2">
      <c r="A38" s="6" t="s">
        <v>26</v>
      </c>
      <c r="B38" s="5" t="s">
        <v>276</v>
      </c>
      <c r="C38" s="90"/>
      <c r="D38" s="107">
        <f>投入係数表!AN38</f>
        <v>0</v>
      </c>
      <c r="E38" s="110">
        <f t="shared" si="9"/>
        <v>0</v>
      </c>
      <c r="F38" s="85">
        <f>分析係数表!C41</f>
        <v>0.40942803268384664</v>
      </c>
      <c r="G38" s="110">
        <f t="shared" si="0"/>
        <v>0</v>
      </c>
      <c r="H38" s="110">
        <v>7.9619718582490675E-9</v>
      </c>
      <c r="I38" s="110">
        <f t="shared" si="1"/>
        <v>7.9619718582490675E-9</v>
      </c>
      <c r="J38" s="85">
        <f>分析係数表!G41</f>
        <v>0.46004842615012109</v>
      </c>
      <c r="K38" s="111">
        <f t="shared" si="2"/>
        <v>3.6628926224390384E-9</v>
      </c>
      <c r="L38" s="79"/>
      <c r="M38" s="80"/>
      <c r="N38" s="81">
        <f>分析係数表!H41</f>
        <v>5.1357176533979927E-2</v>
      </c>
      <c r="O38" s="82">
        <f t="shared" si="3"/>
        <v>0.24435024452125195</v>
      </c>
      <c r="P38" s="76">
        <f>分析係数表!C41</f>
        <v>0.40942803268384664</v>
      </c>
      <c r="Q38" s="82">
        <f t="shared" si="4"/>
        <v>0.10004383990015306</v>
      </c>
      <c r="R38" s="83">
        <v>0.10089888254796844</v>
      </c>
      <c r="S38" s="84">
        <f t="shared" si="5"/>
        <v>0.1008988905099403</v>
      </c>
      <c r="T38" s="85">
        <f>分析係数表!F41</f>
        <v>0.56416464891041163</v>
      </c>
      <c r="U38" s="86">
        <f t="shared" si="6"/>
        <v>5.6923587139990538E-2</v>
      </c>
      <c r="V38" s="87">
        <f>分析係数表!D41</f>
        <v>0.19733656174334141</v>
      </c>
      <c r="W38" s="88">
        <f t="shared" si="7"/>
        <v>0</v>
      </c>
      <c r="X38" s="76">
        <f>分析係数表!E41</f>
        <v>0.1812953995157385</v>
      </c>
      <c r="Y38" s="89">
        <f t="shared" si="8"/>
        <v>0</v>
      </c>
    </row>
    <row r="39" spans="1:25" x14ac:dyDescent="0.2">
      <c r="A39" s="6" t="s">
        <v>51</v>
      </c>
      <c r="B39" s="5" t="s">
        <v>367</v>
      </c>
      <c r="C39" s="90"/>
      <c r="D39" s="107">
        <f>投入係数表!AN39</f>
        <v>0</v>
      </c>
      <c r="E39" s="110">
        <f t="shared" si="9"/>
        <v>0</v>
      </c>
      <c r="F39" s="85">
        <f>分析係数表!C42</f>
        <v>1</v>
      </c>
      <c r="G39" s="110">
        <f>E39*F39</f>
        <v>0</v>
      </c>
      <c r="H39" s="110">
        <v>9.5274972643111695E-3</v>
      </c>
      <c r="I39" s="110">
        <f>C39+H39</f>
        <v>9.5274972643111695E-3</v>
      </c>
      <c r="J39" s="85">
        <f>分析係数表!G42</f>
        <v>0.48732394366197185</v>
      </c>
      <c r="K39" s="111">
        <f>I39*J39</f>
        <v>4.6429775400727673E-3</v>
      </c>
      <c r="L39" s="79"/>
      <c r="M39" s="80"/>
      <c r="N39" s="81">
        <f>分析係数表!H42</f>
        <v>1.5491345052872633E-2</v>
      </c>
      <c r="O39" s="82">
        <f t="shared" si="3"/>
        <v>7.3705647527721893E-2</v>
      </c>
      <c r="P39" s="76">
        <f>分析係数表!C42</f>
        <v>1</v>
      </c>
      <c r="Q39" s="82">
        <f>O39*P39</f>
        <v>7.3705647527721893E-2</v>
      </c>
      <c r="R39" s="83">
        <v>7.4934815706901942E-2</v>
      </c>
      <c r="S39" s="84">
        <f>I39+R39</f>
        <v>8.4462312971213108E-2</v>
      </c>
      <c r="T39" s="85">
        <f>分析係数表!F42</f>
        <v>0.56338028169014087</v>
      </c>
      <c r="U39" s="86">
        <f>S39*T39</f>
        <v>4.7584401673922881E-2</v>
      </c>
      <c r="V39" s="87">
        <f>分析係数表!D42</f>
        <v>0.21267605633802816</v>
      </c>
      <c r="W39" s="88">
        <f>ROUND(S39*V39,0)</f>
        <v>0</v>
      </c>
      <c r="X39" s="76">
        <f>分析係数表!E42</f>
        <v>0.1704225352112676</v>
      </c>
      <c r="Y39" s="89">
        <f>ROUND(S39*X39,0)</f>
        <v>0</v>
      </c>
    </row>
    <row r="40" spans="1:25" x14ac:dyDescent="0.2">
      <c r="A40" s="6" t="s">
        <v>194</v>
      </c>
      <c r="B40" s="5" t="s">
        <v>41</v>
      </c>
      <c r="C40" s="90"/>
      <c r="D40" s="107">
        <f>投入係数表!AN40</f>
        <v>0</v>
      </c>
      <c r="E40" s="110">
        <f t="shared" si="9"/>
        <v>0</v>
      </c>
      <c r="F40" s="85">
        <f>分析係数表!C43</f>
        <v>0.37124836885602441</v>
      </c>
      <c r="G40" s="110">
        <f>E40*F40</f>
        <v>0</v>
      </c>
      <c r="H40" s="110">
        <v>0.50955333725523411</v>
      </c>
      <c r="I40" s="110">
        <f>C40+H40</f>
        <v>0.50955333725523411</v>
      </c>
      <c r="J40" s="85">
        <f>分析係数表!G43</f>
        <v>0.37031082529474812</v>
      </c>
      <c r="K40" s="111">
        <f>I40*J40</f>
        <v>0.18869311685067885</v>
      </c>
      <c r="L40" s="79"/>
      <c r="M40" s="80"/>
      <c r="N40" s="81">
        <f>分析係数表!H43</f>
        <v>4.1186771738398333E-2</v>
      </c>
      <c r="O40" s="82">
        <f t="shared" si="3"/>
        <v>0.19596088462261715</v>
      </c>
      <c r="P40" s="76">
        <f>分析係数表!C43</f>
        <v>0.37124836885602441</v>
      </c>
      <c r="Q40" s="82">
        <f>O40*P40</f>
        <v>7.2750158775730212E-2</v>
      </c>
      <c r="R40" s="83">
        <v>0.10440017971274876</v>
      </c>
      <c r="S40" s="84">
        <f>I40+R40</f>
        <v>0.61395351696798284</v>
      </c>
      <c r="T40" s="85">
        <f>分析係数表!F43</f>
        <v>0.64951768488745976</v>
      </c>
      <c r="U40" s="86">
        <f>S40*T40</f>
        <v>0.39877366696955796</v>
      </c>
      <c r="V40" s="87">
        <f>分析係数表!D43</f>
        <v>0.31296891747052519</v>
      </c>
      <c r="W40" s="88">
        <f>ROUND(S40*V40,0)</f>
        <v>0</v>
      </c>
      <c r="X40" s="76">
        <f>分析係数表!E43</f>
        <v>0.24115755627009647</v>
      </c>
      <c r="Y40" s="89">
        <f>ROUND(S40*X40,0)</f>
        <v>0</v>
      </c>
    </row>
    <row r="41" spans="1:25" x14ac:dyDescent="0.2">
      <c r="A41" s="6" t="s">
        <v>340</v>
      </c>
      <c r="B41" s="5" t="s">
        <v>42</v>
      </c>
      <c r="C41" s="163"/>
      <c r="D41" s="107">
        <f>投入係数表!AN41</f>
        <v>0</v>
      </c>
      <c r="E41" s="110">
        <f t="shared" si="9"/>
        <v>0</v>
      </c>
      <c r="F41" s="85">
        <f>分析係数表!C44</f>
        <v>0.32894128525196487</v>
      </c>
      <c r="G41" s="110">
        <f>E41*F41</f>
        <v>0</v>
      </c>
      <c r="H41" s="110">
        <v>2.6860305409992808E-3</v>
      </c>
      <c r="I41" s="110">
        <f>C41+H41</f>
        <v>2.6860305409992808E-3</v>
      </c>
      <c r="J41" s="85">
        <f>分析係数表!G44</f>
        <v>0.26022361770562108</v>
      </c>
      <c r="K41" s="111">
        <f>I41*J41</f>
        <v>6.9896858464661943E-4</v>
      </c>
      <c r="L41" s="79"/>
      <c r="M41" s="80"/>
      <c r="N41" s="81">
        <f>分析係数表!H44</f>
        <v>0.11840775914326127</v>
      </c>
      <c r="O41" s="82">
        <f t="shared" si="3"/>
        <v>0.56336751458145695</v>
      </c>
      <c r="P41" s="76">
        <f>分析係数表!C44</f>
        <v>0.32894128525196487</v>
      </c>
      <c r="Q41" s="82">
        <f>O41*P41</f>
        <v>0.18531483431562951</v>
      </c>
      <c r="R41" s="83">
        <v>0.18751400236667462</v>
      </c>
      <c r="S41" s="84">
        <f>I41+R41</f>
        <v>0.1902000329076739</v>
      </c>
      <c r="T41" s="85">
        <f>分析係数表!F44</f>
        <v>0.457650482462858</v>
      </c>
      <c r="U41" s="86">
        <f>S41*T41</f>
        <v>8.7045136824648428E-2</v>
      </c>
      <c r="V41" s="87">
        <f>分析係数表!D44</f>
        <v>0.19191300352274468</v>
      </c>
      <c r="W41" s="88">
        <f>ROUND(S41*V41,0)</f>
        <v>0</v>
      </c>
      <c r="X41" s="76">
        <f>分析係数表!E44</f>
        <v>0.13018839025884515</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4.287783361647958E-3</v>
      </c>
      <c r="I42" s="110">
        <f>C42+H42</f>
        <v>100.00428778336165</v>
      </c>
      <c r="J42" s="85">
        <f>分析係数表!G45</f>
        <v>0</v>
      </c>
      <c r="K42" s="111">
        <f>I42*J42</f>
        <v>0</v>
      </c>
      <c r="L42" s="79"/>
      <c r="M42" s="80"/>
      <c r="N42" s="81">
        <f>分析係数表!H45</f>
        <v>0</v>
      </c>
      <c r="O42" s="82">
        <f t="shared" si="3"/>
        <v>0</v>
      </c>
      <c r="P42" s="76">
        <f>分析係数表!C45</f>
        <v>1</v>
      </c>
      <c r="Q42" s="82">
        <f>O42*P42</f>
        <v>0</v>
      </c>
      <c r="R42" s="83">
        <v>5.5988592867724587E-4</v>
      </c>
      <c r="S42" s="84">
        <f>I42+R42</f>
        <v>100.00484766929033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4.3404255319148932E-2</v>
      </c>
      <c r="G43" s="110">
        <f>E43*F43</f>
        <v>0</v>
      </c>
      <c r="H43" s="110">
        <v>8.6045120433203143E-3</v>
      </c>
      <c r="I43" s="110">
        <f>C43+H43</f>
        <v>8.6045120433203143E-3</v>
      </c>
      <c r="J43" s="85">
        <f>分析係数表!G46</f>
        <v>1.9607843137254902E-2</v>
      </c>
      <c r="K43" s="111">
        <f>I43*J43</f>
        <v>1.6871592241804537E-4</v>
      </c>
      <c r="L43" s="79"/>
      <c r="M43" s="80"/>
      <c r="N43" s="81">
        <f>分析係数表!H46</f>
        <v>2.3708493298309423E-2</v>
      </c>
      <c r="O43" s="82">
        <f t="shared" si="3"/>
        <v>0.11280168665112221</v>
      </c>
      <c r="P43" s="76">
        <f>分析係数表!C46</f>
        <v>4.3404255319148932E-2</v>
      </c>
      <c r="Q43" s="82">
        <f>O43*P43</f>
        <v>4.896073207835942E-3</v>
      </c>
      <c r="R43" s="83">
        <v>5.3097039768710778E-3</v>
      </c>
      <c r="S43" s="84">
        <f>I43+R43</f>
        <v>1.3914216020191392E-2</v>
      </c>
      <c r="T43" s="85">
        <f>分析係数表!F46</f>
        <v>0.33333333333333331</v>
      </c>
      <c r="U43" s="86">
        <f>S43*T43</f>
        <v>4.6380720067304634E-3</v>
      </c>
      <c r="V43" s="87">
        <f>分析係数表!D46</f>
        <v>1.9607843137254902E-2</v>
      </c>
      <c r="W43" s="88">
        <f>ROUND(S43*V43,0)</f>
        <v>0</v>
      </c>
      <c r="X43" s="76">
        <f>分析係数表!E46</f>
        <v>5.8823529411764705E-2</v>
      </c>
      <c r="Y43" s="89">
        <f>ROUND(S43*X43,0)</f>
        <v>0</v>
      </c>
    </row>
    <row r="44" spans="1:25" x14ac:dyDescent="0.2">
      <c r="A44" s="192">
        <v>40</v>
      </c>
      <c r="B44" s="14" t="s">
        <v>150</v>
      </c>
      <c r="C44" s="197">
        <f>SUM(C5:C43)</f>
        <v>100</v>
      </c>
      <c r="D44" s="108">
        <f>投入係数表!AN44</f>
        <v>1</v>
      </c>
      <c r="E44" s="96">
        <f>SUM(E5:E43)</f>
        <v>100</v>
      </c>
      <c r="F44" s="98">
        <f>分析係数表!C47</f>
        <v>0.41345953335341412</v>
      </c>
      <c r="G44" s="96">
        <f>SUM(G5:G43)</f>
        <v>17.331690615328537</v>
      </c>
      <c r="H44" s="96">
        <f>SUM(H5:H43)</f>
        <v>18.792768817251812</v>
      </c>
      <c r="I44" s="96">
        <f>SUM(I5:I43)</f>
        <v>118.79276881725181</v>
      </c>
      <c r="J44" s="98">
        <f>分析係数表!G47</f>
        <v>0.27301530562506093</v>
      </c>
      <c r="K44" s="112">
        <f>SUM(K5:K43)</f>
        <v>7.5882931061929613</v>
      </c>
      <c r="L44" s="94">
        <f>最終需要_まとめ!$L$33</f>
        <v>0.627</v>
      </c>
      <c r="M44" s="91">
        <f>K44*L44</f>
        <v>4.7578597775829872</v>
      </c>
      <c r="N44" s="95">
        <f>分析係数表!H47</f>
        <v>1</v>
      </c>
      <c r="O44" s="96">
        <f>SUM(O5:O43)</f>
        <v>4.7578597775829872</v>
      </c>
      <c r="P44" s="92">
        <f>分析係数表!C47</f>
        <v>0.41345953335341412</v>
      </c>
      <c r="Q44" s="96">
        <f>SUM(Q5:Q43)</f>
        <v>1.4990505182297993</v>
      </c>
      <c r="R44" s="91">
        <f>SUM(R5:R43)</f>
        <v>1.6485138250114941</v>
      </c>
      <c r="S44" s="97">
        <f>SUM(S5:S43)</f>
        <v>120.4412826422633</v>
      </c>
      <c r="T44" s="98">
        <f>分析係数表!F47</f>
        <v>0.50258343352939261</v>
      </c>
      <c r="U44" s="99">
        <f>SUM(U5:U43)</f>
        <v>13.512901517968436</v>
      </c>
      <c r="V44" s="100">
        <f>分析係数表!D47</f>
        <v>0.12861924414259254</v>
      </c>
      <c r="W44" s="101">
        <f>SUM(W5:W43)</f>
        <v>5</v>
      </c>
      <c r="X44" s="92">
        <f>分析係数表!E47</f>
        <v>9.5684528645240963E-2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29" t="str">
        <f>取引基本表!$E$1</f>
        <v>2015年新温泉町産業連関表</v>
      </c>
      <c r="H1" s="332"/>
      <c r="I1" s="332"/>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0.20518758684576188</v>
      </c>
      <c r="G5" s="110">
        <f t="shared" ref="G5:G38" si="0">E5*F5</f>
        <v>0</v>
      </c>
      <c r="H5" s="110">
        <f t="array" ref="H5:H43">MMULT(逆行列係数!C5:AO43,'39'!G5:G43)</f>
        <v>2.401988456007997E-4</v>
      </c>
      <c r="I5" s="110">
        <f t="shared" ref="I5:I38" si="1">C5+H5</f>
        <v>2.401988456007997E-4</v>
      </c>
      <c r="J5" s="85">
        <f>分析係数表!G8</f>
        <v>0.11971830985915492</v>
      </c>
      <c r="K5" s="111">
        <f t="shared" ref="K5:K38" si="2">I5*J5</f>
        <v>2.8756199825447849E-5</v>
      </c>
      <c r="L5" s="79" t="s">
        <v>177</v>
      </c>
      <c r="M5" s="80" t="s">
        <v>177</v>
      </c>
      <c r="N5" s="81">
        <f>分析係数表!H8</f>
        <v>1.3167643294941739E-2</v>
      </c>
      <c r="O5" s="82">
        <f t="shared" ref="O5:O43" si="3">$M$44*N5</f>
        <v>0.10312262436216917</v>
      </c>
      <c r="P5" s="76">
        <f>分析係数表!C8</f>
        <v>0.20518758684576188</v>
      </c>
      <c r="Q5" s="82">
        <f t="shared" ref="Q5:Q38" si="4">O5*P5</f>
        <v>2.1159482442075467E-2</v>
      </c>
      <c r="R5" s="83">
        <f t="array" ref="R5:R43">MMULT(逆行列係数!C5:AO43,'39'!Q5:Q43)</f>
        <v>3.5769384826641486E-2</v>
      </c>
      <c r="S5" s="84">
        <f t="shared" ref="S5:S38" si="5">I5+R5</f>
        <v>3.6009583672242287E-2</v>
      </c>
      <c r="T5" s="85">
        <f>分析係数表!F8</f>
        <v>0.45341278439869986</v>
      </c>
      <c r="U5" s="86">
        <f t="shared" ref="U5:U38" si="6">S5*T5</f>
        <v>1.6327205597869335E-2</v>
      </c>
      <c r="V5" s="87">
        <f>分析係数表!D8</f>
        <v>0.60455037919826649</v>
      </c>
      <c r="W5" s="167">
        <f t="shared" ref="W5:W38" si="7">ROUND(S5*V5,0)</f>
        <v>0</v>
      </c>
      <c r="X5" s="76">
        <f>分析係数表!E8</f>
        <v>0.35969664138678226</v>
      </c>
      <c r="Y5" s="166">
        <f t="shared" ref="Y5:Y38" si="8">ROUND(S5*X5,0)</f>
        <v>0</v>
      </c>
    </row>
    <row r="6" spans="1:25" x14ac:dyDescent="0.2">
      <c r="A6" s="6" t="s">
        <v>219</v>
      </c>
      <c r="B6" s="5" t="s">
        <v>265</v>
      </c>
      <c r="C6" s="90"/>
      <c r="D6" s="107">
        <f>投入係数表!AO6</f>
        <v>0</v>
      </c>
      <c r="E6" s="110">
        <f t="shared" ref="E6:E43" si="9">$C$43*D6</f>
        <v>0</v>
      </c>
      <c r="F6" s="85">
        <f>分析係数表!C9</f>
        <v>1</v>
      </c>
      <c r="G6" s="110">
        <f t="shared" si="0"/>
        <v>0</v>
      </c>
      <c r="H6" s="110">
        <v>6.5315424716425385E-6</v>
      </c>
      <c r="I6" s="110">
        <f t="shared" si="1"/>
        <v>6.5315424716425385E-6</v>
      </c>
      <c r="J6" s="85">
        <f>分析係数表!G9</f>
        <v>0.24479166666666666</v>
      </c>
      <c r="K6" s="111">
        <f t="shared" si="2"/>
        <v>1.5988671675374963E-6</v>
      </c>
      <c r="L6" s="79"/>
      <c r="M6" s="80"/>
      <c r="N6" s="81">
        <f>分析係数表!H9</f>
        <v>6.7353674142924501E-4</v>
      </c>
      <c r="O6" s="82">
        <f t="shared" si="3"/>
        <v>5.2748145453794977E-3</v>
      </c>
      <c r="P6" s="76">
        <f>分析係数表!C9</f>
        <v>1</v>
      </c>
      <c r="Q6" s="82">
        <f t="shared" si="4"/>
        <v>5.2748145453794977E-3</v>
      </c>
      <c r="R6" s="83">
        <v>6.6200533124852762E-3</v>
      </c>
      <c r="S6" s="84">
        <f t="shared" si="5"/>
        <v>6.6265848549569191E-3</v>
      </c>
      <c r="T6" s="85">
        <f>分析係数表!F9</f>
        <v>0.671875</v>
      </c>
      <c r="U6" s="86">
        <f t="shared" si="6"/>
        <v>4.4522366994241801E-3</v>
      </c>
      <c r="V6" s="87">
        <f>分析係数表!D9</f>
        <v>7.2916666666666671E-2</v>
      </c>
      <c r="W6" s="167">
        <f t="shared" si="7"/>
        <v>0</v>
      </c>
      <c r="X6" s="76">
        <f>分析係数表!E9</f>
        <v>3.125E-2</v>
      </c>
      <c r="Y6" s="166">
        <f t="shared" si="8"/>
        <v>0</v>
      </c>
    </row>
    <row r="7" spans="1:25" x14ac:dyDescent="0.2">
      <c r="A7" s="6" t="s">
        <v>220</v>
      </c>
      <c r="B7" s="5" t="s">
        <v>266</v>
      </c>
      <c r="C7" s="90"/>
      <c r="D7" s="107">
        <f>投入係数表!AO7</f>
        <v>0</v>
      </c>
      <c r="E7" s="110">
        <f t="shared" si="9"/>
        <v>0</v>
      </c>
      <c r="F7" s="85">
        <f>分析係数表!C10</f>
        <v>1</v>
      </c>
      <c r="G7" s="110">
        <f t="shared" si="0"/>
        <v>0</v>
      </c>
      <c r="H7" s="110">
        <v>1.2661051695108172E-4</v>
      </c>
      <c r="I7" s="110">
        <f t="shared" si="1"/>
        <v>1.2661051695108172E-4</v>
      </c>
      <c r="J7" s="85">
        <f>分析係数表!G10</f>
        <v>0.17878930079774755</v>
      </c>
      <c r="K7" s="111">
        <f t="shared" si="2"/>
        <v>2.2636605799325266E-5</v>
      </c>
      <c r="L7" s="79"/>
      <c r="M7" s="80"/>
      <c r="N7" s="81">
        <f>分析係数表!H10</f>
        <v>1.34707348285849E-3</v>
      </c>
      <c r="O7" s="82">
        <f t="shared" si="3"/>
        <v>1.0549629090758995E-2</v>
      </c>
      <c r="P7" s="76">
        <f>分析係数表!C10</f>
        <v>1</v>
      </c>
      <c r="Q7" s="82">
        <f t="shared" si="4"/>
        <v>1.0549629090758995E-2</v>
      </c>
      <c r="R7" s="83">
        <v>2.4463782800459716E-2</v>
      </c>
      <c r="S7" s="84">
        <f t="shared" si="5"/>
        <v>2.4590393317410798E-2</v>
      </c>
      <c r="T7" s="85">
        <f>分析係数表!F10</f>
        <v>0.51806663538244957</v>
      </c>
      <c r="U7" s="86">
        <f t="shared" si="6"/>
        <v>1.2739462328682085E-2</v>
      </c>
      <c r="V7" s="87">
        <f>分析係数表!D10</f>
        <v>0.10652275926794932</v>
      </c>
      <c r="W7" s="167">
        <f t="shared" si="7"/>
        <v>0</v>
      </c>
      <c r="X7" s="76">
        <f>分析係数表!E10</f>
        <v>6.5227592679493199E-2</v>
      </c>
      <c r="Y7" s="166">
        <f t="shared" si="8"/>
        <v>0</v>
      </c>
    </row>
    <row r="8" spans="1:25" x14ac:dyDescent="0.2">
      <c r="A8" s="6" t="s">
        <v>221</v>
      </c>
      <c r="B8" s="5" t="s">
        <v>27</v>
      </c>
      <c r="C8" s="90"/>
      <c r="D8" s="107">
        <f>投入係数表!AO8</f>
        <v>0</v>
      </c>
      <c r="E8" s="110">
        <f t="shared" si="9"/>
        <v>0</v>
      </c>
      <c r="F8" s="85">
        <f>分析係数表!C11</f>
        <v>0</v>
      </c>
      <c r="G8" s="110">
        <f t="shared" si="0"/>
        <v>0</v>
      </c>
      <c r="H8" s="110">
        <v>0</v>
      </c>
      <c r="I8" s="110">
        <f t="shared" si="1"/>
        <v>0</v>
      </c>
      <c r="J8" s="85">
        <f>分析係数表!G11</f>
        <v>1</v>
      </c>
      <c r="K8" s="111">
        <f t="shared" si="2"/>
        <v>0</v>
      </c>
      <c r="L8" s="79"/>
      <c r="M8" s="80"/>
      <c r="N8" s="81">
        <f>分析係数表!H11</f>
        <v>-3.3676837071462249E-5</v>
      </c>
      <c r="O8" s="82">
        <f t="shared" si="3"/>
        <v>-2.6374072726897485E-4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投入係数表!AO9</f>
        <v>0</v>
      </c>
      <c r="E9" s="110">
        <f t="shared" si="9"/>
        <v>0</v>
      </c>
      <c r="F9" s="85">
        <f>分析係数表!C12</f>
        <v>0.31725255547245079</v>
      </c>
      <c r="G9" s="110">
        <f t="shared" si="0"/>
        <v>0</v>
      </c>
      <c r="H9" s="110">
        <v>2.5314155056583958E-3</v>
      </c>
      <c r="I9" s="110">
        <f t="shared" si="1"/>
        <v>2.5314155056583958E-3</v>
      </c>
      <c r="J9" s="85">
        <f>分析係数表!G12</f>
        <v>0.14436450839328538</v>
      </c>
      <c r="K9" s="111">
        <f t="shared" si="2"/>
        <v>3.6544655501351422E-4</v>
      </c>
      <c r="L9" s="79"/>
      <c r="M9" s="80"/>
      <c r="N9" s="81">
        <f>分析係数表!H12</f>
        <v>9.9009900990099015E-2</v>
      </c>
      <c r="O9" s="82">
        <f t="shared" si="3"/>
        <v>0.77539773817078617</v>
      </c>
      <c r="P9" s="76">
        <f>分析係数表!C12</f>
        <v>0.31725255547245079</v>
      </c>
      <c r="Q9" s="82">
        <f t="shared" si="4"/>
        <v>0.24599691394224021</v>
      </c>
      <c r="R9" s="83">
        <v>0.28167461187798432</v>
      </c>
      <c r="S9" s="84">
        <f t="shared" si="5"/>
        <v>0.2842060273836427</v>
      </c>
      <c r="T9" s="85">
        <f>分析係数表!F12</f>
        <v>0.2880095923261391</v>
      </c>
      <c r="U9" s="86">
        <f t="shared" si="6"/>
        <v>8.1854062083394463E-2</v>
      </c>
      <c r="V9" s="87">
        <f>分析係数表!D12</f>
        <v>2.9976019184652279E-2</v>
      </c>
      <c r="W9" s="167">
        <f t="shared" si="7"/>
        <v>0</v>
      </c>
      <c r="X9" s="76">
        <f>分析係数表!E12</f>
        <v>3.0635491606714627E-2</v>
      </c>
      <c r="Y9" s="166">
        <f t="shared" si="8"/>
        <v>0</v>
      </c>
    </row>
    <row r="10" spans="1:25" x14ac:dyDescent="0.2">
      <c r="A10" s="6" t="s">
        <v>223</v>
      </c>
      <c r="B10" s="5" t="s">
        <v>28</v>
      </c>
      <c r="C10" s="90"/>
      <c r="D10" s="107">
        <f>投入係数表!AO10</f>
        <v>0</v>
      </c>
      <c r="E10" s="110">
        <f t="shared" si="9"/>
        <v>0</v>
      </c>
      <c r="F10" s="85">
        <f>分析係数表!C13</f>
        <v>0</v>
      </c>
      <c r="G10" s="110">
        <f t="shared" si="0"/>
        <v>0</v>
      </c>
      <c r="H10" s="110">
        <v>0</v>
      </c>
      <c r="I10" s="110">
        <f t="shared" si="1"/>
        <v>0</v>
      </c>
      <c r="J10" s="85">
        <f>分析係数表!G13</f>
        <v>0.23943661971830985</v>
      </c>
      <c r="K10" s="111">
        <f t="shared" si="2"/>
        <v>0</v>
      </c>
      <c r="L10" s="79"/>
      <c r="M10" s="80"/>
      <c r="N10" s="81">
        <f>分析係数表!H13</f>
        <v>1.4784131474371926E-2</v>
      </c>
      <c r="O10" s="82">
        <f t="shared" si="3"/>
        <v>0.11578217927107995</v>
      </c>
      <c r="P10" s="76">
        <f>分析係数表!C13</f>
        <v>0</v>
      </c>
      <c r="Q10" s="82">
        <f t="shared" si="4"/>
        <v>0</v>
      </c>
      <c r="R10" s="83">
        <v>0</v>
      </c>
      <c r="S10" s="84">
        <f t="shared" si="5"/>
        <v>0</v>
      </c>
      <c r="T10" s="85">
        <f>分析係数表!F13</f>
        <v>0.38028169014084506</v>
      </c>
      <c r="U10" s="86">
        <f t="shared" si="6"/>
        <v>0</v>
      </c>
      <c r="V10" s="87">
        <f>分析係数表!D13</f>
        <v>0.676056338028169</v>
      </c>
      <c r="W10" s="167">
        <f t="shared" si="7"/>
        <v>0</v>
      </c>
      <c r="X10" s="76">
        <f>分析係数表!E13</f>
        <v>0.60563380281690138</v>
      </c>
      <c r="Y10" s="166">
        <f t="shared" si="8"/>
        <v>0</v>
      </c>
    </row>
    <row r="11" spans="1:25" x14ac:dyDescent="0.2">
      <c r="A11" s="6" t="s">
        <v>224</v>
      </c>
      <c r="B11" s="5" t="s">
        <v>267</v>
      </c>
      <c r="C11" s="90"/>
      <c r="D11" s="107">
        <f>投入係数表!AO11</f>
        <v>9.8039215686274508E-2</v>
      </c>
      <c r="E11" s="110">
        <f t="shared" si="9"/>
        <v>9.8039215686274517</v>
      </c>
      <c r="F11" s="85">
        <f>分析係数表!C14</f>
        <v>0</v>
      </c>
      <c r="G11" s="110">
        <f t="shared" si="0"/>
        <v>0</v>
      </c>
      <c r="H11" s="110">
        <v>0</v>
      </c>
      <c r="I11" s="110">
        <f t="shared" si="1"/>
        <v>0</v>
      </c>
      <c r="J11" s="85">
        <f>分析係数表!G14</f>
        <v>0.26315789473684209</v>
      </c>
      <c r="K11" s="111">
        <f t="shared" si="2"/>
        <v>0</v>
      </c>
      <c r="L11" s="79"/>
      <c r="M11" s="80"/>
      <c r="N11" s="81">
        <f>分析係数表!H14</f>
        <v>1.2460429716441032E-3</v>
      </c>
      <c r="O11" s="82">
        <f t="shared" si="3"/>
        <v>9.7584069089520706E-3</v>
      </c>
      <c r="P11" s="76">
        <f>分析係数表!C14</f>
        <v>0</v>
      </c>
      <c r="Q11" s="82">
        <f t="shared" si="4"/>
        <v>0</v>
      </c>
      <c r="R11" s="83">
        <v>0</v>
      </c>
      <c r="S11" s="84">
        <f t="shared" si="5"/>
        <v>0</v>
      </c>
      <c r="T11" s="85">
        <f>分析係数表!F14</f>
        <v>0.42105263157894735</v>
      </c>
      <c r="U11" s="86">
        <f t="shared" si="6"/>
        <v>0</v>
      </c>
      <c r="V11" s="87">
        <f>分析係数表!D14</f>
        <v>0.47368421052631576</v>
      </c>
      <c r="W11" s="167">
        <f t="shared" si="7"/>
        <v>0</v>
      </c>
      <c r="X11" s="76">
        <f>分析係数表!E14</f>
        <v>0.10526315789473684</v>
      </c>
      <c r="Y11" s="166">
        <f t="shared" si="8"/>
        <v>0</v>
      </c>
    </row>
    <row r="12" spans="1:25" x14ac:dyDescent="0.2">
      <c r="A12" s="6" t="s">
        <v>225</v>
      </c>
      <c r="B12" s="5" t="s">
        <v>29</v>
      </c>
      <c r="C12" s="90"/>
      <c r="D12" s="107">
        <f>投入係数表!AO12</f>
        <v>1.9607843137254902E-2</v>
      </c>
      <c r="E12" s="110">
        <f t="shared" si="9"/>
        <v>1.9607843137254901</v>
      </c>
      <c r="F12" s="85">
        <f>分析係数表!C15</f>
        <v>0</v>
      </c>
      <c r="G12" s="110">
        <f t="shared" si="0"/>
        <v>0</v>
      </c>
      <c r="H12" s="110">
        <v>0</v>
      </c>
      <c r="I12" s="110">
        <f t="shared" si="1"/>
        <v>0</v>
      </c>
      <c r="J12" s="85">
        <f>分析係数表!G15</f>
        <v>9.6774193548387094E-2</v>
      </c>
      <c r="K12" s="111">
        <f t="shared" si="2"/>
        <v>0</v>
      </c>
      <c r="L12" s="79"/>
      <c r="M12" s="80"/>
      <c r="N12" s="81">
        <f>分析係数表!H15</f>
        <v>9.1937765205091938E-3</v>
      </c>
      <c r="O12" s="82">
        <f t="shared" si="3"/>
        <v>7.2001218544430132E-2</v>
      </c>
      <c r="P12" s="76">
        <f>分析係数表!C15</f>
        <v>0</v>
      </c>
      <c r="Q12" s="82">
        <f t="shared" si="4"/>
        <v>0</v>
      </c>
      <c r="R12" s="83">
        <v>0</v>
      </c>
      <c r="S12" s="84">
        <f t="shared" si="5"/>
        <v>0</v>
      </c>
      <c r="T12" s="85">
        <f>分析係数表!F15</f>
        <v>0.31182795698924731</v>
      </c>
      <c r="U12" s="86">
        <f t="shared" si="6"/>
        <v>0</v>
      </c>
      <c r="V12" s="87">
        <f>分析係数表!D15</f>
        <v>0</v>
      </c>
      <c r="W12" s="167">
        <f t="shared" si="7"/>
        <v>0</v>
      </c>
      <c r="X12" s="76">
        <f>分析係数表!E15</f>
        <v>0</v>
      </c>
      <c r="Y12" s="166">
        <f t="shared" si="8"/>
        <v>0</v>
      </c>
    </row>
    <row r="13" spans="1:25" x14ac:dyDescent="0.2">
      <c r="A13" s="6" t="s">
        <v>226</v>
      </c>
      <c r="B13" s="5" t="s">
        <v>30</v>
      </c>
      <c r="C13" s="90"/>
      <c r="D13" s="107">
        <f>投入係数表!AO13</f>
        <v>1.9607843137254902E-2</v>
      </c>
      <c r="E13" s="110">
        <f t="shared" si="9"/>
        <v>1.9607843137254901</v>
      </c>
      <c r="F13" s="85">
        <f>分析係数表!C16</f>
        <v>8.9814814814814792E-2</v>
      </c>
      <c r="G13" s="110">
        <f t="shared" si="0"/>
        <v>0.17610748002904861</v>
      </c>
      <c r="H13" s="110">
        <v>0.20942764734421579</v>
      </c>
      <c r="I13" s="110">
        <f t="shared" si="1"/>
        <v>0.20942764734421579</v>
      </c>
      <c r="J13" s="85">
        <f>分析係数表!G16</f>
        <v>3.255813953488372E-2</v>
      </c>
      <c r="K13" s="111">
        <f t="shared" si="2"/>
        <v>6.8185745646953981E-3</v>
      </c>
      <c r="L13" s="79"/>
      <c r="M13" s="80"/>
      <c r="N13" s="81">
        <f>分析係数表!H16</f>
        <v>1.7579308951303295E-2</v>
      </c>
      <c r="O13" s="82">
        <f t="shared" si="3"/>
        <v>0.13767265963440489</v>
      </c>
      <c r="P13" s="76">
        <f>分析係数表!C16</f>
        <v>8.9814814814814792E-2</v>
      </c>
      <c r="Q13" s="82">
        <f t="shared" si="4"/>
        <v>1.2365044430127103E-2</v>
      </c>
      <c r="R13" s="83">
        <v>1.3642671426641729E-2</v>
      </c>
      <c r="S13" s="84">
        <f t="shared" si="5"/>
        <v>0.22307031877085751</v>
      </c>
      <c r="T13" s="85">
        <f>分析係数表!F16</f>
        <v>0.28372093023255812</v>
      </c>
      <c r="U13" s="86">
        <f t="shared" si="6"/>
        <v>6.3289718348940968E-2</v>
      </c>
      <c r="V13" s="87">
        <f>分析係数表!D16</f>
        <v>0</v>
      </c>
      <c r="W13" s="167">
        <f t="shared" si="7"/>
        <v>0</v>
      </c>
      <c r="X13" s="76">
        <f>分析係数表!E16</f>
        <v>0</v>
      </c>
      <c r="Y13" s="166">
        <f t="shared" si="8"/>
        <v>0</v>
      </c>
    </row>
    <row r="14" spans="1:25" x14ac:dyDescent="0.2">
      <c r="A14" s="6" t="s">
        <v>2</v>
      </c>
      <c r="B14" s="5" t="s">
        <v>364</v>
      </c>
      <c r="C14" s="90"/>
      <c r="D14" s="107">
        <f>投入係数表!AO14</f>
        <v>1.9607843137254902E-2</v>
      </c>
      <c r="E14" s="110">
        <f t="shared" si="9"/>
        <v>1.9607843137254901</v>
      </c>
      <c r="F14" s="85">
        <f>分析係数表!C17</f>
        <v>7.194244604316502E-3</v>
      </c>
      <c r="G14" s="110">
        <f t="shared" si="0"/>
        <v>1.4106361969248042E-2</v>
      </c>
      <c r="H14" s="110">
        <v>1.4899177318879082E-2</v>
      </c>
      <c r="I14" s="110">
        <f t="shared" si="1"/>
        <v>1.4899177318879082E-2</v>
      </c>
      <c r="J14" s="85">
        <f>分析係数表!G17</f>
        <v>0.24242424242424243</v>
      </c>
      <c r="K14" s="111">
        <f t="shared" si="2"/>
        <v>3.6119217742737169E-3</v>
      </c>
      <c r="L14" s="79"/>
      <c r="M14" s="80"/>
      <c r="N14" s="81">
        <f>分析係数表!H17</f>
        <v>2.8625311510742913E-3</v>
      </c>
      <c r="O14" s="82">
        <f t="shared" si="3"/>
        <v>2.2417961817862864E-2</v>
      </c>
      <c r="P14" s="76">
        <f>分析係数表!C17</f>
        <v>7.194244604316502E-3</v>
      </c>
      <c r="Q14" s="82">
        <f t="shared" si="4"/>
        <v>1.6128030084793326E-4</v>
      </c>
      <c r="R14" s="83">
        <v>2.5879058715136269E-4</v>
      </c>
      <c r="S14" s="84">
        <f t="shared" si="5"/>
        <v>1.5157967906030445E-2</v>
      </c>
      <c r="T14" s="85">
        <f>分析係数表!F17</f>
        <v>0.39393939393939392</v>
      </c>
      <c r="U14" s="86">
        <f t="shared" si="6"/>
        <v>5.9713206902544174E-3</v>
      </c>
      <c r="V14" s="87">
        <f>分析係数表!D17</f>
        <v>3.0303030303030304E-2</v>
      </c>
      <c r="W14" s="167">
        <f t="shared" si="7"/>
        <v>0</v>
      </c>
      <c r="X14" s="76">
        <f>分析係数表!E17</f>
        <v>1.0101010101010102E-2</v>
      </c>
      <c r="Y14" s="166">
        <f t="shared" si="8"/>
        <v>0</v>
      </c>
    </row>
    <row r="15" spans="1:25" x14ac:dyDescent="0.2">
      <c r="A15" s="6" t="s">
        <v>3</v>
      </c>
      <c r="B15" s="5" t="s">
        <v>31</v>
      </c>
      <c r="C15" s="90"/>
      <c r="D15" s="107">
        <f>投入係数表!AO15</f>
        <v>0</v>
      </c>
      <c r="E15" s="110">
        <f t="shared" si="9"/>
        <v>0</v>
      </c>
      <c r="F15" s="85">
        <f>分析係数表!C18</f>
        <v>0.18904593639575973</v>
      </c>
      <c r="G15" s="110">
        <f t="shared" si="0"/>
        <v>0</v>
      </c>
      <c r="H15" s="110">
        <v>3.2964243560293432E-3</v>
      </c>
      <c r="I15" s="110">
        <f t="shared" si="1"/>
        <v>3.2964243560293432E-3</v>
      </c>
      <c r="J15" s="85">
        <f>分析係数表!G18</f>
        <v>0.21417322834645669</v>
      </c>
      <c r="K15" s="111">
        <f t="shared" si="2"/>
        <v>7.06005846330694E-4</v>
      </c>
      <c r="L15" s="79"/>
      <c r="M15" s="80"/>
      <c r="N15" s="81">
        <f>分析係数表!H18</f>
        <v>4.7147571900047147E-4</v>
      </c>
      <c r="O15" s="82">
        <f t="shared" si="3"/>
        <v>3.692370181765648E-3</v>
      </c>
      <c r="P15" s="76">
        <f>分析係数表!C18</f>
        <v>0.18904593639575973</v>
      </c>
      <c r="Q15" s="82">
        <f t="shared" si="4"/>
        <v>6.9802757853166847E-4</v>
      </c>
      <c r="R15" s="83">
        <v>1.1624981997758062E-3</v>
      </c>
      <c r="S15" s="84">
        <f t="shared" si="5"/>
        <v>4.458922555805149E-3</v>
      </c>
      <c r="T15" s="85">
        <f>分析係数表!F18</f>
        <v>0.45826771653543308</v>
      </c>
      <c r="U15" s="86">
        <f t="shared" si="6"/>
        <v>2.0433802578571627E-3</v>
      </c>
      <c r="V15" s="87">
        <f>分析係数表!D18</f>
        <v>5.0393700787401574E-2</v>
      </c>
      <c r="W15" s="167">
        <f t="shared" si="7"/>
        <v>0</v>
      </c>
      <c r="X15" s="76">
        <f>分析係数表!E18</f>
        <v>4.5669291338582677E-2</v>
      </c>
      <c r="Y15" s="166">
        <f t="shared" si="8"/>
        <v>0</v>
      </c>
    </row>
    <row r="16" spans="1:25" x14ac:dyDescent="0.2">
      <c r="A16" s="6" t="s">
        <v>4</v>
      </c>
      <c r="B16" s="5" t="s">
        <v>32</v>
      </c>
      <c r="C16" s="90"/>
      <c r="D16" s="107">
        <f>投入係数表!AO16</f>
        <v>0</v>
      </c>
      <c r="E16" s="110">
        <f t="shared" si="9"/>
        <v>0</v>
      </c>
      <c r="F16" s="85">
        <f>分析係数表!C19</f>
        <v>0.10693641618497107</v>
      </c>
      <c r="G16" s="110">
        <f t="shared" si="0"/>
        <v>0</v>
      </c>
      <c r="H16" s="110">
        <v>6.347769580346466E-4</v>
      </c>
      <c r="I16" s="110">
        <f t="shared" si="1"/>
        <v>6.347769580346466E-4</v>
      </c>
      <c r="J16" s="85">
        <f>分析係数表!G19</f>
        <v>5.6250000000000001E-2</v>
      </c>
      <c r="K16" s="111">
        <f t="shared" si="2"/>
        <v>3.5706203889448869E-5</v>
      </c>
      <c r="L16" s="79"/>
      <c r="M16" s="80"/>
      <c r="N16" s="81">
        <f>分析係数表!H19</f>
        <v>-1.34707348285849E-4</v>
      </c>
      <c r="O16" s="82">
        <f t="shared" si="3"/>
        <v>-1.0549629090758994E-3</v>
      </c>
      <c r="P16" s="76">
        <f>分析係数表!C19</f>
        <v>0.10693641618497107</v>
      </c>
      <c r="Q16" s="82">
        <f t="shared" si="4"/>
        <v>-1.1281395270464818E-4</v>
      </c>
      <c r="R16" s="83">
        <v>-6.1545855987448736E-5</v>
      </c>
      <c r="S16" s="84">
        <f t="shared" si="5"/>
        <v>5.7323110204719784E-4</v>
      </c>
      <c r="T16" s="85">
        <f>分析係数表!F19</f>
        <v>0.23125000000000001</v>
      </c>
      <c r="U16" s="86">
        <f t="shared" si="6"/>
        <v>1.325596923484145E-4</v>
      </c>
      <c r="V16" s="87">
        <f>分析係数表!D19</f>
        <v>0</v>
      </c>
      <c r="W16" s="167">
        <f t="shared" si="7"/>
        <v>0</v>
      </c>
      <c r="X16" s="76">
        <f>分析係数表!E19</f>
        <v>0</v>
      </c>
      <c r="Y16" s="166">
        <f t="shared" si="8"/>
        <v>0</v>
      </c>
    </row>
    <row r="17" spans="1:25" x14ac:dyDescent="0.2">
      <c r="A17" s="6" t="s">
        <v>5</v>
      </c>
      <c r="B17" s="5" t="s">
        <v>33</v>
      </c>
      <c r="C17" s="90"/>
      <c r="D17" s="107">
        <f>投入係数表!AO17</f>
        <v>0</v>
      </c>
      <c r="E17" s="110">
        <f t="shared" si="9"/>
        <v>0</v>
      </c>
      <c r="F17" s="85">
        <f>分析係数表!C20</f>
        <v>0</v>
      </c>
      <c r="G17" s="110">
        <f t="shared" si="0"/>
        <v>0</v>
      </c>
      <c r="H17" s="110">
        <v>0</v>
      </c>
      <c r="I17" s="110">
        <f t="shared" si="1"/>
        <v>0</v>
      </c>
      <c r="J17" s="85">
        <f>分析係数表!G20</f>
        <v>0</v>
      </c>
      <c r="K17" s="111">
        <f t="shared" si="2"/>
        <v>0</v>
      </c>
      <c r="L17" s="79"/>
      <c r="M17" s="80"/>
      <c r="N17" s="81">
        <f>分析係数表!H20</f>
        <v>6.0618306728632044E-4</v>
      </c>
      <c r="O17" s="82">
        <f t="shared" si="3"/>
        <v>4.7473330908415472E-3</v>
      </c>
      <c r="P17" s="76">
        <f>分析係数表!C20</f>
        <v>0</v>
      </c>
      <c r="Q17" s="82">
        <f t="shared" si="4"/>
        <v>0</v>
      </c>
      <c r="R17" s="83">
        <v>0</v>
      </c>
      <c r="S17" s="84">
        <f t="shared" si="5"/>
        <v>0</v>
      </c>
      <c r="T17" s="85">
        <f>分析係数表!F20</f>
        <v>0</v>
      </c>
      <c r="U17" s="86">
        <f t="shared" si="6"/>
        <v>0</v>
      </c>
      <c r="V17" s="87">
        <f>分析係数表!D20</f>
        <v>0</v>
      </c>
      <c r="W17" s="167">
        <f t="shared" si="7"/>
        <v>0</v>
      </c>
      <c r="X17" s="76">
        <f>分析係数表!E20</f>
        <v>0</v>
      </c>
      <c r="Y17" s="166">
        <f t="shared" si="8"/>
        <v>0</v>
      </c>
    </row>
    <row r="18" spans="1:25" x14ac:dyDescent="0.2">
      <c r="A18" s="6" t="s">
        <v>6</v>
      </c>
      <c r="B18" s="5" t="s">
        <v>34</v>
      </c>
      <c r="C18" s="90"/>
      <c r="D18" s="107">
        <f>投入係数表!AO18</f>
        <v>0</v>
      </c>
      <c r="E18" s="110">
        <f t="shared" si="9"/>
        <v>0</v>
      </c>
      <c r="F18" s="85">
        <f>分析係数表!C21</f>
        <v>2.4177949709864643E-2</v>
      </c>
      <c r="G18" s="110">
        <f t="shared" si="0"/>
        <v>0</v>
      </c>
      <c r="H18" s="110">
        <v>2.8531702189481208E-3</v>
      </c>
      <c r="I18" s="110">
        <f t="shared" si="1"/>
        <v>2.8531702189481208E-3</v>
      </c>
      <c r="J18" s="85">
        <f>分析係数表!G21</f>
        <v>0.28491620111731841</v>
      </c>
      <c r="K18" s="111">
        <f t="shared" si="2"/>
        <v>8.129144199237662E-4</v>
      </c>
      <c r="L18" s="79"/>
      <c r="M18" s="80"/>
      <c r="N18" s="81">
        <f>分析係数表!H21</f>
        <v>9.7662827507240518E-4</v>
      </c>
      <c r="O18" s="82">
        <f t="shared" si="3"/>
        <v>7.6484810908002705E-3</v>
      </c>
      <c r="P18" s="76">
        <f>分析係数表!C21</f>
        <v>2.4177949709864643E-2</v>
      </c>
      <c r="Q18" s="82">
        <f t="shared" si="4"/>
        <v>1.8492459117021962E-4</v>
      </c>
      <c r="R18" s="83">
        <v>3.0948631490404358E-4</v>
      </c>
      <c r="S18" s="84">
        <f t="shared" si="5"/>
        <v>3.1626565338521645E-3</v>
      </c>
      <c r="T18" s="85">
        <f>分析係数表!F21</f>
        <v>0.42458100558659218</v>
      </c>
      <c r="U18" s="86">
        <f t="shared" si="6"/>
        <v>1.3428038914679581E-3</v>
      </c>
      <c r="V18" s="87">
        <f>分析係数表!D21</f>
        <v>0.13407821229050279</v>
      </c>
      <c r="W18" s="167">
        <f t="shared" si="7"/>
        <v>0</v>
      </c>
      <c r="X18" s="76">
        <f>分析係数表!E21</f>
        <v>0.11173184357541899</v>
      </c>
      <c r="Y18" s="166">
        <f t="shared" si="8"/>
        <v>0</v>
      </c>
    </row>
    <row r="19" spans="1:25" x14ac:dyDescent="0.2">
      <c r="A19" s="6" t="s">
        <v>7</v>
      </c>
      <c r="B19" s="5" t="s">
        <v>268</v>
      </c>
      <c r="C19" s="90"/>
      <c r="D19" s="107">
        <f>投入係数表!AO19</f>
        <v>0</v>
      </c>
      <c r="E19" s="110">
        <f t="shared" si="9"/>
        <v>0</v>
      </c>
      <c r="F19" s="85">
        <f>分析係数表!C22</f>
        <v>0</v>
      </c>
      <c r="G19" s="110">
        <f t="shared" si="0"/>
        <v>0</v>
      </c>
      <c r="H19" s="110">
        <v>0</v>
      </c>
      <c r="I19" s="110">
        <f t="shared" si="1"/>
        <v>0</v>
      </c>
      <c r="J19" s="85">
        <f>分析係数表!G22</f>
        <v>0.2857142857142857</v>
      </c>
      <c r="K19" s="111">
        <f t="shared" si="2"/>
        <v>0</v>
      </c>
      <c r="L19" s="79"/>
      <c r="M19" s="80"/>
      <c r="N19" s="81">
        <f>分析係数表!H22</f>
        <v>3.3676837071462249E-5</v>
      </c>
      <c r="O19" s="82">
        <f t="shared" si="3"/>
        <v>2.6374072726897485E-4</v>
      </c>
      <c r="P19" s="76">
        <f>分析係数表!C22</f>
        <v>0</v>
      </c>
      <c r="Q19" s="82">
        <f t="shared" si="4"/>
        <v>0</v>
      </c>
      <c r="R19" s="83">
        <v>0</v>
      </c>
      <c r="S19" s="84">
        <f t="shared" si="5"/>
        <v>0</v>
      </c>
      <c r="T19" s="85">
        <f>分析係数表!F22</f>
        <v>0.5714285714285714</v>
      </c>
      <c r="U19" s="86">
        <f t="shared" si="6"/>
        <v>0</v>
      </c>
      <c r="V19" s="87">
        <f>分析係数表!D22</f>
        <v>0.7142857142857143</v>
      </c>
      <c r="W19" s="167">
        <f t="shared" si="7"/>
        <v>0</v>
      </c>
      <c r="X19" s="76">
        <f>分析係数表!E22</f>
        <v>0.42857142857142855</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0.215962441314554</v>
      </c>
      <c r="K20" s="111">
        <f t="shared" si="2"/>
        <v>0</v>
      </c>
      <c r="L20" s="79"/>
      <c r="M20" s="80"/>
      <c r="N20" s="81">
        <f>分析係数表!H23</f>
        <v>3.3676837071462249E-5</v>
      </c>
      <c r="O20" s="82">
        <f t="shared" si="3"/>
        <v>2.6374072726897485E-4</v>
      </c>
      <c r="P20" s="76">
        <f>分析係数表!C23</f>
        <v>0</v>
      </c>
      <c r="Q20" s="82">
        <f t="shared" si="4"/>
        <v>0</v>
      </c>
      <c r="R20" s="83">
        <v>0</v>
      </c>
      <c r="S20" s="84">
        <f t="shared" si="5"/>
        <v>0</v>
      </c>
      <c r="T20" s="85">
        <f>分析係数表!F23</f>
        <v>0.44131455399061031</v>
      </c>
      <c r="U20" s="86">
        <f t="shared" si="6"/>
        <v>0</v>
      </c>
      <c r="V20" s="87">
        <f>分析係数表!D23</f>
        <v>0.25821596244131456</v>
      </c>
      <c r="W20" s="167">
        <f t="shared" si="7"/>
        <v>0</v>
      </c>
      <c r="X20" s="76">
        <f>分析係数表!E23</f>
        <v>0.26760563380281688</v>
      </c>
      <c r="Y20" s="166">
        <f t="shared" si="8"/>
        <v>0</v>
      </c>
    </row>
    <row r="21" spans="1:25" x14ac:dyDescent="0.2">
      <c r="A21" s="6" t="s">
        <v>9</v>
      </c>
      <c r="B21" s="5" t="s">
        <v>270</v>
      </c>
      <c r="C21" s="90"/>
      <c r="D21" s="107">
        <f>投入係数表!AO21</f>
        <v>0</v>
      </c>
      <c r="E21" s="110">
        <f t="shared" si="9"/>
        <v>0</v>
      </c>
      <c r="F21" s="85">
        <f>分析係数表!C24</f>
        <v>5.8479532163743242E-3</v>
      </c>
      <c r="G21" s="110">
        <f t="shared" si="0"/>
        <v>0</v>
      </c>
      <c r="H21" s="110">
        <v>4.0764916661274872E-4</v>
      </c>
      <c r="I21" s="110">
        <f t="shared" si="1"/>
        <v>4.0764916661274872E-4</v>
      </c>
      <c r="J21" s="85">
        <f>分析係数表!G24</f>
        <v>0.33333333333333331</v>
      </c>
      <c r="K21" s="111">
        <f t="shared" si="2"/>
        <v>1.3588305553758289E-4</v>
      </c>
      <c r="L21" s="79"/>
      <c r="M21" s="80"/>
      <c r="N21" s="81">
        <f>分析係数表!H24</f>
        <v>4.0412204485754696E-4</v>
      </c>
      <c r="O21" s="82">
        <f t="shared" si="3"/>
        <v>3.164888727227698E-3</v>
      </c>
      <c r="P21" s="76">
        <f>分析係数表!C24</f>
        <v>5.8479532163743242E-3</v>
      </c>
      <c r="Q21" s="82">
        <f t="shared" si="4"/>
        <v>1.8508121211858059E-5</v>
      </c>
      <c r="R21" s="83">
        <v>3.7929230239172978E-5</v>
      </c>
      <c r="S21" s="84">
        <f t="shared" si="5"/>
        <v>4.4557839685192168E-4</v>
      </c>
      <c r="T21" s="85">
        <f>分析係数表!F24</f>
        <v>0.66666666666666663</v>
      </c>
      <c r="U21" s="86">
        <f t="shared" si="6"/>
        <v>2.9705226456794775E-4</v>
      </c>
      <c r="V21" s="87">
        <f>分析係数表!D24</f>
        <v>0</v>
      </c>
      <c r="W21" s="167">
        <f t="shared" si="7"/>
        <v>0</v>
      </c>
      <c r="X21" s="76">
        <f>分析係数表!E24</f>
        <v>0</v>
      </c>
      <c r="Y21" s="166">
        <f t="shared" si="8"/>
        <v>0</v>
      </c>
    </row>
    <row r="22" spans="1:25" x14ac:dyDescent="0.2">
      <c r="A22" s="6" t="s">
        <v>10</v>
      </c>
      <c r="B22" s="5" t="s">
        <v>271</v>
      </c>
      <c r="C22" s="90"/>
      <c r="D22" s="107">
        <f>投入係数表!AO22</f>
        <v>1.9607843137254902E-2</v>
      </c>
      <c r="E22" s="110">
        <f t="shared" si="9"/>
        <v>1.9607843137254901</v>
      </c>
      <c r="F22" s="85">
        <f>分析係数表!C25</f>
        <v>1.2048192771084376E-2</v>
      </c>
      <c r="G22" s="110">
        <f t="shared" si="0"/>
        <v>2.3623907394283088E-2</v>
      </c>
      <c r="H22" s="110">
        <v>2.4502291362550332E-2</v>
      </c>
      <c r="I22" s="110">
        <f t="shared" si="1"/>
        <v>2.4502291362550332E-2</v>
      </c>
      <c r="J22" s="85">
        <f>分析係数表!G25</f>
        <v>0.33333333333333331</v>
      </c>
      <c r="K22" s="111">
        <f t="shared" si="2"/>
        <v>8.1674304541834442E-3</v>
      </c>
      <c r="L22" s="79"/>
      <c r="M22" s="80"/>
      <c r="N22" s="81">
        <f>分析係数表!H25</f>
        <v>5.3882939314339599E-4</v>
      </c>
      <c r="O22" s="82">
        <f t="shared" si="3"/>
        <v>4.2198516363035976E-3</v>
      </c>
      <c r="P22" s="76">
        <f>分析係数表!C25</f>
        <v>1.2048192771084376E-2</v>
      </c>
      <c r="Q22" s="82">
        <f t="shared" si="4"/>
        <v>5.0841585979561582E-5</v>
      </c>
      <c r="R22" s="83">
        <v>8.49809737873335E-5</v>
      </c>
      <c r="S22" s="84">
        <f t="shared" si="5"/>
        <v>2.4587272336337666E-2</v>
      </c>
      <c r="T22" s="85">
        <f>分析係数表!F25</f>
        <v>0.66666666666666663</v>
      </c>
      <c r="U22" s="86">
        <f t="shared" si="6"/>
        <v>1.6391514890891776E-2</v>
      </c>
      <c r="V22" s="87">
        <f>分析係数表!D25</f>
        <v>0</v>
      </c>
      <c r="W22" s="167">
        <f t="shared" si="7"/>
        <v>0</v>
      </c>
      <c r="X22" s="76">
        <f>分析係数表!E25</f>
        <v>0</v>
      </c>
      <c r="Y22" s="166">
        <f t="shared" si="8"/>
        <v>0</v>
      </c>
    </row>
    <row r="23" spans="1:25" x14ac:dyDescent="0.2">
      <c r="A23" s="6" t="s">
        <v>11</v>
      </c>
      <c r="B23" s="5" t="s">
        <v>35</v>
      </c>
      <c r="C23" s="90"/>
      <c r="D23" s="107">
        <f>投入係数表!AO23</f>
        <v>0</v>
      </c>
      <c r="E23" s="110">
        <f t="shared" si="9"/>
        <v>0</v>
      </c>
      <c r="F23" s="85">
        <f>分析係数表!C26</f>
        <v>2.4531024531024515E-2</v>
      </c>
      <c r="G23" s="110">
        <f t="shared" si="0"/>
        <v>0</v>
      </c>
      <c r="H23" s="110">
        <v>1.2616233209932551E-3</v>
      </c>
      <c r="I23" s="110">
        <f t="shared" si="1"/>
        <v>1.2616233209932551E-3</v>
      </c>
      <c r="J23" s="85">
        <f>分析係数表!G26</f>
        <v>0.2</v>
      </c>
      <c r="K23" s="111">
        <f t="shared" si="2"/>
        <v>2.5232466419865105E-4</v>
      </c>
      <c r="L23" s="79"/>
      <c r="M23" s="80"/>
      <c r="N23" s="81">
        <f>分析係数表!H26</f>
        <v>1.1988953997440561E-2</v>
      </c>
      <c r="O23" s="82">
        <f t="shared" si="3"/>
        <v>9.3891698907755047E-2</v>
      </c>
      <c r="P23" s="76">
        <f>分析係数表!C26</f>
        <v>2.4531024531024515E-2</v>
      </c>
      <c r="Q23" s="82">
        <f t="shared" si="4"/>
        <v>2.3032595691657065E-3</v>
      </c>
      <c r="R23" s="83">
        <v>2.3491837797397237E-3</v>
      </c>
      <c r="S23" s="84">
        <f t="shared" si="5"/>
        <v>3.610807100732979E-3</v>
      </c>
      <c r="T23" s="85">
        <f>分析係数表!F26</f>
        <v>0.35</v>
      </c>
      <c r="U23" s="86">
        <f t="shared" si="6"/>
        <v>1.2637824852565426E-3</v>
      </c>
      <c r="V23" s="87">
        <f>分析係数表!D26</f>
        <v>0.17499999999999999</v>
      </c>
      <c r="W23" s="167">
        <f t="shared" si="7"/>
        <v>0</v>
      </c>
      <c r="X23" s="76">
        <f>分析係数表!E26</f>
        <v>0.2</v>
      </c>
      <c r="Y23" s="166">
        <f t="shared" si="8"/>
        <v>0</v>
      </c>
    </row>
    <row r="24" spans="1:25" x14ac:dyDescent="0.2">
      <c r="A24" s="6" t="s">
        <v>12</v>
      </c>
      <c r="B24" s="5" t="s">
        <v>365</v>
      </c>
      <c r="C24" s="90"/>
      <c r="D24" s="107">
        <f>投入係数表!AO24</f>
        <v>0</v>
      </c>
      <c r="E24" s="110">
        <f t="shared" si="9"/>
        <v>0</v>
      </c>
      <c r="F24" s="85">
        <f>分析係数表!C27</f>
        <v>0</v>
      </c>
      <c r="G24" s="110">
        <f t="shared" si="0"/>
        <v>0</v>
      </c>
      <c r="H24" s="110">
        <v>0</v>
      </c>
      <c r="I24" s="110">
        <f t="shared" si="1"/>
        <v>0</v>
      </c>
      <c r="J24" s="85">
        <f>分析係数表!G27</f>
        <v>0</v>
      </c>
      <c r="K24" s="111">
        <f t="shared" si="2"/>
        <v>0</v>
      </c>
      <c r="L24" s="79"/>
      <c r="M24" s="80"/>
      <c r="N24" s="81">
        <f>分析係数表!H27</f>
        <v>1.1483801441368627E-2</v>
      </c>
      <c r="O24" s="82">
        <f t="shared" si="3"/>
        <v>8.9935587998720437E-2</v>
      </c>
      <c r="P24" s="76">
        <f>分析係数表!C27</f>
        <v>0</v>
      </c>
      <c r="Q24" s="82">
        <f t="shared" si="4"/>
        <v>0</v>
      </c>
      <c r="R24" s="83">
        <v>0</v>
      </c>
      <c r="S24" s="84">
        <f t="shared" si="5"/>
        <v>0</v>
      </c>
      <c r="T24" s="85">
        <f>分析係数表!F27</f>
        <v>0</v>
      </c>
      <c r="U24" s="86">
        <f t="shared" si="6"/>
        <v>0</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3.3670033670033517E-3</v>
      </c>
      <c r="G25" s="110">
        <f t="shared" si="0"/>
        <v>0</v>
      </c>
      <c r="H25" s="110">
        <v>5.5144326755033279E-4</v>
      </c>
      <c r="I25" s="110">
        <f t="shared" si="1"/>
        <v>5.5144326755033279E-4</v>
      </c>
      <c r="J25" s="85">
        <f>分析係数表!G28</f>
        <v>0.13333333333333333</v>
      </c>
      <c r="K25" s="111">
        <f t="shared" si="2"/>
        <v>7.3525769006711037E-5</v>
      </c>
      <c r="L25" s="79"/>
      <c r="M25" s="80"/>
      <c r="N25" s="81">
        <f>分析係数表!H28</f>
        <v>2.1418468377449991E-2</v>
      </c>
      <c r="O25" s="82">
        <f t="shared" si="3"/>
        <v>0.16773910254306801</v>
      </c>
      <c r="P25" s="76">
        <f>分析係数表!C28</f>
        <v>3.3670033670033517E-3</v>
      </c>
      <c r="Q25" s="82">
        <f t="shared" si="4"/>
        <v>5.6477812304063047E-4</v>
      </c>
      <c r="R25" s="83">
        <v>5.8822302553346827E-4</v>
      </c>
      <c r="S25" s="84">
        <f t="shared" si="5"/>
        <v>1.1396662930838011E-3</v>
      </c>
      <c r="T25" s="85">
        <f>分析係数表!F28</f>
        <v>0.22222222222222221</v>
      </c>
      <c r="U25" s="86">
        <f t="shared" si="6"/>
        <v>2.5325917624084465E-4</v>
      </c>
      <c r="V25" s="87">
        <f>分析係数表!D28</f>
        <v>0.62222222222222223</v>
      </c>
      <c r="W25" s="167">
        <f t="shared" si="7"/>
        <v>0</v>
      </c>
      <c r="X25" s="76">
        <f>分析係数表!E28</f>
        <v>0.62222222222222223</v>
      </c>
      <c r="Y25" s="166">
        <f t="shared" si="8"/>
        <v>0</v>
      </c>
    </row>
    <row r="26" spans="1:25" x14ac:dyDescent="0.2">
      <c r="A26" s="6" t="s">
        <v>14</v>
      </c>
      <c r="B26" s="5" t="s">
        <v>50</v>
      </c>
      <c r="C26" s="90"/>
      <c r="D26" s="107">
        <f>投入係数表!AO26</f>
        <v>3.9215686274509803E-2</v>
      </c>
      <c r="E26" s="110">
        <f t="shared" si="9"/>
        <v>3.9215686274509802</v>
      </c>
      <c r="F26" s="85">
        <f>分析係数表!C29</f>
        <v>2.5392986698911768E-2</v>
      </c>
      <c r="G26" s="110">
        <f t="shared" si="0"/>
        <v>9.9580339995732417E-2</v>
      </c>
      <c r="H26" s="110">
        <v>0.10528000700621713</v>
      </c>
      <c r="I26" s="110">
        <f t="shared" si="1"/>
        <v>0.10528000700621713</v>
      </c>
      <c r="J26" s="85">
        <f>分析係数表!G29</f>
        <v>0.29914529914529914</v>
      </c>
      <c r="K26" s="111">
        <f t="shared" si="2"/>
        <v>3.1494019189894015E-2</v>
      </c>
      <c r="L26" s="79"/>
      <c r="M26" s="80"/>
      <c r="N26" s="81">
        <f>分析係数表!H29</f>
        <v>1.0103051121438675E-2</v>
      </c>
      <c r="O26" s="82">
        <f t="shared" si="3"/>
        <v>7.9122218180692469E-2</v>
      </c>
      <c r="P26" s="76">
        <f>分析係数表!C29</f>
        <v>2.5392986698911768E-2</v>
      </c>
      <c r="Q26" s="82">
        <f t="shared" si="4"/>
        <v>2.0091494338507188E-3</v>
      </c>
      <c r="R26" s="83">
        <v>2.5467361449410491E-3</v>
      </c>
      <c r="S26" s="84">
        <f t="shared" si="5"/>
        <v>0.10782674315115819</v>
      </c>
      <c r="T26" s="85">
        <f>分析係数表!F29</f>
        <v>0.51282051282051277</v>
      </c>
      <c r="U26" s="86">
        <f t="shared" si="6"/>
        <v>5.5295765718542653E-2</v>
      </c>
      <c r="V26" s="87">
        <f>分析係数表!D29</f>
        <v>0.15384615384615385</v>
      </c>
      <c r="W26" s="167">
        <f t="shared" si="7"/>
        <v>0</v>
      </c>
      <c r="X26" s="76">
        <f>分析係数表!E29</f>
        <v>0.10256410256410256</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0.19414926534679716</v>
      </c>
      <c r="I27" s="110">
        <f t="shared" si="1"/>
        <v>0.19414926534679716</v>
      </c>
      <c r="J27" s="85">
        <f>分析係数表!G30</f>
        <v>0.34463347510632975</v>
      </c>
      <c r="K27" s="111">
        <f t="shared" si="2"/>
        <v>6.6910336005807633E-2</v>
      </c>
      <c r="L27" s="79"/>
      <c r="M27" s="80"/>
      <c r="N27" s="81">
        <f>分析係数表!H30</f>
        <v>0</v>
      </c>
      <c r="O27" s="82">
        <f t="shared" si="3"/>
        <v>0</v>
      </c>
      <c r="P27" s="76">
        <f>分析係数表!C30</f>
        <v>1</v>
      </c>
      <c r="Q27" s="82">
        <f t="shared" si="4"/>
        <v>0</v>
      </c>
      <c r="R27" s="83">
        <v>1.1302369612064295E-2</v>
      </c>
      <c r="S27" s="84">
        <f t="shared" si="5"/>
        <v>0.20545163495886146</v>
      </c>
      <c r="T27" s="85">
        <f>分析係数表!F30</f>
        <v>0.44145609206905179</v>
      </c>
      <c r="U27" s="86">
        <f t="shared" si="6"/>
        <v>9.0697875878136366E-2</v>
      </c>
      <c r="V27" s="87">
        <f>分析係数表!D30</f>
        <v>0.12797097823367526</v>
      </c>
      <c r="W27" s="167">
        <f t="shared" si="7"/>
        <v>0</v>
      </c>
      <c r="X27" s="76">
        <f>分析係数表!E30</f>
        <v>9.4195646735051292E-2</v>
      </c>
      <c r="Y27" s="166">
        <f t="shared" si="8"/>
        <v>0</v>
      </c>
    </row>
    <row r="28" spans="1:25" x14ac:dyDescent="0.2">
      <c r="A28" s="6" t="s">
        <v>16</v>
      </c>
      <c r="B28" s="5" t="s">
        <v>192</v>
      </c>
      <c r="C28" s="90"/>
      <c r="D28" s="107">
        <f>投入係数表!AO28</f>
        <v>0</v>
      </c>
      <c r="E28" s="110">
        <f t="shared" si="9"/>
        <v>0</v>
      </c>
      <c r="F28" s="85">
        <f>分析係数表!C31</f>
        <v>1.5332197614991494E-2</v>
      </c>
      <c r="G28" s="110">
        <f t="shared" si="0"/>
        <v>0</v>
      </c>
      <c r="H28" s="110">
        <v>7.438417719779958E-3</v>
      </c>
      <c r="I28" s="110">
        <f t="shared" si="1"/>
        <v>7.438417719779958E-3</v>
      </c>
      <c r="J28" s="85">
        <f>分析係数表!G31</f>
        <v>7.407407407407407E-2</v>
      </c>
      <c r="K28" s="111">
        <f t="shared" si="2"/>
        <v>5.5099390516888576E-4</v>
      </c>
      <c r="L28" s="79"/>
      <c r="M28" s="80"/>
      <c r="N28" s="81">
        <f>分析係数表!H31</f>
        <v>2.4786152084596214E-2</v>
      </c>
      <c r="O28" s="82">
        <f t="shared" si="3"/>
        <v>0.19411317526996549</v>
      </c>
      <c r="P28" s="76">
        <f>分析係数表!C31</f>
        <v>1.5332197614991494E-2</v>
      </c>
      <c r="Q28" s="82">
        <f t="shared" si="4"/>
        <v>2.9761815629125907E-3</v>
      </c>
      <c r="R28" s="83">
        <v>3.5551712678198984E-3</v>
      </c>
      <c r="S28" s="84">
        <f t="shared" si="5"/>
        <v>1.0993588987599856E-2</v>
      </c>
      <c r="T28" s="85">
        <f>分析係数表!F31</f>
        <v>0.37037037037037035</v>
      </c>
      <c r="U28" s="86">
        <f t="shared" si="6"/>
        <v>4.0716996250369838E-3</v>
      </c>
      <c r="V28" s="87">
        <f>分析係数表!D31</f>
        <v>0</v>
      </c>
      <c r="W28" s="167">
        <f t="shared" si="7"/>
        <v>0</v>
      </c>
      <c r="X28" s="76">
        <f>分析係数表!E31</f>
        <v>0</v>
      </c>
      <c r="Y28" s="166">
        <f t="shared" si="8"/>
        <v>0</v>
      </c>
    </row>
    <row r="29" spans="1:25" x14ac:dyDescent="0.2">
      <c r="A29" s="6" t="s">
        <v>17</v>
      </c>
      <c r="B29" s="5" t="s">
        <v>272</v>
      </c>
      <c r="C29" s="90"/>
      <c r="D29" s="107">
        <f>投入係数表!AO29</f>
        <v>0</v>
      </c>
      <c r="E29" s="110">
        <f t="shared" si="9"/>
        <v>0</v>
      </c>
      <c r="F29" s="85">
        <f>分析係数表!C32</f>
        <v>0</v>
      </c>
      <c r="G29" s="110">
        <f t="shared" si="0"/>
        <v>0</v>
      </c>
      <c r="H29" s="110">
        <v>0</v>
      </c>
      <c r="I29" s="110">
        <f t="shared" si="1"/>
        <v>0</v>
      </c>
      <c r="J29" s="85">
        <f>分析係数表!G32</f>
        <v>0</v>
      </c>
      <c r="K29" s="111">
        <f t="shared" si="2"/>
        <v>0</v>
      </c>
      <c r="L29" s="79"/>
      <c r="M29" s="80"/>
      <c r="N29" s="81">
        <f>分析係数表!H32</f>
        <v>7.0384589479356103E-3</v>
      </c>
      <c r="O29" s="82">
        <f t="shared" si="3"/>
        <v>5.5121811999215752E-2</v>
      </c>
      <c r="P29" s="76">
        <f>分析係数表!C32</f>
        <v>0</v>
      </c>
      <c r="Q29" s="82">
        <f t="shared" si="4"/>
        <v>0</v>
      </c>
      <c r="R29" s="83">
        <v>0</v>
      </c>
      <c r="S29" s="84">
        <f t="shared" si="5"/>
        <v>0</v>
      </c>
      <c r="T29" s="85">
        <f>分析係数表!F32</f>
        <v>0</v>
      </c>
      <c r="U29" s="86">
        <f t="shared" si="6"/>
        <v>0</v>
      </c>
      <c r="V29" s="87">
        <f>分析係数表!D32</f>
        <v>0</v>
      </c>
      <c r="W29" s="167">
        <f t="shared" si="7"/>
        <v>0</v>
      </c>
      <c r="X29" s="76">
        <f>分析係数表!E32</f>
        <v>0</v>
      </c>
      <c r="Y29" s="166">
        <f t="shared" si="8"/>
        <v>0</v>
      </c>
    </row>
    <row r="30" spans="1:25" x14ac:dyDescent="0.2">
      <c r="A30" s="6" t="s">
        <v>18</v>
      </c>
      <c r="B30" s="5" t="s">
        <v>273</v>
      </c>
      <c r="C30" s="90"/>
      <c r="D30" s="107">
        <f>投入係数表!AO30</f>
        <v>1.9607843137254902E-2</v>
      </c>
      <c r="E30" s="110">
        <f t="shared" si="9"/>
        <v>1.9607843137254901</v>
      </c>
      <c r="F30" s="85">
        <f>分析係数表!C33</f>
        <v>1</v>
      </c>
      <c r="G30" s="110">
        <f t="shared" si="0"/>
        <v>1.9607843137254901</v>
      </c>
      <c r="H30" s="110">
        <v>2.509045561557282</v>
      </c>
      <c r="I30" s="110">
        <f t="shared" si="1"/>
        <v>2.509045561557282</v>
      </c>
      <c r="J30" s="85">
        <f>分析係数表!G33</f>
        <v>0.50724637681159424</v>
      </c>
      <c r="K30" s="111">
        <f t="shared" si="2"/>
        <v>1.2727042703551432</v>
      </c>
      <c r="L30" s="79"/>
      <c r="M30" s="80"/>
      <c r="N30" s="81">
        <f>分析係数表!H33</f>
        <v>1.0439819492153296E-3</v>
      </c>
      <c r="O30" s="82">
        <f t="shared" si="3"/>
        <v>8.1759625453382209E-3</v>
      </c>
      <c r="P30" s="76">
        <f>分析係数表!C33</f>
        <v>1</v>
      </c>
      <c r="Q30" s="82">
        <f t="shared" si="4"/>
        <v>8.1759625453382209E-3</v>
      </c>
      <c r="R30" s="83">
        <v>2.3214604404935613E-2</v>
      </c>
      <c r="S30" s="84">
        <f t="shared" si="5"/>
        <v>2.5322601659622177</v>
      </c>
      <c r="T30" s="85">
        <f>分析係数表!F33</f>
        <v>0.64822134387351782</v>
      </c>
      <c r="U30" s="86">
        <f t="shared" si="6"/>
        <v>1.641465087817406</v>
      </c>
      <c r="V30" s="87">
        <f>分析係数表!D33</f>
        <v>8.0368906455862976E-2</v>
      </c>
      <c r="W30" s="167">
        <f t="shared" si="7"/>
        <v>0</v>
      </c>
      <c r="X30" s="76">
        <f>分析係数表!E33</f>
        <v>7.9051383399209488E-2</v>
      </c>
      <c r="Y30" s="166">
        <f t="shared" si="8"/>
        <v>0</v>
      </c>
    </row>
    <row r="31" spans="1:25" x14ac:dyDescent="0.2">
      <c r="A31" s="6" t="s">
        <v>19</v>
      </c>
      <c r="B31" s="5" t="s">
        <v>274</v>
      </c>
      <c r="C31" s="90"/>
      <c r="D31" s="107">
        <f>投入係数表!AO31</f>
        <v>5.8823529411764705E-2</v>
      </c>
      <c r="E31" s="110">
        <f t="shared" si="9"/>
        <v>5.8823529411764701</v>
      </c>
      <c r="F31" s="85">
        <f>分析係数表!C34</f>
        <v>0.17998641611953814</v>
      </c>
      <c r="G31" s="110">
        <f t="shared" si="0"/>
        <v>1.0587436242325772</v>
      </c>
      <c r="H31" s="110">
        <v>1.1218351889069713</v>
      </c>
      <c r="I31" s="110">
        <f t="shared" si="1"/>
        <v>1.1218351889069713</v>
      </c>
      <c r="J31" s="85">
        <f>分析係数表!G34</f>
        <v>0.42479908151549944</v>
      </c>
      <c r="K31" s="111">
        <f t="shared" si="2"/>
        <v>0.47655455785944822</v>
      </c>
      <c r="L31" s="79"/>
      <c r="M31" s="80"/>
      <c r="N31" s="81">
        <f>分析係数表!H34</f>
        <v>0.17353674142924497</v>
      </c>
      <c r="O31" s="82">
        <f t="shared" si="3"/>
        <v>1.3590559676170275</v>
      </c>
      <c r="P31" s="76">
        <f>分析係数表!C34</f>
        <v>0.17998641611953814</v>
      </c>
      <c r="Q31" s="82">
        <f t="shared" si="4"/>
        <v>0.24461161291725986</v>
      </c>
      <c r="R31" s="83">
        <v>0.2595693791680761</v>
      </c>
      <c r="S31" s="84">
        <f t="shared" si="5"/>
        <v>1.3814045680750473</v>
      </c>
      <c r="T31" s="85">
        <f>分析係数表!F34</f>
        <v>0.70187523918867201</v>
      </c>
      <c r="U31" s="86">
        <f t="shared" si="6"/>
        <v>0.96957366163399794</v>
      </c>
      <c r="V31" s="87">
        <f>分析係数表!D34</f>
        <v>0.4351320321469575</v>
      </c>
      <c r="W31" s="167">
        <f t="shared" si="7"/>
        <v>1</v>
      </c>
      <c r="X31" s="76">
        <f>分析係数表!E34</f>
        <v>0.25449674703406044</v>
      </c>
      <c r="Y31" s="166">
        <f t="shared" si="8"/>
        <v>0</v>
      </c>
    </row>
    <row r="32" spans="1:25" x14ac:dyDescent="0.2">
      <c r="A32" s="6" t="s">
        <v>20</v>
      </c>
      <c r="B32" s="5" t="s">
        <v>37</v>
      </c>
      <c r="C32" s="90"/>
      <c r="D32" s="107">
        <f>投入係数表!AO32</f>
        <v>0</v>
      </c>
      <c r="E32" s="110">
        <f t="shared" si="9"/>
        <v>0</v>
      </c>
      <c r="F32" s="85">
        <f>分析係数表!C35</f>
        <v>0.37009544008483564</v>
      </c>
      <c r="G32" s="110">
        <f t="shared" si="0"/>
        <v>0</v>
      </c>
      <c r="H32" s="110">
        <v>0.25018675423314352</v>
      </c>
      <c r="I32" s="110">
        <f t="shared" si="1"/>
        <v>0.25018675423314352</v>
      </c>
      <c r="J32" s="85">
        <f>分析係数表!G35</f>
        <v>0.31512981199641898</v>
      </c>
      <c r="K32" s="111">
        <f t="shared" si="2"/>
        <v>7.8841304825484793E-2</v>
      </c>
      <c r="L32" s="79"/>
      <c r="M32" s="80"/>
      <c r="N32" s="81">
        <f>分析係数表!H35</f>
        <v>6.5501448103994067E-2</v>
      </c>
      <c r="O32" s="82">
        <f t="shared" si="3"/>
        <v>0.51297571453815605</v>
      </c>
      <c r="P32" s="76">
        <f>分析係数表!C35</f>
        <v>0.37009544008483564</v>
      </c>
      <c r="Q32" s="82">
        <f t="shared" si="4"/>
        <v>0.18984997282483188</v>
      </c>
      <c r="R32" s="83">
        <v>0.22176095492376557</v>
      </c>
      <c r="S32" s="84">
        <f t="shared" si="5"/>
        <v>0.47194770915690909</v>
      </c>
      <c r="T32" s="85">
        <f>分析係数表!F35</f>
        <v>0.64995523724261417</v>
      </c>
      <c r="U32" s="86">
        <f t="shared" si="6"/>
        <v>0.3067448852711871</v>
      </c>
      <c r="V32" s="87">
        <f>分析係数表!D35</f>
        <v>9.1316025067144133E-2</v>
      </c>
      <c r="W32" s="167">
        <f t="shared" si="7"/>
        <v>0</v>
      </c>
      <c r="X32" s="76">
        <f>分析係数表!E35</f>
        <v>8.5049239033124446E-2</v>
      </c>
      <c r="Y32" s="166">
        <f t="shared" si="8"/>
        <v>0</v>
      </c>
    </row>
    <row r="33" spans="1:25" x14ac:dyDescent="0.2">
      <c r="A33" s="6" t="s">
        <v>21</v>
      </c>
      <c r="B33" s="5" t="s">
        <v>38</v>
      </c>
      <c r="C33" s="90"/>
      <c r="D33" s="107">
        <f>投入係数表!AO33</f>
        <v>1.9607843137254902E-2</v>
      </c>
      <c r="E33" s="110">
        <f t="shared" si="9"/>
        <v>1.9607843137254901</v>
      </c>
      <c r="F33" s="85">
        <f>分析係数表!C36</f>
        <v>0.67206754906435417</v>
      </c>
      <c r="G33" s="110">
        <f t="shared" si="0"/>
        <v>1.3177795079693218</v>
      </c>
      <c r="H33" s="110">
        <v>1.4278107068145232</v>
      </c>
      <c r="I33" s="110">
        <f t="shared" si="1"/>
        <v>1.4278107068145232</v>
      </c>
      <c r="J33" s="85">
        <f>分析係数表!G36</f>
        <v>6.1058344640434192E-3</v>
      </c>
      <c r="K33" s="111">
        <f t="shared" si="2"/>
        <v>8.7179758217983093E-3</v>
      </c>
      <c r="L33" s="79"/>
      <c r="M33" s="80"/>
      <c r="N33" s="81">
        <f>分析係数表!H36</f>
        <v>0.13181114029770324</v>
      </c>
      <c r="O33" s="82">
        <f t="shared" si="3"/>
        <v>1.0322812065307676</v>
      </c>
      <c r="P33" s="76">
        <f>分析係数表!C36</f>
        <v>0.67206754906435417</v>
      </c>
      <c r="Q33" s="82">
        <f t="shared" si="4"/>
        <v>0.69376270041832733</v>
      </c>
      <c r="R33" s="83">
        <v>0.71485543051139178</v>
      </c>
      <c r="S33" s="84">
        <f t="shared" si="5"/>
        <v>2.1426661373259148</v>
      </c>
      <c r="T33" s="85">
        <f>分析係数表!F36</f>
        <v>0.89721845318860249</v>
      </c>
      <c r="U33" s="86">
        <f t="shared" si="6"/>
        <v>1.922439597431155</v>
      </c>
      <c r="V33" s="87">
        <f>分析係数表!D36</f>
        <v>6.7842605156037995E-3</v>
      </c>
      <c r="W33" s="167">
        <f t="shared" si="7"/>
        <v>0</v>
      </c>
      <c r="X33" s="76">
        <f>分析係数表!E36</f>
        <v>3.3921302578018993E-4</v>
      </c>
      <c r="Y33" s="166">
        <f t="shared" si="8"/>
        <v>0</v>
      </c>
    </row>
    <row r="34" spans="1:25" x14ac:dyDescent="0.2">
      <c r="A34" s="6" t="s">
        <v>22</v>
      </c>
      <c r="B34" s="5" t="s">
        <v>377</v>
      </c>
      <c r="C34" s="90"/>
      <c r="D34" s="107">
        <f>投入係数表!AO34</f>
        <v>7.8431372549019607E-2</v>
      </c>
      <c r="E34" s="110">
        <f t="shared" si="9"/>
        <v>7.8431372549019605</v>
      </c>
      <c r="F34" s="85">
        <f>分析係数表!C37</f>
        <v>0.22615884263359909</v>
      </c>
      <c r="G34" s="110">
        <f t="shared" si="0"/>
        <v>1.7737948441850908</v>
      </c>
      <c r="H34" s="110">
        <v>1.9829453714430068</v>
      </c>
      <c r="I34" s="110">
        <f t="shared" si="1"/>
        <v>1.9829453714430068</v>
      </c>
      <c r="J34" s="85">
        <f>分析係数表!G37</f>
        <v>0.42877801879971078</v>
      </c>
      <c r="K34" s="111">
        <f t="shared" si="2"/>
        <v>0.85024338775538899</v>
      </c>
      <c r="L34" s="79"/>
      <c r="M34" s="80"/>
      <c r="N34" s="81">
        <f>分析係数表!H37</f>
        <v>5.1626591230551626E-2</v>
      </c>
      <c r="O34" s="82">
        <f t="shared" si="3"/>
        <v>0.40431453490333846</v>
      </c>
      <c r="P34" s="76">
        <f>分析係数表!C37</f>
        <v>0.22615884263359909</v>
      </c>
      <c r="Q34" s="82">
        <f t="shared" si="4"/>
        <v>9.1439307273680936E-2</v>
      </c>
      <c r="R34" s="83">
        <v>0.10645342384477724</v>
      </c>
      <c r="S34" s="84">
        <f t="shared" si="5"/>
        <v>2.0893987952877842</v>
      </c>
      <c r="T34" s="85">
        <f>分析係数表!F37</f>
        <v>0.63340563991323207</v>
      </c>
      <c r="U34" s="86">
        <f t="shared" si="6"/>
        <v>1.3234369809631952</v>
      </c>
      <c r="V34" s="87">
        <f>分析係数表!D37</f>
        <v>0.1005061460592914</v>
      </c>
      <c r="W34" s="167">
        <f t="shared" si="7"/>
        <v>0</v>
      </c>
      <c r="X34" s="76">
        <f>分析係数表!E37</f>
        <v>8.315256688358641E-2</v>
      </c>
      <c r="Y34" s="166">
        <f t="shared" si="8"/>
        <v>0</v>
      </c>
    </row>
    <row r="35" spans="1:25" x14ac:dyDescent="0.2">
      <c r="A35" s="6" t="s">
        <v>23</v>
      </c>
      <c r="B35" s="5" t="s">
        <v>193</v>
      </c>
      <c r="C35" s="90"/>
      <c r="D35" s="107">
        <f>投入係数表!AO35</f>
        <v>5.8823529411764705E-2</v>
      </c>
      <c r="E35" s="110">
        <f t="shared" si="9"/>
        <v>5.8823529411764701</v>
      </c>
      <c r="F35" s="85">
        <f>分析係数表!C38</f>
        <v>8.5419734904271016E-2</v>
      </c>
      <c r="G35" s="110">
        <f t="shared" si="0"/>
        <v>0.50246902884865297</v>
      </c>
      <c r="H35" s="110">
        <v>0.58059995951844323</v>
      </c>
      <c r="I35" s="110">
        <f t="shared" si="1"/>
        <v>0.58059995951844323</v>
      </c>
      <c r="J35" s="85">
        <f>分析係数表!G38</f>
        <v>0.21071428571428572</v>
      </c>
      <c r="K35" s="111">
        <f t="shared" si="2"/>
        <v>0.12234070575567196</v>
      </c>
      <c r="L35" s="79"/>
      <c r="M35" s="80"/>
      <c r="N35" s="81">
        <f>分析係数表!H38</f>
        <v>4.4689162793830402E-2</v>
      </c>
      <c r="O35" s="82">
        <f t="shared" si="3"/>
        <v>0.34998394508592962</v>
      </c>
      <c r="P35" s="76">
        <f>分析係数表!C38</f>
        <v>8.5419734904271016E-2</v>
      </c>
      <c r="Q35" s="82">
        <f t="shared" si="4"/>
        <v>2.9895535809991054E-2</v>
      </c>
      <c r="R35" s="83">
        <v>3.5193854866090703E-2</v>
      </c>
      <c r="S35" s="84">
        <f t="shared" si="5"/>
        <v>0.61579381438453396</v>
      </c>
      <c r="T35" s="85">
        <f>分析係数表!F38</f>
        <v>0.38214285714285712</v>
      </c>
      <c r="U35" s="86">
        <f t="shared" si="6"/>
        <v>0.23532120763980402</v>
      </c>
      <c r="V35" s="87">
        <f>分析係数表!D38</f>
        <v>6.4285714285714279E-2</v>
      </c>
      <c r="W35" s="167">
        <f t="shared" si="7"/>
        <v>0</v>
      </c>
      <c r="X35" s="76">
        <f>分析係数表!E38</f>
        <v>7.857142857142857E-2</v>
      </c>
      <c r="Y35" s="166">
        <f t="shared" si="8"/>
        <v>0</v>
      </c>
    </row>
    <row r="36" spans="1:25" x14ac:dyDescent="0.2">
      <c r="A36" s="6" t="s">
        <v>24</v>
      </c>
      <c r="B36" s="5" t="s">
        <v>39</v>
      </c>
      <c r="C36" s="90"/>
      <c r="D36" s="107">
        <f>投入係数表!AO36</f>
        <v>0.19607843137254902</v>
      </c>
      <c r="E36" s="110">
        <f t="shared" si="9"/>
        <v>19.607843137254903</v>
      </c>
      <c r="F36" s="85">
        <f>分析係数表!C39</f>
        <v>1</v>
      </c>
      <c r="G36" s="110">
        <f t="shared" si="0"/>
        <v>19.607843137254903</v>
      </c>
      <c r="H36" s="110">
        <v>19.609478426279637</v>
      </c>
      <c r="I36" s="110">
        <f t="shared" si="1"/>
        <v>19.609478426279637</v>
      </c>
      <c r="J36" s="85">
        <f>分析係数表!G39</f>
        <v>0.35514018691588783</v>
      </c>
      <c r="K36" s="111">
        <f t="shared" si="2"/>
        <v>6.9641138336320205</v>
      </c>
      <c r="L36" s="79"/>
      <c r="M36" s="80"/>
      <c r="N36" s="81">
        <f>分析係数表!H39</f>
        <v>4.1085741227183939E-3</v>
      </c>
      <c r="O36" s="82">
        <f t="shared" si="3"/>
        <v>3.2176368726814931E-2</v>
      </c>
      <c r="P36" s="76">
        <f>分析係数表!C39</f>
        <v>1</v>
      </c>
      <c r="Q36" s="82">
        <f t="shared" si="4"/>
        <v>3.2176368726814931E-2</v>
      </c>
      <c r="R36" s="83">
        <v>3.3890067154651475E-2</v>
      </c>
      <c r="S36" s="84">
        <f t="shared" si="5"/>
        <v>19.643368493434288</v>
      </c>
      <c r="T36" s="85">
        <f>分析係数表!F39</f>
        <v>0.70560747663551404</v>
      </c>
      <c r="U36" s="86">
        <f t="shared" si="6"/>
        <v>13.860507675273727</v>
      </c>
      <c r="V36" s="87">
        <f>分析係数表!D39</f>
        <v>5.053651782623745E-2</v>
      </c>
      <c r="W36" s="167">
        <f t="shared" si="7"/>
        <v>1</v>
      </c>
      <c r="X36" s="76">
        <f>分析係数表!E39</f>
        <v>6.4035998615437864E-2</v>
      </c>
      <c r="Y36" s="166">
        <f t="shared" si="8"/>
        <v>1</v>
      </c>
    </row>
    <row r="37" spans="1:25" x14ac:dyDescent="0.2">
      <c r="A37" s="6" t="s">
        <v>25</v>
      </c>
      <c r="B37" s="5" t="s">
        <v>40</v>
      </c>
      <c r="C37" s="90"/>
      <c r="D37" s="107">
        <f>投入係数表!AO37</f>
        <v>0</v>
      </c>
      <c r="E37" s="110">
        <f t="shared" si="9"/>
        <v>0</v>
      </c>
      <c r="F37" s="85">
        <f>分析係数表!C40</f>
        <v>0.70586826347305387</v>
      </c>
      <c r="G37" s="110">
        <f t="shared" si="0"/>
        <v>0</v>
      </c>
      <c r="H37" s="110">
        <v>3.8769555230581247E-3</v>
      </c>
      <c r="I37" s="110">
        <f t="shared" si="1"/>
        <v>3.8769555230581247E-3</v>
      </c>
      <c r="J37" s="85">
        <f>分析係数表!G40</f>
        <v>0.55389507154213036</v>
      </c>
      <c r="K37" s="111">
        <f t="shared" si="2"/>
        <v>2.1474265568099376E-3</v>
      </c>
      <c r="L37" s="79"/>
      <c r="M37" s="80"/>
      <c r="N37" s="81">
        <f>分析係数表!H40</f>
        <v>2.7951774769313667E-2</v>
      </c>
      <c r="O37" s="82">
        <f t="shared" si="3"/>
        <v>0.21890480363324913</v>
      </c>
      <c r="P37" s="76">
        <f>分析係数表!C40</f>
        <v>0.70586826347305387</v>
      </c>
      <c r="Q37" s="82">
        <f t="shared" si="4"/>
        <v>0.15451795360651141</v>
      </c>
      <c r="R37" s="83">
        <v>0.15465710311922889</v>
      </c>
      <c r="S37" s="84">
        <f t="shared" si="5"/>
        <v>0.15853405864228701</v>
      </c>
      <c r="T37" s="85">
        <f>分析係数表!F40</f>
        <v>0.75325914149443562</v>
      </c>
      <c r="U37" s="86">
        <f t="shared" si="6"/>
        <v>0.11941722891051762</v>
      </c>
      <c r="V37" s="87">
        <f>分析係数表!D40</f>
        <v>0.11701112877583465</v>
      </c>
      <c r="W37" s="167">
        <f t="shared" si="7"/>
        <v>0</v>
      </c>
      <c r="X37" s="76">
        <f>分析係数表!E40</f>
        <v>7.6311605723370424E-2</v>
      </c>
      <c r="Y37" s="166">
        <f t="shared" si="8"/>
        <v>0</v>
      </c>
    </row>
    <row r="38" spans="1:25" x14ac:dyDescent="0.2">
      <c r="A38" s="6" t="s">
        <v>26</v>
      </c>
      <c r="B38" s="5" t="s">
        <v>276</v>
      </c>
      <c r="C38" s="90"/>
      <c r="D38" s="107">
        <f>投入係数表!AO38</f>
        <v>0</v>
      </c>
      <c r="E38" s="110">
        <f t="shared" si="9"/>
        <v>0</v>
      </c>
      <c r="F38" s="85">
        <f>分析係数表!C41</f>
        <v>0.40942803268384664</v>
      </c>
      <c r="G38" s="110">
        <f t="shared" si="0"/>
        <v>0</v>
      </c>
      <c r="H38" s="110">
        <v>5.3726911462471767E-8</v>
      </c>
      <c r="I38" s="110">
        <f t="shared" si="1"/>
        <v>5.3726911462471767E-8</v>
      </c>
      <c r="J38" s="85">
        <f>分析係数表!G41</f>
        <v>0.46004842615012109</v>
      </c>
      <c r="K38" s="111">
        <f t="shared" si="2"/>
        <v>2.4716981060217037E-8</v>
      </c>
      <c r="L38" s="79"/>
      <c r="M38" s="80"/>
      <c r="N38" s="81">
        <f>分析係数表!H41</f>
        <v>5.1357176533979927E-2</v>
      </c>
      <c r="O38" s="82">
        <f t="shared" si="3"/>
        <v>0.40220460908518663</v>
      </c>
      <c r="P38" s="76">
        <f>分析係数表!C41</f>
        <v>0.40942803268384664</v>
      </c>
      <c r="Q38" s="82">
        <f t="shared" si="4"/>
        <v>0.16467384183412356</v>
      </c>
      <c r="R38" s="83">
        <v>0.16608125640245991</v>
      </c>
      <c r="S38" s="84">
        <f t="shared" si="5"/>
        <v>0.16608131012937138</v>
      </c>
      <c r="T38" s="85">
        <f>分析係数表!F41</f>
        <v>0.56416464891041163</v>
      </c>
      <c r="U38" s="86">
        <f t="shared" si="6"/>
        <v>9.3697204019717997E-2</v>
      </c>
      <c r="V38" s="87">
        <f>分析係数表!D41</f>
        <v>0.19733656174334141</v>
      </c>
      <c r="W38" s="167">
        <f t="shared" si="7"/>
        <v>0</v>
      </c>
      <c r="X38" s="76">
        <f>分析係数表!E41</f>
        <v>0.1812953995157385</v>
      </c>
      <c r="Y38" s="166">
        <f t="shared" si="8"/>
        <v>0</v>
      </c>
    </row>
    <row r="39" spans="1:25" x14ac:dyDescent="0.2">
      <c r="A39" s="6" t="s">
        <v>51</v>
      </c>
      <c r="B39" s="5" t="s">
        <v>367</v>
      </c>
      <c r="C39" s="90"/>
      <c r="D39" s="107">
        <f>投入係数表!AO39</f>
        <v>0</v>
      </c>
      <c r="E39" s="110">
        <f t="shared" si="9"/>
        <v>0</v>
      </c>
      <c r="F39" s="85">
        <f>分析係数表!C42</f>
        <v>1</v>
      </c>
      <c r="G39" s="110">
        <f>E39*F39</f>
        <v>0</v>
      </c>
      <c r="H39" s="110">
        <v>7.7953487757916363E-3</v>
      </c>
      <c r="I39" s="110">
        <f>C39+H39</f>
        <v>7.7953487757916363E-3</v>
      </c>
      <c r="J39" s="85">
        <f>分析係数表!G42</f>
        <v>0.48732394366197185</v>
      </c>
      <c r="K39" s="111">
        <f>I39*J39</f>
        <v>3.7988601076393044E-3</v>
      </c>
      <c r="L39" s="79"/>
      <c r="M39" s="80"/>
      <c r="N39" s="81">
        <f>分析係数表!H42</f>
        <v>1.5491345052872633E-2</v>
      </c>
      <c r="O39" s="82">
        <f t="shared" si="3"/>
        <v>0.12132073454372842</v>
      </c>
      <c r="P39" s="76">
        <f>分析係数表!C42</f>
        <v>1</v>
      </c>
      <c r="Q39" s="82">
        <f>O39*P39</f>
        <v>0.12132073454372842</v>
      </c>
      <c r="R39" s="83">
        <v>0.1233439660243258</v>
      </c>
      <c r="S39" s="84">
        <f>I39+R39</f>
        <v>0.13113931480011745</v>
      </c>
      <c r="T39" s="85">
        <f>分析係数表!F42</f>
        <v>0.56338028169014087</v>
      </c>
      <c r="U39" s="86">
        <f>S39*T39</f>
        <v>7.3881304112742227E-2</v>
      </c>
      <c r="V39" s="87">
        <f>分析係数表!D42</f>
        <v>0.21267605633802816</v>
      </c>
      <c r="W39" s="167">
        <f>ROUND(S39*V39,0)</f>
        <v>0</v>
      </c>
      <c r="X39" s="76">
        <f>分析係数表!E42</f>
        <v>0.1704225352112676</v>
      </c>
      <c r="Y39" s="166">
        <f>ROUND(S39*X39,0)</f>
        <v>0</v>
      </c>
    </row>
    <row r="40" spans="1:25" x14ac:dyDescent="0.2">
      <c r="A40" s="6" t="s">
        <v>194</v>
      </c>
      <c r="B40" s="5" t="s">
        <v>41</v>
      </c>
      <c r="C40" s="90"/>
      <c r="D40" s="107">
        <f>投入係数表!AO40</f>
        <v>1.9607843137254902E-2</v>
      </c>
      <c r="E40" s="110">
        <f t="shared" si="9"/>
        <v>1.9607843137254901</v>
      </c>
      <c r="F40" s="85">
        <f>分析係数表!C43</f>
        <v>0.37124836885602441</v>
      </c>
      <c r="G40" s="110">
        <f>E40*F40</f>
        <v>0.72793797814906747</v>
      </c>
      <c r="H40" s="110">
        <v>1.6985181270490344</v>
      </c>
      <c r="I40" s="110">
        <f>C40+H40</f>
        <v>1.6985181270490344</v>
      </c>
      <c r="J40" s="85">
        <f>分析係数表!G43</f>
        <v>0.37031082529474812</v>
      </c>
      <c r="K40" s="111">
        <f>I40*J40</f>
        <v>0.62897964940561779</v>
      </c>
      <c r="L40" s="79"/>
      <c r="M40" s="80"/>
      <c r="N40" s="81">
        <f>分析係数表!H43</f>
        <v>4.1186771738398333E-2</v>
      </c>
      <c r="O40" s="82">
        <f t="shared" si="3"/>
        <v>0.3225549094499563</v>
      </c>
      <c r="P40" s="76">
        <f>分析係数表!C43</f>
        <v>0.37124836885602441</v>
      </c>
      <c r="Q40" s="82">
        <f>O40*P40</f>
        <v>0.11974798399979893</v>
      </c>
      <c r="R40" s="83">
        <v>0.17184445037924781</v>
      </c>
      <c r="S40" s="84">
        <f>I40+R40</f>
        <v>1.8703625774282822</v>
      </c>
      <c r="T40" s="85">
        <f>分析係数表!F43</f>
        <v>0.64951768488745976</v>
      </c>
      <c r="U40" s="86">
        <f>S40*T40</f>
        <v>1.21483357119136</v>
      </c>
      <c r="V40" s="87">
        <f>分析係数表!D43</f>
        <v>0.31296891747052519</v>
      </c>
      <c r="W40" s="167">
        <f>ROUND(S40*V40,0)</f>
        <v>1</v>
      </c>
      <c r="X40" s="76">
        <f>分析係数表!E43</f>
        <v>0.24115755627009647</v>
      </c>
      <c r="Y40" s="166">
        <f>ROUND(S40*X40,0)</f>
        <v>0</v>
      </c>
    </row>
    <row r="41" spans="1:25" x14ac:dyDescent="0.2">
      <c r="A41" s="6" t="s">
        <v>340</v>
      </c>
      <c r="B41" s="5" t="s">
        <v>42</v>
      </c>
      <c r="C41" s="90"/>
      <c r="D41" s="107">
        <f>投入係数表!AO41</f>
        <v>0</v>
      </c>
      <c r="E41" s="110">
        <f t="shared" si="9"/>
        <v>0</v>
      </c>
      <c r="F41" s="85">
        <f>分析係数表!C44</f>
        <v>0.32894128525196487</v>
      </c>
      <c r="G41" s="110">
        <f>E41*F41</f>
        <v>0</v>
      </c>
      <c r="H41" s="110">
        <v>4.1505448360262855E-3</v>
      </c>
      <c r="I41" s="110">
        <f>C41+H41</f>
        <v>4.1505448360262855E-3</v>
      </c>
      <c r="J41" s="85">
        <f>分析係数表!G44</f>
        <v>0.26022361770562108</v>
      </c>
      <c r="K41" s="111">
        <f>I41*J41</f>
        <v>1.0800697926801439E-3</v>
      </c>
      <c r="L41" s="79"/>
      <c r="M41" s="80"/>
      <c r="N41" s="81">
        <f>分析係数表!H44</f>
        <v>0.11840775914326127</v>
      </c>
      <c r="O41" s="82">
        <f t="shared" si="3"/>
        <v>0.92731239707771562</v>
      </c>
      <c r="P41" s="76">
        <f>分析係数表!C44</f>
        <v>0.32894128525196487</v>
      </c>
      <c r="Q41" s="82">
        <f>O41*P41</f>
        <v>0.30503133172482416</v>
      </c>
      <c r="R41" s="83">
        <v>0.30865119929653961</v>
      </c>
      <c r="S41" s="84">
        <f>I41+R41</f>
        <v>0.3128017441325659</v>
      </c>
      <c r="T41" s="85">
        <f>分析係数表!F44</f>
        <v>0.457650482462858</v>
      </c>
      <c r="U41" s="86">
        <f>S41*T41</f>
        <v>0.14315386911749226</v>
      </c>
      <c r="V41" s="87">
        <f>分析係数表!D44</f>
        <v>0.19191300352274468</v>
      </c>
      <c r="W41" s="167">
        <f>ROUND(S41*V41,0)</f>
        <v>0</v>
      </c>
      <c r="X41" s="76">
        <f>分析係数表!E44</f>
        <v>0.13018839025884515</v>
      </c>
      <c r="Y41" s="166">
        <f>ROUND(S41*X41,0)</f>
        <v>0</v>
      </c>
    </row>
    <row r="42" spans="1:25" x14ac:dyDescent="0.2">
      <c r="A42" s="6" t="s">
        <v>341</v>
      </c>
      <c r="B42" s="5" t="s">
        <v>278</v>
      </c>
      <c r="C42" s="90"/>
      <c r="D42" s="107">
        <f>投入係数表!AO42</f>
        <v>0</v>
      </c>
      <c r="E42" s="110">
        <f t="shared" si="9"/>
        <v>0</v>
      </c>
      <c r="F42" s="85">
        <f>分析係数表!C45</f>
        <v>1</v>
      </c>
      <c r="G42" s="110">
        <f>E42*F42</f>
        <v>0</v>
      </c>
      <c r="H42" s="110">
        <v>1.5089615429872045E-2</v>
      </c>
      <c r="I42" s="110">
        <f>C42+H42</f>
        <v>1.5089615429872045E-2</v>
      </c>
      <c r="J42" s="85">
        <f>分析係数表!G45</f>
        <v>0</v>
      </c>
      <c r="K42" s="111">
        <f>I42*J42</f>
        <v>0</v>
      </c>
      <c r="L42" s="79"/>
      <c r="M42" s="80"/>
      <c r="N42" s="81">
        <f>分析係数表!H45</f>
        <v>0</v>
      </c>
      <c r="O42" s="82">
        <f t="shared" si="3"/>
        <v>0</v>
      </c>
      <c r="P42" s="76">
        <f>分析係数表!C45</f>
        <v>1</v>
      </c>
      <c r="Q42" s="82">
        <f>O42*P42</f>
        <v>0</v>
      </c>
      <c r="R42" s="83">
        <v>9.2158164816709615E-4</v>
      </c>
      <c r="S42" s="84">
        <f>I42+R42</f>
        <v>1.6011197078039142E-2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4.3404255319148932E-2</v>
      </c>
      <c r="G43" s="110">
        <f>E43*F43</f>
        <v>0</v>
      </c>
      <c r="H43" s="110">
        <v>8.3399740261556506E-3</v>
      </c>
      <c r="I43" s="110">
        <f>C43+H43</f>
        <v>100.00833997402616</v>
      </c>
      <c r="J43" s="85">
        <f>分析係数表!G46</f>
        <v>1.9607843137254902E-2</v>
      </c>
      <c r="K43" s="111">
        <f>I43*J43</f>
        <v>1.9609478426279638</v>
      </c>
      <c r="L43" s="79"/>
      <c r="M43" s="80"/>
      <c r="N43" s="81">
        <f>分析係数表!H46</f>
        <v>2.3708493298309423E-2</v>
      </c>
      <c r="O43" s="82">
        <f t="shared" si="3"/>
        <v>0.18567347199735831</v>
      </c>
      <c r="P43" s="76">
        <f>分析係数表!C46</f>
        <v>4.3404255319148932E-2</v>
      </c>
      <c r="Q43" s="82">
        <f>O43*P43</f>
        <v>8.0590187845661892E-3</v>
      </c>
      <c r="R43" s="83">
        <v>8.7398619819664403E-3</v>
      </c>
      <c r="S43" s="84">
        <f>I43+R43</f>
        <v>100.01707983600812</v>
      </c>
      <c r="T43" s="85">
        <f>分析係数表!F46</f>
        <v>0.33333333333333331</v>
      </c>
      <c r="U43" s="86">
        <f>S43*T43</f>
        <v>33.339026612002705</v>
      </c>
      <c r="V43" s="87">
        <f>分析係数表!D46</f>
        <v>1.9607843137254902E-2</v>
      </c>
      <c r="W43" s="167">
        <f>ROUND(S43*V43,0)</f>
        <v>2</v>
      </c>
      <c r="X43" s="76">
        <f>分析係数表!E46</f>
        <v>5.8823529411764705E-2</v>
      </c>
      <c r="Y43" s="166">
        <f>ROUND(S43*X43,0)</f>
        <v>6</v>
      </c>
    </row>
    <row r="44" spans="1:25" x14ac:dyDescent="0.2">
      <c r="A44" s="192">
        <v>40</v>
      </c>
      <c r="B44" s="14" t="s">
        <v>150</v>
      </c>
      <c r="C44" s="197">
        <f>SUM(C5:C43)</f>
        <v>100</v>
      </c>
      <c r="D44" s="108">
        <f>投入係数表!AO44</f>
        <v>0.66666666666666663</v>
      </c>
      <c r="E44" s="96">
        <f>SUM(E5:E43)</f>
        <v>66.666666666666671</v>
      </c>
      <c r="F44" s="98">
        <f>分析係数表!C47</f>
        <v>0.41345953335341412</v>
      </c>
      <c r="G44" s="96">
        <f>SUM(G5:G43)</f>
        <v>27.262770523753414</v>
      </c>
      <c r="H44" s="96">
        <f>SUM(H5:H43)</f>
        <v>29.787279237917147</v>
      </c>
      <c r="I44" s="96">
        <f>SUM(I5:I43)</f>
        <v>129.78727923791715</v>
      </c>
      <c r="J44" s="98">
        <f>分析係数表!G47</f>
        <v>0.27301530562506093</v>
      </c>
      <c r="K44" s="112">
        <f>SUM(K5:K43)</f>
        <v>12.490457983293364</v>
      </c>
      <c r="L44" s="94">
        <f>最終需要_まとめ!$L$33</f>
        <v>0.627</v>
      </c>
      <c r="M44" s="91">
        <f>K44*L44</f>
        <v>7.8315171555249394</v>
      </c>
      <c r="N44" s="95">
        <f>分析係数表!H47</f>
        <v>1</v>
      </c>
      <c r="O44" s="96">
        <f>SUM(O5:O43)</f>
        <v>7.8315171555249403</v>
      </c>
      <c r="P44" s="92">
        <f>分析係数表!C47</f>
        <v>0.41345953335341412</v>
      </c>
      <c r="Q44" s="96">
        <f>SUM(Q5:Q43)</f>
        <v>2.4674623463743841</v>
      </c>
      <c r="R44" s="91">
        <f>SUM(R5:R43)</f>
        <v>2.7134814612498048</v>
      </c>
      <c r="S44" s="97">
        <f>SUM(S5:S43)</f>
        <v>132.50076069916696</v>
      </c>
      <c r="T44" s="98">
        <f>分析係数表!F47</f>
        <v>0.50258343352939261</v>
      </c>
      <c r="U44" s="99">
        <f>SUM(U5:U43)</f>
        <v>55.599922585013914</v>
      </c>
      <c r="V44" s="100">
        <f>分析係数表!D47</f>
        <v>0.12861924414259254</v>
      </c>
      <c r="W44" s="164">
        <f>SUM(W5:W43)</f>
        <v>5</v>
      </c>
      <c r="X44" s="92">
        <f>分析係数表!E47</f>
        <v>9.5684528645240963E-2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V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24" t="s">
        <v>547</v>
      </c>
      <c r="K1" s="324"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05" t="s">
        <v>66</v>
      </c>
      <c r="U5" s="306"/>
      <c r="V5" s="307"/>
      <c r="W5" s="463" t="s">
        <v>67</v>
      </c>
      <c r="X5" s="464"/>
      <c r="Z5" s="104"/>
      <c r="AA5" s="105"/>
      <c r="AB5" s="302"/>
      <c r="AC5" s="302"/>
      <c r="AD5" s="302"/>
      <c r="AE5" s="302"/>
      <c r="AF5" s="302"/>
      <c r="AG5" s="302"/>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08" t="s">
        <v>439</v>
      </c>
      <c r="U6" s="309" t="s">
        <v>350</v>
      </c>
      <c r="V6" s="310" t="s">
        <v>351</v>
      </c>
      <c r="W6" s="218" t="s">
        <v>211</v>
      </c>
      <c r="X6" s="218" t="s">
        <v>213</v>
      </c>
      <c r="Z6" s="213" t="s">
        <v>1</v>
      </c>
      <c r="AA6" s="158" t="s">
        <v>349</v>
      </c>
      <c r="AB6" s="303" t="s">
        <v>53</v>
      </c>
      <c r="AC6" s="303" t="s">
        <v>54</v>
      </c>
      <c r="AD6" s="303" t="s">
        <v>55</v>
      </c>
      <c r="AE6" s="303" t="s">
        <v>56</v>
      </c>
      <c r="AF6" s="303" t="s">
        <v>57</v>
      </c>
      <c r="AG6" s="303"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11" t="s">
        <v>80</v>
      </c>
      <c r="U7" s="312"/>
      <c r="V7" s="313"/>
      <c r="W7" s="221" t="s">
        <v>81</v>
      </c>
      <c r="X7" s="221" t="s">
        <v>82</v>
      </c>
      <c r="Z7" s="219"/>
      <c r="AA7" s="220"/>
      <c r="AB7" s="304" t="s">
        <v>84</v>
      </c>
      <c r="AC7" s="304" t="s">
        <v>85</v>
      </c>
      <c r="AD7" s="304" t="s">
        <v>86</v>
      </c>
      <c r="AE7" s="304" t="s">
        <v>87</v>
      </c>
      <c r="AF7" s="304" t="s">
        <v>88</v>
      </c>
      <c r="AG7" s="304"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333">
        <f t="shared" ref="C8:C41" si="0">P8</f>
        <v>0.20518758684576188</v>
      </c>
      <c r="D8" s="334">
        <f t="shared" ref="D8:E41" si="1">W8</f>
        <v>0.60455037919826649</v>
      </c>
      <c r="E8" s="334">
        <f t="shared" si="1"/>
        <v>0.35969664138678226</v>
      </c>
      <c r="F8" s="334">
        <f t="shared" ref="F8:G41" si="2">AH8</f>
        <v>0.45341278439869986</v>
      </c>
      <c r="G8" s="334">
        <f t="shared" si="2"/>
        <v>0.11971830985915492</v>
      </c>
      <c r="H8" s="335">
        <f t="shared" ref="H8:H41" si="3">AN8</f>
        <v>1.3167643294941739E-2</v>
      </c>
      <c r="K8" s="224" t="s">
        <v>263</v>
      </c>
      <c r="L8" s="158" t="s">
        <v>264</v>
      </c>
      <c r="M8" s="314">
        <f>取引基本表!AX5</f>
        <v>4318</v>
      </c>
      <c r="N8" s="298">
        <f>ABS(取引基本表!BB5)</f>
        <v>3432</v>
      </c>
      <c r="O8" s="342">
        <f t="shared" ref="O8:O41" si="4">N8/M8</f>
        <v>0.79481241315423812</v>
      </c>
      <c r="P8" s="338">
        <f t="shared" ref="P8:P43" si="5">1-O8</f>
        <v>0.20518758684576188</v>
      </c>
      <c r="R8" s="224" t="s">
        <v>263</v>
      </c>
      <c r="S8" s="158" t="s">
        <v>264</v>
      </c>
      <c r="T8" s="296">
        <f>取引基本表!BD5</f>
        <v>1846</v>
      </c>
      <c r="U8" s="449">
        <f>雇用表!AR5</f>
        <v>1116</v>
      </c>
      <c r="V8" s="450">
        <f>雇用表!AR51</f>
        <v>664</v>
      </c>
      <c r="W8" s="344">
        <f>U8/T8</f>
        <v>0.60455037919826649</v>
      </c>
      <c r="X8" s="344">
        <f>V8/T8</f>
        <v>0.35969664138678226</v>
      </c>
      <c r="Z8" s="224" t="s">
        <v>263</v>
      </c>
      <c r="AA8" s="48" t="s">
        <v>264</v>
      </c>
      <c r="AB8" s="455">
        <f t="array" ref="AB8:AF47">TRANSPOSE(取引基本表!C46:AP50)</f>
        <v>221</v>
      </c>
      <c r="AC8" s="456">
        <v>375</v>
      </c>
      <c r="AD8" s="456">
        <v>296</v>
      </c>
      <c r="AE8" s="456">
        <v>74</v>
      </c>
      <c r="AF8" s="456">
        <v>-129</v>
      </c>
      <c r="AG8" s="299">
        <f t="array" ref="AG8:AG47">TRANSPOSE(取引基本表!C52:AP52)</f>
        <v>1846</v>
      </c>
      <c r="AH8" s="335">
        <f>SUM(AB8:AF8)/AG8</f>
        <v>0.45341278439869986</v>
      </c>
      <c r="AI8" s="346">
        <f>AB8/AG8</f>
        <v>0.11971830985915492</v>
      </c>
      <c r="AK8" s="224" t="s">
        <v>263</v>
      </c>
      <c r="AL8" s="158" t="s">
        <v>264</v>
      </c>
      <c r="AM8" s="314">
        <f>取引基本表!AR5</f>
        <v>391</v>
      </c>
      <c r="AN8" s="338">
        <f t="shared" ref="AN8:AN47" si="6">AM8/AM$47</f>
        <v>1.3167643294941739E-2</v>
      </c>
      <c r="AP8" s="224" t="s">
        <v>263</v>
      </c>
      <c r="AQ8" s="158" t="s">
        <v>264</v>
      </c>
      <c r="AR8" s="317">
        <f>取引基本表!AX5</f>
        <v>4318</v>
      </c>
      <c r="AS8" s="318">
        <f>取引基本表!AY5</f>
        <v>960</v>
      </c>
      <c r="AT8" s="318">
        <f>ABS(取引基本表!BB5)</f>
        <v>3432</v>
      </c>
      <c r="AU8" s="319">
        <f>AS8-AT8</f>
        <v>-2472</v>
      </c>
      <c r="AV8" s="342">
        <v>0.83011676085593211</v>
      </c>
      <c r="AW8" s="338">
        <v>0.16988323914406789</v>
      </c>
    </row>
    <row r="9" spans="1:49" x14ac:dyDescent="0.2">
      <c r="A9" s="225" t="s">
        <v>219</v>
      </c>
      <c r="B9" s="158" t="s">
        <v>265</v>
      </c>
      <c r="C9" s="336">
        <f t="shared" si="0"/>
        <v>1</v>
      </c>
      <c r="D9" s="337">
        <f t="shared" si="1"/>
        <v>7.2916666666666671E-2</v>
      </c>
      <c r="E9" s="337">
        <f t="shared" si="1"/>
        <v>3.125E-2</v>
      </c>
      <c r="F9" s="337">
        <f t="shared" si="2"/>
        <v>0.671875</v>
      </c>
      <c r="G9" s="337">
        <f t="shared" si="2"/>
        <v>0.24479166666666666</v>
      </c>
      <c r="H9" s="338">
        <f t="shared" si="3"/>
        <v>6.7353674142924501E-4</v>
      </c>
      <c r="K9" s="225" t="s">
        <v>219</v>
      </c>
      <c r="L9" s="158" t="s">
        <v>265</v>
      </c>
      <c r="M9" s="314">
        <f>取引基本表!AX6</f>
        <v>209</v>
      </c>
      <c r="N9" s="298">
        <f>ABS(取引基本表!BB6)</f>
        <v>0</v>
      </c>
      <c r="O9" s="342">
        <f t="shared" si="4"/>
        <v>0</v>
      </c>
      <c r="P9" s="338">
        <f t="shared" si="5"/>
        <v>1</v>
      </c>
      <c r="R9" s="225" t="s">
        <v>219</v>
      </c>
      <c r="S9" s="158" t="s">
        <v>265</v>
      </c>
      <c r="T9" s="296">
        <f>取引基本表!BD6</f>
        <v>384</v>
      </c>
      <c r="U9" s="449">
        <f>雇用表!AR6</f>
        <v>28</v>
      </c>
      <c r="V9" s="450">
        <f>雇用表!AR52</f>
        <v>12</v>
      </c>
      <c r="W9" s="344">
        <f t="shared" ref="W9:W47" si="7">U9/T9</f>
        <v>7.2916666666666671E-2</v>
      </c>
      <c r="X9" s="344">
        <f t="shared" ref="X9:X47" si="8">V9/T9</f>
        <v>3.125E-2</v>
      </c>
      <c r="Z9" s="225" t="s">
        <v>219</v>
      </c>
      <c r="AA9" s="48" t="s">
        <v>265</v>
      </c>
      <c r="AB9" s="457">
        <v>94</v>
      </c>
      <c r="AC9" s="318">
        <v>147</v>
      </c>
      <c r="AD9" s="318">
        <v>23</v>
      </c>
      <c r="AE9" s="318">
        <v>9</v>
      </c>
      <c r="AF9" s="318">
        <v>-15</v>
      </c>
      <c r="AG9" s="300">
        <v>384</v>
      </c>
      <c r="AH9" s="338">
        <f t="shared" ref="AH9:AH41" si="9">SUM(AB9:AF9)/AG9</f>
        <v>0.671875</v>
      </c>
      <c r="AI9" s="342">
        <f t="shared" ref="AI9:AI41" si="10">AB9/AG9</f>
        <v>0.24479166666666666</v>
      </c>
      <c r="AK9" s="225" t="s">
        <v>219</v>
      </c>
      <c r="AL9" s="158" t="s">
        <v>265</v>
      </c>
      <c r="AM9" s="314">
        <f>取引基本表!AR6</f>
        <v>20</v>
      </c>
      <c r="AN9" s="338">
        <f t="shared" si="6"/>
        <v>6.7353674142924501E-4</v>
      </c>
      <c r="AP9" s="225" t="s">
        <v>219</v>
      </c>
      <c r="AQ9" s="158" t="s">
        <v>265</v>
      </c>
      <c r="AR9" s="317">
        <f>取引基本表!AX6</f>
        <v>209</v>
      </c>
      <c r="AS9" s="318">
        <f>取引基本表!AY6</f>
        <v>175</v>
      </c>
      <c r="AT9" s="318">
        <f>ABS(取引基本表!BB6)</f>
        <v>0</v>
      </c>
      <c r="AU9" s="319">
        <f t="shared" ref="AU9:AU47" si="11">AS9-AT9</f>
        <v>175</v>
      </c>
      <c r="AV9" s="342">
        <v>0.59023354564755837</v>
      </c>
      <c r="AW9" s="338">
        <v>0.40976645435244163</v>
      </c>
    </row>
    <row r="10" spans="1:49" x14ac:dyDescent="0.2">
      <c r="A10" s="225" t="s">
        <v>220</v>
      </c>
      <c r="B10" s="158" t="s">
        <v>266</v>
      </c>
      <c r="C10" s="336">
        <f t="shared" si="0"/>
        <v>1</v>
      </c>
      <c r="D10" s="337">
        <f t="shared" si="1"/>
        <v>0.10652275926794932</v>
      </c>
      <c r="E10" s="337">
        <f t="shared" si="1"/>
        <v>6.5227592679493199E-2</v>
      </c>
      <c r="F10" s="337">
        <f t="shared" si="2"/>
        <v>0.51806663538244957</v>
      </c>
      <c r="G10" s="337">
        <f t="shared" si="2"/>
        <v>0.17878930079774755</v>
      </c>
      <c r="H10" s="338">
        <f t="shared" si="3"/>
        <v>1.34707348285849E-3</v>
      </c>
      <c r="K10" s="225" t="s">
        <v>220</v>
      </c>
      <c r="L10" s="158" t="s">
        <v>266</v>
      </c>
      <c r="M10" s="314">
        <f>取引基本表!AX7</f>
        <v>849</v>
      </c>
      <c r="N10" s="298">
        <f>ABS(取引基本表!BB7)</f>
        <v>0</v>
      </c>
      <c r="O10" s="342">
        <f t="shared" si="4"/>
        <v>0</v>
      </c>
      <c r="P10" s="338">
        <f t="shared" si="5"/>
        <v>1</v>
      </c>
      <c r="R10" s="225" t="s">
        <v>220</v>
      </c>
      <c r="S10" s="158" t="s">
        <v>266</v>
      </c>
      <c r="T10" s="296">
        <f>取引基本表!BD7</f>
        <v>2131</v>
      </c>
      <c r="U10" s="449">
        <f>雇用表!AR7</f>
        <v>227</v>
      </c>
      <c r="V10" s="450">
        <f>雇用表!AR53</f>
        <v>139</v>
      </c>
      <c r="W10" s="344">
        <f t="shared" si="7"/>
        <v>0.10652275926794932</v>
      </c>
      <c r="X10" s="344">
        <f t="shared" si="8"/>
        <v>6.5227592679493199E-2</v>
      </c>
      <c r="Z10" s="225" t="s">
        <v>220</v>
      </c>
      <c r="AA10" s="48" t="s">
        <v>266</v>
      </c>
      <c r="AB10" s="457">
        <v>381</v>
      </c>
      <c r="AC10" s="318">
        <v>317</v>
      </c>
      <c r="AD10" s="318">
        <v>298</v>
      </c>
      <c r="AE10" s="318">
        <v>110</v>
      </c>
      <c r="AF10" s="318">
        <v>-2</v>
      </c>
      <c r="AG10" s="300">
        <v>2131</v>
      </c>
      <c r="AH10" s="338">
        <f t="shared" si="9"/>
        <v>0.51806663538244957</v>
      </c>
      <c r="AI10" s="342">
        <f t="shared" si="10"/>
        <v>0.17878930079774755</v>
      </c>
      <c r="AK10" s="225" t="s">
        <v>220</v>
      </c>
      <c r="AL10" s="158" t="s">
        <v>266</v>
      </c>
      <c r="AM10" s="314">
        <f>取引基本表!AR7</f>
        <v>40</v>
      </c>
      <c r="AN10" s="338">
        <f t="shared" si="6"/>
        <v>1.34707348285849E-3</v>
      </c>
      <c r="AP10" s="225" t="s">
        <v>220</v>
      </c>
      <c r="AQ10" s="158" t="s">
        <v>266</v>
      </c>
      <c r="AR10" s="317">
        <f>取引基本表!AX7</f>
        <v>849</v>
      </c>
      <c r="AS10" s="318">
        <f>取引基本表!AY7</f>
        <v>1282</v>
      </c>
      <c r="AT10" s="318">
        <f>ABS(取引基本表!BB7)</f>
        <v>0</v>
      </c>
      <c r="AU10" s="319">
        <f t="shared" si="11"/>
        <v>1282</v>
      </c>
      <c r="AV10" s="342">
        <v>0.31992289294256238</v>
      </c>
      <c r="AW10" s="338">
        <v>0.68007710705743762</v>
      </c>
    </row>
    <row r="11" spans="1:49" x14ac:dyDescent="0.2">
      <c r="A11" s="225" t="s">
        <v>221</v>
      </c>
      <c r="B11" s="158" t="s">
        <v>27</v>
      </c>
      <c r="C11" s="336">
        <f t="shared" si="0"/>
        <v>0</v>
      </c>
      <c r="D11" s="337">
        <f t="shared" si="1"/>
        <v>1</v>
      </c>
      <c r="E11" s="337">
        <f t="shared" si="1"/>
        <v>0</v>
      </c>
      <c r="F11" s="337">
        <f t="shared" si="2"/>
        <v>1</v>
      </c>
      <c r="G11" s="337">
        <f t="shared" si="2"/>
        <v>1</v>
      </c>
      <c r="H11" s="338">
        <f t="shared" si="3"/>
        <v>-3.3676837071462249E-5</v>
      </c>
      <c r="K11" s="225" t="s">
        <v>221</v>
      </c>
      <c r="L11" s="158" t="s">
        <v>27</v>
      </c>
      <c r="M11" s="314">
        <f>取引基本表!AX8</f>
        <v>246</v>
      </c>
      <c r="N11" s="298">
        <f>ABS(取引基本表!BB8)</f>
        <v>246</v>
      </c>
      <c r="O11" s="342">
        <f t="shared" si="4"/>
        <v>1</v>
      </c>
      <c r="P11" s="338">
        <f t="shared" si="5"/>
        <v>0</v>
      </c>
      <c r="R11" s="225" t="s">
        <v>221</v>
      </c>
      <c r="S11" s="158" t="s">
        <v>27</v>
      </c>
      <c r="T11" s="296">
        <f>取引基本表!BD8</f>
        <v>1</v>
      </c>
      <c r="U11" s="449">
        <f>雇用表!AR8</f>
        <v>1</v>
      </c>
      <c r="V11" s="450">
        <f>雇用表!AR54</f>
        <v>0</v>
      </c>
      <c r="W11" s="344">
        <f t="shared" si="7"/>
        <v>1</v>
      </c>
      <c r="X11" s="344">
        <f t="shared" si="8"/>
        <v>0</v>
      </c>
      <c r="Z11" s="225" t="s">
        <v>221</v>
      </c>
      <c r="AA11" s="48" t="s">
        <v>27</v>
      </c>
      <c r="AB11" s="457">
        <v>1</v>
      </c>
      <c r="AC11" s="318">
        <v>0</v>
      </c>
      <c r="AD11" s="318">
        <v>0</v>
      </c>
      <c r="AE11" s="318">
        <v>0</v>
      </c>
      <c r="AF11" s="318">
        <v>0</v>
      </c>
      <c r="AG11" s="300">
        <v>1</v>
      </c>
      <c r="AH11" s="338">
        <f t="shared" si="9"/>
        <v>1</v>
      </c>
      <c r="AI11" s="342">
        <f t="shared" si="10"/>
        <v>1</v>
      </c>
      <c r="AK11" s="225" t="s">
        <v>221</v>
      </c>
      <c r="AL11" s="158" t="s">
        <v>27</v>
      </c>
      <c r="AM11" s="314">
        <f>取引基本表!AR8</f>
        <v>-1</v>
      </c>
      <c r="AN11" s="338">
        <f t="shared" si="6"/>
        <v>-3.3676837071462249E-5</v>
      </c>
      <c r="AP11" s="225" t="s">
        <v>221</v>
      </c>
      <c r="AQ11" s="158" t="s">
        <v>27</v>
      </c>
      <c r="AR11" s="317">
        <f>取引基本表!AX8</f>
        <v>246</v>
      </c>
      <c r="AS11" s="318">
        <f>取引基本表!AY8</f>
        <v>1</v>
      </c>
      <c r="AT11" s="318">
        <f>ABS(取引基本表!BB8)</f>
        <v>246</v>
      </c>
      <c r="AU11" s="319">
        <f t="shared" si="11"/>
        <v>-245</v>
      </c>
      <c r="AV11" s="342">
        <v>0.97885279843965589</v>
      </c>
      <c r="AW11" s="338">
        <v>2.1147201560344109E-2</v>
      </c>
    </row>
    <row r="12" spans="1:49" x14ac:dyDescent="0.2">
      <c r="A12" s="225" t="s">
        <v>222</v>
      </c>
      <c r="B12" s="158" t="s">
        <v>190</v>
      </c>
      <c r="C12" s="336">
        <f t="shared" si="0"/>
        <v>0.31725255547245079</v>
      </c>
      <c r="D12" s="337">
        <f t="shared" si="1"/>
        <v>2.9976019184652279E-2</v>
      </c>
      <c r="E12" s="337">
        <f t="shared" si="1"/>
        <v>3.0635491606714627E-2</v>
      </c>
      <c r="F12" s="337">
        <f t="shared" si="2"/>
        <v>0.2880095923261391</v>
      </c>
      <c r="G12" s="337">
        <f t="shared" si="2"/>
        <v>0.14436450839328538</v>
      </c>
      <c r="H12" s="338">
        <f t="shared" si="3"/>
        <v>9.9009900990099015E-2</v>
      </c>
      <c r="K12" s="225" t="s">
        <v>222</v>
      </c>
      <c r="L12" s="158" t="s">
        <v>190</v>
      </c>
      <c r="M12" s="314">
        <f>取引基本表!AX9</f>
        <v>8022</v>
      </c>
      <c r="N12" s="298">
        <f>ABS(取引基本表!BB9)</f>
        <v>5477</v>
      </c>
      <c r="O12" s="342">
        <f t="shared" si="4"/>
        <v>0.68274744452754921</v>
      </c>
      <c r="P12" s="338">
        <f t="shared" si="5"/>
        <v>0.31725255547245079</v>
      </c>
      <c r="R12" s="225" t="s">
        <v>222</v>
      </c>
      <c r="S12" s="158" t="s">
        <v>190</v>
      </c>
      <c r="T12" s="296">
        <f>取引基本表!BD9</f>
        <v>16680</v>
      </c>
      <c r="U12" s="449">
        <f>雇用表!AR9</f>
        <v>500</v>
      </c>
      <c r="V12" s="450">
        <f>雇用表!AR55</f>
        <v>511</v>
      </c>
      <c r="W12" s="344">
        <f t="shared" si="7"/>
        <v>2.9976019184652279E-2</v>
      </c>
      <c r="X12" s="344">
        <f t="shared" si="8"/>
        <v>3.0635491606714627E-2</v>
      </c>
      <c r="Z12" s="225" t="s">
        <v>222</v>
      </c>
      <c r="AA12" s="48" t="s">
        <v>190</v>
      </c>
      <c r="AB12" s="457">
        <v>2408</v>
      </c>
      <c r="AC12" s="318">
        <v>1222</v>
      </c>
      <c r="AD12" s="318">
        <v>822</v>
      </c>
      <c r="AE12" s="318">
        <v>429</v>
      </c>
      <c r="AF12" s="318">
        <v>-77</v>
      </c>
      <c r="AG12" s="300">
        <v>16680</v>
      </c>
      <c r="AH12" s="338">
        <f t="shared" si="9"/>
        <v>0.2880095923261391</v>
      </c>
      <c r="AI12" s="342">
        <f t="shared" si="10"/>
        <v>0.14436450839328538</v>
      </c>
      <c r="AK12" s="225" t="s">
        <v>222</v>
      </c>
      <c r="AL12" s="158" t="s">
        <v>190</v>
      </c>
      <c r="AM12" s="314">
        <f>取引基本表!AR9</f>
        <v>2940</v>
      </c>
      <c r="AN12" s="338">
        <f t="shared" si="6"/>
        <v>9.9009900990099015E-2</v>
      </c>
      <c r="AP12" s="225" t="s">
        <v>222</v>
      </c>
      <c r="AQ12" s="158" t="s">
        <v>190</v>
      </c>
      <c r="AR12" s="317">
        <f>取引基本表!AX9</f>
        <v>8022</v>
      </c>
      <c r="AS12" s="318">
        <f>取引基本表!AY9</f>
        <v>14135</v>
      </c>
      <c r="AT12" s="318">
        <f>ABS(取引基本表!BB9)</f>
        <v>5477</v>
      </c>
      <c r="AU12" s="319">
        <f t="shared" si="11"/>
        <v>8658</v>
      </c>
      <c r="AV12" s="342">
        <v>0.73020703224841943</v>
      </c>
      <c r="AW12" s="338">
        <v>0.26979296775158057</v>
      </c>
    </row>
    <row r="13" spans="1:49" x14ac:dyDescent="0.2">
      <c r="A13" s="225" t="s">
        <v>223</v>
      </c>
      <c r="B13" s="158" t="s">
        <v>28</v>
      </c>
      <c r="C13" s="336">
        <f t="shared" si="0"/>
        <v>0</v>
      </c>
      <c r="D13" s="337">
        <f t="shared" si="1"/>
        <v>0.676056338028169</v>
      </c>
      <c r="E13" s="337">
        <f t="shared" si="1"/>
        <v>0.60563380281690138</v>
      </c>
      <c r="F13" s="337">
        <f t="shared" si="2"/>
        <v>0.38028169014084506</v>
      </c>
      <c r="G13" s="337">
        <f t="shared" si="2"/>
        <v>0.23943661971830985</v>
      </c>
      <c r="H13" s="338">
        <f t="shared" si="3"/>
        <v>1.4784131474371926E-2</v>
      </c>
      <c r="K13" s="225" t="s">
        <v>223</v>
      </c>
      <c r="L13" s="158" t="s">
        <v>28</v>
      </c>
      <c r="M13" s="314">
        <f>取引基本表!AX10</f>
        <v>695</v>
      </c>
      <c r="N13" s="298">
        <f>ABS(取引基本表!BB10)</f>
        <v>695</v>
      </c>
      <c r="O13" s="342">
        <f t="shared" si="4"/>
        <v>1</v>
      </c>
      <c r="P13" s="338">
        <f t="shared" si="5"/>
        <v>0</v>
      </c>
      <c r="R13" s="225" t="s">
        <v>223</v>
      </c>
      <c r="S13" s="158" t="s">
        <v>28</v>
      </c>
      <c r="T13" s="296">
        <f>取引基本表!BD10</f>
        <v>71</v>
      </c>
      <c r="U13" s="449">
        <f>雇用表!AR10</f>
        <v>48</v>
      </c>
      <c r="V13" s="450">
        <f>雇用表!AR56</f>
        <v>43</v>
      </c>
      <c r="W13" s="344">
        <f t="shared" si="7"/>
        <v>0.676056338028169</v>
      </c>
      <c r="X13" s="344">
        <f t="shared" si="8"/>
        <v>0.60563380281690138</v>
      </c>
      <c r="Z13" s="225" t="s">
        <v>223</v>
      </c>
      <c r="AA13" s="48" t="s">
        <v>28</v>
      </c>
      <c r="AB13" s="457">
        <v>17</v>
      </c>
      <c r="AC13" s="318">
        <v>-1</v>
      </c>
      <c r="AD13" s="318">
        <v>8</v>
      </c>
      <c r="AE13" s="318">
        <v>3</v>
      </c>
      <c r="AF13" s="318">
        <v>0</v>
      </c>
      <c r="AG13" s="300">
        <v>71</v>
      </c>
      <c r="AH13" s="338">
        <f t="shared" si="9"/>
        <v>0.38028169014084506</v>
      </c>
      <c r="AI13" s="342">
        <f t="shared" si="10"/>
        <v>0.23943661971830985</v>
      </c>
      <c r="AK13" s="225" t="s">
        <v>223</v>
      </c>
      <c r="AL13" s="158" t="s">
        <v>28</v>
      </c>
      <c r="AM13" s="314">
        <f>取引基本表!AR10</f>
        <v>439</v>
      </c>
      <c r="AN13" s="338">
        <f t="shared" si="6"/>
        <v>1.4784131474371926E-2</v>
      </c>
      <c r="AP13" s="225" t="s">
        <v>223</v>
      </c>
      <c r="AQ13" s="158" t="s">
        <v>28</v>
      </c>
      <c r="AR13" s="317">
        <f>取引基本表!AX10</f>
        <v>695</v>
      </c>
      <c r="AS13" s="318">
        <f>取引基本表!AY10</f>
        <v>71</v>
      </c>
      <c r="AT13" s="318">
        <f>ABS(取引基本表!BB10)</f>
        <v>695</v>
      </c>
      <c r="AU13" s="319">
        <f t="shared" si="11"/>
        <v>-624</v>
      </c>
      <c r="AV13" s="342">
        <v>0.93315766467397665</v>
      </c>
      <c r="AW13" s="338">
        <v>6.684233532602335E-2</v>
      </c>
    </row>
    <row r="14" spans="1:49" x14ac:dyDescent="0.2">
      <c r="A14" s="225" t="s">
        <v>224</v>
      </c>
      <c r="B14" s="158" t="s">
        <v>267</v>
      </c>
      <c r="C14" s="336">
        <f t="shared" si="0"/>
        <v>0</v>
      </c>
      <c r="D14" s="337">
        <f t="shared" si="1"/>
        <v>0.47368421052631576</v>
      </c>
      <c r="E14" s="337">
        <f t="shared" si="1"/>
        <v>0.10526315789473684</v>
      </c>
      <c r="F14" s="337">
        <f t="shared" si="2"/>
        <v>0.42105263157894735</v>
      </c>
      <c r="G14" s="337">
        <f t="shared" si="2"/>
        <v>0.26315789473684209</v>
      </c>
      <c r="H14" s="338">
        <f t="shared" si="3"/>
        <v>1.2460429716441032E-3</v>
      </c>
      <c r="K14" s="225" t="s">
        <v>224</v>
      </c>
      <c r="L14" s="158" t="s">
        <v>267</v>
      </c>
      <c r="M14" s="314">
        <f>取引基本表!AX11</f>
        <v>956</v>
      </c>
      <c r="N14" s="298">
        <f>ABS(取引基本表!BB11)</f>
        <v>956</v>
      </c>
      <c r="O14" s="342">
        <f t="shared" si="4"/>
        <v>1</v>
      </c>
      <c r="P14" s="338">
        <f t="shared" si="5"/>
        <v>0</v>
      </c>
      <c r="R14" s="225" t="s">
        <v>224</v>
      </c>
      <c r="S14" s="158" t="s">
        <v>267</v>
      </c>
      <c r="T14" s="296">
        <f>取引基本表!BD11</f>
        <v>19</v>
      </c>
      <c r="U14" s="449">
        <f>雇用表!AR11</f>
        <v>9</v>
      </c>
      <c r="V14" s="450">
        <f>雇用表!AR57</f>
        <v>2</v>
      </c>
      <c r="W14" s="344">
        <f t="shared" si="7"/>
        <v>0.47368421052631576</v>
      </c>
      <c r="X14" s="344">
        <f t="shared" si="8"/>
        <v>0.10526315789473684</v>
      </c>
      <c r="Z14" s="225" t="s">
        <v>224</v>
      </c>
      <c r="AA14" s="48" t="s">
        <v>267</v>
      </c>
      <c r="AB14" s="457">
        <v>5</v>
      </c>
      <c r="AC14" s="318">
        <v>1</v>
      </c>
      <c r="AD14" s="318">
        <v>1</v>
      </c>
      <c r="AE14" s="318">
        <v>1</v>
      </c>
      <c r="AF14" s="318">
        <v>0</v>
      </c>
      <c r="AG14" s="300">
        <v>19</v>
      </c>
      <c r="AH14" s="338">
        <f t="shared" si="9"/>
        <v>0.42105263157894735</v>
      </c>
      <c r="AI14" s="342">
        <f t="shared" si="10"/>
        <v>0.26315789473684209</v>
      </c>
      <c r="AK14" s="225" t="s">
        <v>224</v>
      </c>
      <c r="AL14" s="158" t="s">
        <v>267</v>
      </c>
      <c r="AM14" s="314">
        <f>取引基本表!AR11</f>
        <v>37</v>
      </c>
      <c r="AN14" s="338">
        <f t="shared" si="6"/>
        <v>1.2460429716441032E-3</v>
      </c>
      <c r="AP14" s="225" t="s">
        <v>224</v>
      </c>
      <c r="AQ14" s="158" t="s">
        <v>267</v>
      </c>
      <c r="AR14" s="317">
        <f>取引基本表!AX11</f>
        <v>956</v>
      </c>
      <c r="AS14" s="318">
        <f>取引基本表!AY11</f>
        <v>19</v>
      </c>
      <c r="AT14" s="318">
        <f>ABS(取引基本表!BB11)</f>
        <v>956</v>
      </c>
      <c r="AU14" s="319">
        <f t="shared" si="11"/>
        <v>-937</v>
      </c>
      <c r="AV14" s="342">
        <v>0.78289172072298208</v>
      </c>
      <c r="AW14" s="338">
        <v>0.21710827927701792</v>
      </c>
    </row>
    <row r="15" spans="1:49" x14ac:dyDescent="0.2">
      <c r="A15" s="225" t="s">
        <v>225</v>
      </c>
      <c r="B15" s="158" t="s">
        <v>29</v>
      </c>
      <c r="C15" s="336">
        <f t="shared" si="0"/>
        <v>0</v>
      </c>
      <c r="D15" s="337">
        <f t="shared" si="1"/>
        <v>0</v>
      </c>
      <c r="E15" s="337">
        <f t="shared" si="1"/>
        <v>0</v>
      </c>
      <c r="F15" s="337">
        <f t="shared" si="2"/>
        <v>0.31182795698924731</v>
      </c>
      <c r="G15" s="337">
        <f t="shared" si="2"/>
        <v>9.6774193548387094E-2</v>
      </c>
      <c r="H15" s="338">
        <f t="shared" si="3"/>
        <v>9.1937765205091938E-3</v>
      </c>
      <c r="K15" s="225" t="s">
        <v>225</v>
      </c>
      <c r="L15" s="158" t="s">
        <v>29</v>
      </c>
      <c r="M15" s="314">
        <f>取引基本表!AX12</f>
        <v>1375</v>
      </c>
      <c r="N15" s="298">
        <f>ABS(取引基本表!BB12)</f>
        <v>1375</v>
      </c>
      <c r="O15" s="342">
        <f t="shared" si="4"/>
        <v>1</v>
      </c>
      <c r="P15" s="338">
        <f t="shared" si="5"/>
        <v>0</v>
      </c>
      <c r="R15" s="225" t="s">
        <v>225</v>
      </c>
      <c r="S15" s="158" t="s">
        <v>29</v>
      </c>
      <c r="T15" s="296">
        <f>取引基本表!BD12</f>
        <v>93</v>
      </c>
      <c r="U15" s="449">
        <f>雇用表!AR12</f>
        <v>0</v>
      </c>
      <c r="V15" s="450">
        <f>雇用表!AR58</f>
        <v>0</v>
      </c>
      <c r="W15" s="344">
        <f t="shared" si="7"/>
        <v>0</v>
      </c>
      <c r="X15" s="344">
        <f t="shared" si="8"/>
        <v>0</v>
      </c>
      <c r="Z15" s="225" t="s">
        <v>225</v>
      </c>
      <c r="AA15" s="48" t="s">
        <v>29</v>
      </c>
      <c r="AB15" s="457">
        <v>9</v>
      </c>
      <c r="AC15" s="318">
        <v>6</v>
      </c>
      <c r="AD15" s="318">
        <v>12</v>
      </c>
      <c r="AE15" s="318">
        <v>2</v>
      </c>
      <c r="AF15" s="318">
        <v>0</v>
      </c>
      <c r="AG15" s="300">
        <v>93</v>
      </c>
      <c r="AH15" s="338">
        <f t="shared" si="9"/>
        <v>0.31182795698924731</v>
      </c>
      <c r="AI15" s="342">
        <f t="shared" si="10"/>
        <v>9.6774193548387094E-2</v>
      </c>
      <c r="AK15" s="225" t="s">
        <v>225</v>
      </c>
      <c r="AL15" s="158" t="s">
        <v>29</v>
      </c>
      <c r="AM15" s="314">
        <f>取引基本表!AR12</f>
        <v>273</v>
      </c>
      <c r="AN15" s="338">
        <f t="shared" si="6"/>
        <v>9.1937765205091938E-3</v>
      </c>
      <c r="AP15" s="225" t="s">
        <v>225</v>
      </c>
      <c r="AQ15" s="158" t="s">
        <v>29</v>
      </c>
      <c r="AR15" s="317">
        <f>取引基本表!AX12</f>
        <v>1375</v>
      </c>
      <c r="AS15" s="318">
        <f>取引基本表!AY12</f>
        <v>93</v>
      </c>
      <c r="AT15" s="318">
        <f>ABS(取引基本表!BB12)</f>
        <v>1375</v>
      </c>
      <c r="AU15" s="319">
        <f t="shared" si="11"/>
        <v>-1282</v>
      </c>
      <c r="AV15" s="342">
        <v>0.8222762164835401</v>
      </c>
      <c r="AW15" s="338">
        <v>0.1777237835164599</v>
      </c>
    </row>
    <row r="16" spans="1:49" x14ac:dyDescent="0.2">
      <c r="A16" s="225" t="s">
        <v>226</v>
      </c>
      <c r="B16" s="158" t="s">
        <v>30</v>
      </c>
      <c r="C16" s="336">
        <f t="shared" si="0"/>
        <v>8.9814814814814792E-2</v>
      </c>
      <c r="D16" s="337">
        <f t="shared" si="1"/>
        <v>0</v>
      </c>
      <c r="E16" s="337">
        <f t="shared" si="1"/>
        <v>0</v>
      </c>
      <c r="F16" s="337">
        <f t="shared" si="2"/>
        <v>0.28372093023255812</v>
      </c>
      <c r="G16" s="337">
        <f t="shared" si="2"/>
        <v>3.255813953488372E-2</v>
      </c>
      <c r="H16" s="338">
        <f t="shared" si="3"/>
        <v>1.7579308951303295E-2</v>
      </c>
      <c r="K16" s="225" t="s">
        <v>226</v>
      </c>
      <c r="L16" s="158" t="s">
        <v>30</v>
      </c>
      <c r="M16" s="314">
        <f>取引基本表!AX13</f>
        <v>1080</v>
      </c>
      <c r="N16" s="298">
        <f>ABS(取引基本表!BB13)</f>
        <v>983</v>
      </c>
      <c r="O16" s="342">
        <f t="shared" si="4"/>
        <v>0.91018518518518521</v>
      </c>
      <c r="P16" s="338">
        <f t="shared" si="5"/>
        <v>8.9814814814814792E-2</v>
      </c>
      <c r="R16" s="225" t="s">
        <v>226</v>
      </c>
      <c r="S16" s="158" t="s">
        <v>30</v>
      </c>
      <c r="T16" s="296">
        <f>取引基本表!BD13</f>
        <v>215</v>
      </c>
      <c r="U16" s="449">
        <f>雇用表!AR13</f>
        <v>0</v>
      </c>
      <c r="V16" s="450">
        <f>雇用表!AR59</f>
        <v>0</v>
      </c>
      <c r="W16" s="344">
        <f t="shared" si="7"/>
        <v>0</v>
      </c>
      <c r="X16" s="344">
        <f t="shared" si="8"/>
        <v>0</v>
      </c>
      <c r="Z16" s="225" t="s">
        <v>226</v>
      </c>
      <c r="AA16" s="48" t="s">
        <v>30</v>
      </c>
      <c r="AB16" s="457">
        <v>7</v>
      </c>
      <c r="AC16" s="318">
        <v>6</v>
      </c>
      <c r="AD16" s="318">
        <v>20</v>
      </c>
      <c r="AE16" s="318">
        <v>29</v>
      </c>
      <c r="AF16" s="318">
        <v>-1</v>
      </c>
      <c r="AG16" s="300">
        <v>215</v>
      </c>
      <c r="AH16" s="338">
        <f t="shared" si="9"/>
        <v>0.28372093023255812</v>
      </c>
      <c r="AI16" s="342">
        <f t="shared" si="10"/>
        <v>3.255813953488372E-2</v>
      </c>
      <c r="AK16" s="225" t="s">
        <v>226</v>
      </c>
      <c r="AL16" s="158" t="s">
        <v>30</v>
      </c>
      <c r="AM16" s="314">
        <f>取引基本表!AR13</f>
        <v>522</v>
      </c>
      <c r="AN16" s="338">
        <f t="shared" si="6"/>
        <v>1.7579308951303295E-2</v>
      </c>
      <c r="AP16" s="225" t="s">
        <v>226</v>
      </c>
      <c r="AQ16" s="158" t="s">
        <v>30</v>
      </c>
      <c r="AR16" s="317">
        <f>取引基本表!AX13</f>
        <v>1080</v>
      </c>
      <c r="AS16" s="318">
        <f>取引基本表!AY13</f>
        <v>118</v>
      </c>
      <c r="AT16" s="318">
        <f>ABS(取引基本表!BB13)</f>
        <v>983</v>
      </c>
      <c r="AU16" s="319">
        <f t="shared" si="11"/>
        <v>-865</v>
      </c>
      <c r="AV16" s="342">
        <v>0.87631747448336361</v>
      </c>
      <c r="AW16" s="338">
        <v>0.12368252551663639</v>
      </c>
    </row>
    <row r="17" spans="1:49" x14ac:dyDescent="0.2">
      <c r="A17" s="225" t="s">
        <v>2</v>
      </c>
      <c r="B17" s="158" t="s">
        <v>374</v>
      </c>
      <c r="C17" s="336">
        <f t="shared" si="0"/>
        <v>7.194244604316502E-3</v>
      </c>
      <c r="D17" s="337">
        <f t="shared" si="1"/>
        <v>3.0303030303030304E-2</v>
      </c>
      <c r="E17" s="337">
        <f t="shared" si="1"/>
        <v>1.0101010101010102E-2</v>
      </c>
      <c r="F17" s="337">
        <f t="shared" si="2"/>
        <v>0.39393939393939392</v>
      </c>
      <c r="G17" s="337">
        <f t="shared" si="2"/>
        <v>0.24242424242424243</v>
      </c>
      <c r="H17" s="338">
        <f t="shared" si="3"/>
        <v>2.8625311510742913E-3</v>
      </c>
      <c r="K17" s="225" t="s">
        <v>2</v>
      </c>
      <c r="L17" s="158" t="s">
        <v>374</v>
      </c>
      <c r="M17" s="314">
        <f>取引基本表!AX14</f>
        <v>695</v>
      </c>
      <c r="N17" s="298">
        <f>ABS(取引基本表!BB14)</f>
        <v>690</v>
      </c>
      <c r="O17" s="342">
        <f t="shared" si="4"/>
        <v>0.9928057553956835</v>
      </c>
      <c r="P17" s="338">
        <f t="shared" si="5"/>
        <v>7.194244604316502E-3</v>
      </c>
      <c r="R17" s="225" t="s">
        <v>2</v>
      </c>
      <c r="S17" s="158" t="s">
        <v>374</v>
      </c>
      <c r="T17" s="296">
        <f>取引基本表!BD14</f>
        <v>99</v>
      </c>
      <c r="U17" s="449">
        <f>雇用表!AR14</f>
        <v>3</v>
      </c>
      <c r="V17" s="450">
        <f>雇用表!AR60</f>
        <v>1</v>
      </c>
      <c r="W17" s="344">
        <f t="shared" si="7"/>
        <v>3.0303030303030304E-2</v>
      </c>
      <c r="X17" s="344">
        <f t="shared" si="8"/>
        <v>1.0101010101010102E-2</v>
      </c>
      <c r="Z17" s="225" t="s">
        <v>2</v>
      </c>
      <c r="AA17" s="48" t="s">
        <v>374</v>
      </c>
      <c r="AB17" s="457">
        <v>24</v>
      </c>
      <c r="AC17" s="318">
        <v>1</v>
      </c>
      <c r="AD17" s="318">
        <v>10</v>
      </c>
      <c r="AE17" s="318">
        <v>4</v>
      </c>
      <c r="AF17" s="318">
        <v>0</v>
      </c>
      <c r="AG17" s="300">
        <v>99</v>
      </c>
      <c r="AH17" s="338">
        <f t="shared" si="9"/>
        <v>0.39393939393939392</v>
      </c>
      <c r="AI17" s="342">
        <f t="shared" si="10"/>
        <v>0.24242424242424243</v>
      </c>
      <c r="AK17" s="225" t="s">
        <v>2</v>
      </c>
      <c r="AL17" s="158" t="s">
        <v>374</v>
      </c>
      <c r="AM17" s="314">
        <f>取引基本表!AR14</f>
        <v>85</v>
      </c>
      <c r="AN17" s="338">
        <f t="shared" si="6"/>
        <v>2.8625311510742913E-3</v>
      </c>
      <c r="AP17" s="225" t="s">
        <v>2</v>
      </c>
      <c r="AQ17" s="158" t="s">
        <v>364</v>
      </c>
      <c r="AR17" s="317">
        <f>取引基本表!AX14</f>
        <v>695</v>
      </c>
      <c r="AS17" s="318">
        <f>取引基本表!AY14</f>
        <v>94</v>
      </c>
      <c r="AT17" s="318">
        <f>ABS(取引基本表!BB14)</f>
        <v>690</v>
      </c>
      <c r="AU17" s="319">
        <f t="shared" si="11"/>
        <v>-596</v>
      </c>
      <c r="AV17" s="342">
        <v>0.80716043298169571</v>
      </c>
      <c r="AW17" s="338">
        <v>0.19283956701830429</v>
      </c>
    </row>
    <row r="18" spans="1:49" x14ac:dyDescent="0.2">
      <c r="A18" s="225" t="s">
        <v>3</v>
      </c>
      <c r="B18" s="158" t="s">
        <v>31</v>
      </c>
      <c r="C18" s="336">
        <f t="shared" si="0"/>
        <v>0.18904593639575973</v>
      </c>
      <c r="D18" s="337">
        <f t="shared" si="1"/>
        <v>5.0393700787401574E-2</v>
      </c>
      <c r="E18" s="337">
        <f t="shared" si="1"/>
        <v>4.5669291338582677E-2</v>
      </c>
      <c r="F18" s="337">
        <f t="shared" si="2"/>
        <v>0.45826771653543308</v>
      </c>
      <c r="G18" s="337">
        <f t="shared" si="2"/>
        <v>0.21417322834645669</v>
      </c>
      <c r="H18" s="338">
        <f t="shared" si="3"/>
        <v>4.7147571900047147E-4</v>
      </c>
      <c r="K18" s="225" t="s">
        <v>3</v>
      </c>
      <c r="L18" s="158" t="s">
        <v>31</v>
      </c>
      <c r="M18" s="314">
        <f>取引基本表!AX15</f>
        <v>566</v>
      </c>
      <c r="N18" s="298">
        <f>ABS(取引基本表!BB15)</f>
        <v>459</v>
      </c>
      <c r="O18" s="342">
        <f t="shared" si="4"/>
        <v>0.81095406360424027</v>
      </c>
      <c r="P18" s="338">
        <f t="shared" si="5"/>
        <v>0.18904593639575973</v>
      </c>
      <c r="R18" s="225" t="s">
        <v>3</v>
      </c>
      <c r="S18" s="158" t="s">
        <v>31</v>
      </c>
      <c r="T18" s="296">
        <f>取引基本表!BD15</f>
        <v>635</v>
      </c>
      <c r="U18" s="449">
        <f>雇用表!AR15</f>
        <v>32</v>
      </c>
      <c r="V18" s="450">
        <f>雇用表!AR61</f>
        <v>29</v>
      </c>
      <c r="W18" s="344">
        <f t="shared" si="7"/>
        <v>5.0393700787401574E-2</v>
      </c>
      <c r="X18" s="344">
        <f t="shared" si="8"/>
        <v>4.5669291338582677E-2</v>
      </c>
      <c r="Z18" s="225" t="s">
        <v>3</v>
      </c>
      <c r="AA18" s="48" t="s">
        <v>31</v>
      </c>
      <c r="AB18" s="457">
        <v>136</v>
      </c>
      <c r="AC18" s="318">
        <v>62</v>
      </c>
      <c r="AD18" s="318">
        <v>73</v>
      </c>
      <c r="AE18" s="318">
        <v>20</v>
      </c>
      <c r="AF18" s="318">
        <v>0</v>
      </c>
      <c r="AG18" s="300">
        <v>635</v>
      </c>
      <c r="AH18" s="338">
        <f t="shared" si="9"/>
        <v>0.45826771653543308</v>
      </c>
      <c r="AI18" s="342">
        <f t="shared" si="10"/>
        <v>0.21417322834645669</v>
      </c>
      <c r="AK18" s="225" t="s">
        <v>3</v>
      </c>
      <c r="AL18" s="158" t="s">
        <v>31</v>
      </c>
      <c r="AM18" s="314">
        <f>取引基本表!AR15</f>
        <v>14</v>
      </c>
      <c r="AN18" s="338">
        <f t="shared" si="6"/>
        <v>4.7147571900047147E-4</v>
      </c>
      <c r="AP18" s="225" t="s">
        <v>3</v>
      </c>
      <c r="AQ18" s="158" t="s">
        <v>31</v>
      </c>
      <c r="AR18" s="317">
        <f>取引基本表!AX15</f>
        <v>566</v>
      </c>
      <c r="AS18" s="318">
        <f>取引基本表!AY15</f>
        <v>528</v>
      </c>
      <c r="AT18" s="318">
        <f>ABS(取引基本表!BB15)</f>
        <v>459</v>
      </c>
      <c r="AU18" s="319">
        <f t="shared" si="11"/>
        <v>69</v>
      </c>
      <c r="AV18" s="342">
        <v>0.69369460950567885</v>
      </c>
      <c r="AW18" s="338">
        <v>0.30630539049432115</v>
      </c>
    </row>
    <row r="19" spans="1:49" x14ac:dyDescent="0.2">
      <c r="A19" s="225" t="s">
        <v>4</v>
      </c>
      <c r="B19" s="158" t="s">
        <v>32</v>
      </c>
      <c r="C19" s="336">
        <f t="shared" si="0"/>
        <v>0.10693641618497107</v>
      </c>
      <c r="D19" s="337">
        <f t="shared" si="1"/>
        <v>0</v>
      </c>
      <c r="E19" s="337">
        <f t="shared" si="1"/>
        <v>0</v>
      </c>
      <c r="F19" s="337">
        <f t="shared" si="2"/>
        <v>0.23125000000000001</v>
      </c>
      <c r="G19" s="337">
        <f t="shared" si="2"/>
        <v>5.6250000000000001E-2</v>
      </c>
      <c r="H19" s="338">
        <f t="shared" si="3"/>
        <v>-1.34707348285849E-4</v>
      </c>
      <c r="K19" s="225" t="s">
        <v>4</v>
      </c>
      <c r="L19" s="158" t="s">
        <v>32</v>
      </c>
      <c r="M19" s="314">
        <f>取引基本表!AX16</f>
        <v>346</v>
      </c>
      <c r="N19" s="298">
        <f>ABS(取引基本表!BB16)</f>
        <v>309</v>
      </c>
      <c r="O19" s="342">
        <f t="shared" si="4"/>
        <v>0.89306358381502893</v>
      </c>
      <c r="P19" s="338">
        <f t="shared" si="5"/>
        <v>0.10693641618497107</v>
      </c>
      <c r="R19" s="225" t="s">
        <v>4</v>
      </c>
      <c r="S19" s="158" t="s">
        <v>32</v>
      </c>
      <c r="T19" s="296">
        <f>取引基本表!BD16</f>
        <v>160</v>
      </c>
      <c r="U19" s="449">
        <f>雇用表!AR16</f>
        <v>0</v>
      </c>
      <c r="V19" s="450">
        <f>雇用表!AR62</f>
        <v>0</v>
      </c>
      <c r="W19" s="344">
        <f t="shared" si="7"/>
        <v>0</v>
      </c>
      <c r="X19" s="344">
        <f t="shared" si="8"/>
        <v>0</v>
      </c>
      <c r="Z19" s="225" t="s">
        <v>4</v>
      </c>
      <c r="AA19" s="48" t="s">
        <v>32</v>
      </c>
      <c r="AB19" s="457">
        <v>9</v>
      </c>
      <c r="AC19" s="318">
        <v>17</v>
      </c>
      <c r="AD19" s="318">
        <v>8</v>
      </c>
      <c r="AE19" s="318">
        <v>3</v>
      </c>
      <c r="AF19" s="318">
        <v>0</v>
      </c>
      <c r="AG19" s="300">
        <v>160</v>
      </c>
      <c r="AH19" s="338">
        <f t="shared" si="9"/>
        <v>0.23125000000000001</v>
      </c>
      <c r="AI19" s="342">
        <f t="shared" si="10"/>
        <v>5.6250000000000001E-2</v>
      </c>
      <c r="AK19" s="225" t="s">
        <v>4</v>
      </c>
      <c r="AL19" s="158" t="s">
        <v>32</v>
      </c>
      <c r="AM19" s="314">
        <f>取引基本表!AR16</f>
        <v>-4</v>
      </c>
      <c r="AN19" s="338">
        <f t="shared" si="6"/>
        <v>-1.34707348285849E-4</v>
      </c>
      <c r="AP19" s="225" t="s">
        <v>4</v>
      </c>
      <c r="AQ19" s="158" t="s">
        <v>32</v>
      </c>
      <c r="AR19" s="317">
        <f>取引基本表!AX16</f>
        <v>346</v>
      </c>
      <c r="AS19" s="318">
        <f>取引基本表!AY16</f>
        <v>123</v>
      </c>
      <c r="AT19" s="318">
        <f>ABS(取引基本表!BB16)</f>
        <v>309</v>
      </c>
      <c r="AU19" s="319">
        <f t="shared" si="11"/>
        <v>-186</v>
      </c>
      <c r="AV19" s="342">
        <v>0.63033685044372512</v>
      </c>
      <c r="AW19" s="338">
        <v>0.36966314955627488</v>
      </c>
    </row>
    <row r="20" spans="1:49" x14ac:dyDescent="0.2">
      <c r="A20" s="225" t="s">
        <v>5</v>
      </c>
      <c r="B20" s="158" t="s">
        <v>33</v>
      </c>
      <c r="C20" s="336">
        <f t="shared" si="0"/>
        <v>0</v>
      </c>
      <c r="D20" s="337">
        <f t="shared" si="1"/>
        <v>0</v>
      </c>
      <c r="E20" s="337">
        <f t="shared" si="1"/>
        <v>0</v>
      </c>
      <c r="F20" s="337">
        <f t="shared" si="2"/>
        <v>0</v>
      </c>
      <c r="G20" s="337">
        <f t="shared" si="2"/>
        <v>0</v>
      </c>
      <c r="H20" s="338">
        <f t="shared" si="3"/>
        <v>6.0618306728632044E-4</v>
      </c>
      <c r="K20" s="225" t="s">
        <v>5</v>
      </c>
      <c r="L20" s="158" t="s">
        <v>33</v>
      </c>
      <c r="M20" s="314">
        <f>取引基本表!AX17</f>
        <v>163</v>
      </c>
      <c r="N20" s="298">
        <f>ABS(取引基本表!BB17)</f>
        <v>163</v>
      </c>
      <c r="O20" s="342">
        <f t="shared" si="4"/>
        <v>1</v>
      </c>
      <c r="P20" s="338">
        <f t="shared" si="5"/>
        <v>0</v>
      </c>
      <c r="R20" s="225" t="s">
        <v>5</v>
      </c>
      <c r="S20" s="158" t="s">
        <v>33</v>
      </c>
      <c r="T20" s="296">
        <f>取引基本表!BD17</f>
        <v>3</v>
      </c>
      <c r="U20" s="449">
        <f>雇用表!AR17</f>
        <v>0</v>
      </c>
      <c r="V20" s="450">
        <f>雇用表!AR63</f>
        <v>0</v>
      </c>
      <c r="W20" s="344">
        <f t="shared" si="7"/>
        <v>0</v>
      </c>
      <c r="X20" s="344">
        <f t="shared" si="8"/>
        <v>0</v>
      </c>
      <c r="Z20" s="225" t="s">
        <v>5</v>
      </c>
      <c r="AA20" s="48" t="s">
        <v>33</v>
      </c>
      <c r="AB20" s="457">
        <v>0</v>
      </c>
      <c r="AC20" s="318">
        <v>0</v>
      </c>
      <c r="AD20" s="318">
        <v>0</v>
      </c>
      <c r="AE20" s="318">
        <v>0</v>
      </c>
      <c r="AF20" s="318">
        <v>0</v>
      </c>
      <c r="AG20" s="300">
        <v>3</v>
      </c>
      <c r="AH20" s="338">
        <f t="shared" si="9"/>
        <v>0</v>
      </c>
      <c r="AI20" s="342">
        <f t="shared" si="10"/>
        <v>0</v>
      </c>
      <c r="AK20" s="225" t="s">
        <v>5</v>
      </c>
      <c r="AL20" s="158" t="s">
        <v>33</v>
      </c>
      <c r="AM20" s="314">
        <f>取引基本表!AR17</f>
        <v>18</v>
      </c>
      <c r="AN20" s="338">
        <f t="shared" si="6"/>
        <v>6.0618306728632044E-4</v>
      </c>
      <c r="AP20" s="225" t="s">
        <v>5</v>
      </c>
      <c r="AQ20" s="158" t="s">
        <v>33</v>
      </c>
      <c r="AR20" s="317">
        <f>取引基本表!AX17</f>
        <v>163</v>
      </c>
      <c r="AS20" s="318">
        <f>取引基本表!AY17</f>
        <v>3</v>
      </c>
      <c r="AT20" s="318">
        <f>ABS(取引基本表!BB17)</f>
        <v>163</v>
      </c>
      <c r="AU20" s="319">
        <f t="shared" si="11"/>
        <v>-160</v>
      </c>
      <c r="AV20" s="342">
        <v>0.88159848319713086</v>
      </c>
      <c r="AW20" s="338">
        <v>0.11840151680286914</v>
      </c>
    </row>
    <row r="21" spans="1:49" x14ac:dyDescent="0.2">
      <c r="A21" s="225" t="s">
        <v>6</v>
      </c>
      <c r="B21" s="158" t="s">
        <v>34</v>
      </c>
      <c r="C21" s="336">
        <f t="shared" si="0"/>
        <v>2.4177949709864643E-2</v>
      </c>
      <c r="D21" s="337">
        <f t="shared" si="1"/>
        <v>0.13407821229050279</v>
      </c>
      <c r="E21" s="337">
        <f t="shared" si="1"/>
        <v>0.11173184357541899</v>
      </c>
      <c r="F21" s="337">
        <f t="shared" si="2"/>
        <v>0.42458100558659218</v>
      </c>
      <c r="G21" s="337">
        <f t="shared" si="2"/>
        <v>0.28491620111731841</v>
      </c>
      <c r="H21" s="338">
        <f t="shared" si="3"/>
        <v>9.7662827507240518E-4</v>
      </c>
      <c r="K21" s="225" t="s">
        <v>6</v>
      </c>
      <c r="L21" s="158" t="s">
        <v>34</v>
      </c>
      <c r="M21" s="314">
        <f>取引基本表!AX18</f>
        <v>1034</v>
      </c>
      <c r="N21" s="298">
        <f>ABS(取引基本表!BB18)</f>
        <v>1009</v>
      </c>
      <c r="O21" s="342">
        <f t="shared" si="4"/>
        <v>0.97582205029013536</v>
      </c>
      <c r="P21" s="338">
        <f t="shared" si="5"/>
        <v>2.4177949709864643E-2</v>
      </c>
      <c r="R21" s="225" t="s">
        <v>6</v>
      </c>
      <c r="S21" s="158" t="s">
        <v>34</v>
      </c>
      <c r="T21" s="296">
        <f>取引基本表!BD18</f>
        <v>179</v>
      </c>
      <c r="U21" s="449">
        <f>雇用表!AR18</f>
        <v>24</v>
      </c>
      <c r="V21" s="450">
        <f>雇用表!AR64</f>
        <v>20</v>
      </c>
      <c r="W21" s="344">
        <f t="shared" si="7"/>
        <v>0.13407821229050279</v>
      </c>
      <c r="X21" s="344">
        <f t="shared" si="8"/>
        <v>0.11173184357541899</v>
      </c>
      <c r="Z21" s="225" t="s">
        <v>6</v>
      </c>
      <c r="AA21" s="48" t="s">
        <v>34</v>
      </c>
      <c r="AB21" s="457">
        <v>51</v>
      </c>
      <c r="AC21" s="318">
        <v>6</v>
      </c>
      <c r="AD21" s="318">
        <v>14</v>
      </c>
      <c r="AE21" s="318">
        <v>5</v>
      </c>
      <c r="AF21" s="318">
        <v>0</v>
      </c>
      <c r="AG21" s="300">
        <v>179</v>
      </c>
      <c r="AH21" s="338">
        <f t="shared" si="9"/>
        <v>0.42458100558659218</v>
      </c>
      <c r="AI21" s="342">
        <f t="shared" si="10"/>
        <v>0.28491620111731841</v>
      </c>
      <c r="AK21" s="225" t="s">
        <v>6</v>
      </c>
      <c r="AL21" s="158" t="s">
        <v>34</v>
      </c>
      <c r="AM21" s="314">
        <f>取引基本表!AR18</f>
        <v>29</v>
      </c>
      <c r="AN21" s="338">
        <f t="shared" si="6"/>
        <v>9.7662827507240518E-4</v>
      </c>
      <c r="AP21" s="225" t="s">
        <v>6</v>
      </c>
      <c r="AQ21" s="158" t="s">
        <v>34</v>
      </c>
      <c r="AR21" s="317">
        <f>取引基本表!AX18</f>
        <v>1034</v>
      </c>
      <c r="AS21" s="318">
        <f>取引基本表!AY18</f>
        <v>154</v>
      </c>
      <c r="AT21" s="318">
        <f>ABS(取引基本表!BB18)</f>
        <v>1009</v>
      </c>
      <c r="AU21" s="319">
        <f t="shared" si="11"/>
        <v>-855</v>
      </c>
      <c r="AV21" s="342">
        <v>0.73741787363403832</v>
      </c>
      <c r="AW21" s="338">
        <v>0.26258212636596168</v>
      </c>
    </row>
    <row r="22" spans="1:49" x14ac:dyDescent="0.2">
      <c r="A22" s="225" t="s">
        <v>7</v>
      </c>
      <c r="B22" s="158" t="s">
        <v>268</v>
      </c>
      <c r="C22" s="336">
        <f t="shared" si="0"/>
        <v>0</v>
      </c>
      <c r="D22" s="337">
        <f t="shared" si="1"/>
        <v>0.7142857142857143</v>
      </c>
      <c r="E22" s="337">
        <f t="shared" si="1"/>
        <v>0.42857142857142855</v>
      </c>
      <c r="F22" s="337">
        <f t="shared" si="2"/>
        <v>0.5714285714285714</v>
      </c>
      <c r="G22" s="337">
        <f t="shared" si="2"/>
        <v>0.2857142857142857</v>
      </c>
      <c r="H22" s="338">
        <f t="shared" si="3"/>
        <v>3.3676837071462249E-5</v>
      </c>
      <c r="K22" s="225" t="s">
        <v>7</v>
      </c>
      <c r="L22" s="158" t="s">
        <v>268</v>
      </c>
      <c r="M22" s="314">
        <f>取引基本表!AX19</f>
        <v>244</v>
      </c>
      <c r="N22" s="298">
        <f>ABS(取引基本表!BB19)</f>
        <v>244</v>
      </c>
      <c r="O22" s="342">
        <f t="shared" si="4"/>
        <v>1</v>
      </c>
      <c r="P22" s="338">
        <f t="shared" si="5"/>
        <v>0</v>
      </c>
      <c r="R22" s="225" t="s">
        <v>7</v>
      </c>
      <c r="S22" s="158" t="s">
        <v>268</v>
      </c>
      <c r="T22" s="296">
        <f>取引基本表!BD19</f>
        <v>7</v>
      </c>
      <c r="U22" s="449">
        <f>雇用表!AR19</f>
        <v>5</v>
      </c>
      <c r="V22" s="450">
        <f>雇用表!AR65</f>
        <v>3</v>
      </c>
      <c r="W22" s="344">
        <f t="shared" si="7"/>
        <v>0.7142857142857143</v>
      </c>
      <c r="X22" s="344">
        <f t="shared" si="8"/>
        <v>0.42857142857142855</v>
      </c>
      <c r="Z22" s="225" t="s">
        <v>7</v>
      </c>
      <c r="AA22" s="48" t="s">
        <v>268</v>
      </c>
      <c r="AB22" s="457">
        <v>2</v>
      </c>
      <c r="AC22" s="318">
        <v>1</v>
      </c>
      <c r="AD22" s="318">
        <v>1</v>
      </c>
      <c r="AE22" s="318">
        <v>0</v>
      </c>
      <c r="AF22" s="318">
        <v>0</v>
      </c>
      <c r="AG22" s="300">
        <v>7</v>
      </c>
      <c r="AH22" s="338">
        <f t="shared" si="9"/>
        <v>0.5714285714285714</v>
      </c>
      <c r="AI22" s="342">
        <f t="shared" si="10"/>
        <v>0.2857142857142857</v>
      </c>
      <c r="AK22" s="225" t="s">
        <v>7</v>
      </c>
      <c r="AL22" s="158" t="s">
        <v>268</v>
      </c>
      <c r="AM22" s="314">
        <f>取引基本表!AR19</f>
        <v>1</v>
      </c>
      <c r="AN22" s="338">
        <f t="shared" si="6"/>
        <v>3.3676837071462249E-5</v>
      </c>
      <c r="AP22" s="225" t="s">
        <v>7</v>
      </c>
      <c r="AQ22" s="158" t="s">
        <v>268</v>
      </c>
      <c r="AR22" s="317">
        <f>取引基本表!AX19</f>
        <v>244</v>
      </c>
      <c r="AS22" s="318">
        <f>取引基本表!AY19</f>
        <v>7</v>
      </c>
      <c r="AT22" s="318">
        <f>ABS(取引基本表!BB19)</f>
        <v>244</v>
      </c>
      <c r="AU22" s="319">
        <f t="shared" si="11"/>
        <v>-237</v>
      </c>
      <c r="AV22" s="342">
        <v>0.80743251432126495</v>
      </c>
      <c r="AW22" s="338">
        <v>0.19256748567873505</v>
      </c>
    </row>
    <row r="23" spans="1:49" x14ac:dyDescent="0.2">
      <c r="A23" s="225" t="s">
        <v>8</v>
      </c>
      <c r="B23" s="158" t="s">
        <v>269</v>
      </c>
      <c r="C23" s="336">
        <f t="shared" si="0"/>
        <v>0</v>
      </c>
      <c r="D23" s="337">
        <f t="shared" si="1"/>
        <v>0.25821596244131456</v>
      </c>
      <c r="E23" s="337">
        <f t="shared" si="1"/>
        <v>0.26760563380281688</v>
      </c>
      <c r="F23" s="337">
        <f t="shared" si="2"/>
        <v>0.44131455399061031</v>
      </c>
      <c r="G23" s="337">
        <f t="shared" si="2"/>
        <v>0.215962441314554</v>
      </c>
      <c r="H23" s="338">
        <f t="shared" si="3"/>
        <v>3.3676837071462249E-5</v>
      </c>
      <c r="K23" s="225" t="s">
        <v>8</v>
      </c>
      <c r="L23" s="158" t="s">
        <v>269</v>
      </c>
      <c r="M23" s="314">
        <f>取引基本表!AX20</f>
        <v>278</v>
      </c>
      <c r="N23" s="298">
        <f>ABS(取引基本表!BB20)</f>
        <v>278</v>
      </c>
      <c r="O23" s="342">
        <f t="shared" si="4"/>
        <v>1</v>
      </c>
      <c r="P23" s="338">
        <f t="shared" si="5"/>
        <v>0</v>
      </c>
      <c r="R23" s="225" t="s">
        <v>8</v>
      </c>
      <c r="S23" s="158" t="s">
        <v>269</v>
      </c>
      <c r="T23" s="296">
        <f>取引基本表!BD20</f>
        <v>213</v>
      </c>
      <c r="U23" s="449">
        <f>雇用表!AR20</f>
        <v>55</v>
      </c>
      <c r="V23" s="450">
        <f>雇用表!AR66</f>
        <v>57</v>
      </c>
      <c r="W23" s="344">
        <f t="shared" si="7"/>
        <v>0.25821596244131456</v>
      </c>
      <c r="X23" s="344">
        <f t="shared" si="8"/>
        <v>0.26760563380281688</v>
      </c>
      <c r="Z23" s="225" t="s">
        <v>8</v>
      </c>
      <c r="AA23" s="48" t="s">
        <v>269</v>
      </c>
      <c r="AB23" s="457">
        <v>46</v>
      </c>
      <c r="AC23" s="318">
        <v>24</v>
      </c>
      <c r="AD23" s="318">
        <v>22</v>
      </c>
      <c r="AE23" s="318">
        <v>2</v>
      </c>
      <c r="AF23" s="318">
        <v>0</v>
      </c>
      <c r="AG23" s="300">
        <v>213</v>
      </c>
      <c r="AH23" s="338">
        <f t="shared" si="9"/>
        <v>0.44131455399061031</v>
      </c>
      <c r="AI23" s="342">
        <f t="shared" si="10"/>
        <v>0.215962441314554</v>
      </c>
      <c r="AK23" s="225" t="s">
        <v>8</v>
      </c>
      <c r="AL23" s="158" t="s">
        <v>269</v>
      </c>
      <c r="AM23" s="314">
        <f>取引基本表!AR20</f>
        <v>1</v>
      </c>
      <c r="AN23" s="338">
        <f t="shared" si="6"/>
        <v>3.3676837071462249E-5</v>
      </c>
      <c r="AP23" s="225" t="s">
        <v>8</v>
      </c>
      <c r="AQ23" s="158" t="s">
        <v>269</v>
      </c>
      <c r="AR23" s="317">
        <f>取引基本表!AX20</f>
        <v>278</v>
      </c>
      <c r="AS23" s="318">
        <f>取引基本表!AY20</f>
        <v>213</v>
      </c>
      <c r="AT23" s="318">
        <f>ABS(取引基本表!BB20)</f>
        <v>278</v>
      </c>
      <c r="AU23" s="319">
        <f t="shared" si="11"/>
        <v>-65</v>
      </c>
      <c r="AV23" s="342">
        <v>0.79883567479416906</v>
      </c>
      <c r="AW23" s="338">
        <v>0.20116432520583094</v>
      </c>
    </row>
    <row r="24" spans="1:49" x14ac:dyDescent="0.2">
      <c r="A24" s="225" t="s">
        <v>9</v>
      </c>
      <c r="B24" s="158" t="s">
        <v>270</v>
      </c>
      <c r="C24" s="336">
        <f t="shared" si="0"/>
        <v>5.8479532163743242E-3</v>
      </c>
      <c r="D24" s="337">
        <f t="shared" si="1"/>
        <v>0</v>
      </c>
      <c r="E24" s="337">
        <f t="shared" si="1"/>
        <v>0</v>
      </c>
      <c r="F24" s="337">
        <f t="shared" si="2"/>
        <v>0.66666666666666663</v>
      </c>
      <c r="G24" s="337">
        <f t="shared" si="2"/>
        <v>0.33333333333333331</v>
      </c>
      <c r="H24" s="338">
        <f t="shared" si="3"/>
        <v>4.0412204485754696E-4</v>
      </c>
      <c r="K24" s="225" t="s">
        <v>9</v>
      </c>
      <c r="L24" s="158" t="s">
        <v>270</v>
      </c>
      <c r="M24" s="314">
        <f>取引基本表!AX21</f>
        <v>342</v>
      </c>
      <c r="N24" s="298">
        <f>ABS(取引基本表!BB21)</f>
        <v>340</v>
      </c>
      <c r="O24" s="342">
        <f t="shared" si="4"/>
        <v>0.99415204678362568</v>
      </c>
      <c r="P24" s="338">
        <f t="shared" si="5"/>
        <v>5.8479532163743242E-3</v>
      </c>
      <c r="R24" s="225" t="s">
        <v>9</v>
      </c>
      <c r="S24" s="158" t="s">
        <v>270</v>
      </c>
      <c r="T24" s="296">
        <f>取引基本表!BD21</f>
        <v>3</v>
      </c>
      <c r="U24" s="449">
        <f>雇用表!AR21</f>
        <v>0</v>
      </c>
      <c r="V24" s="450">
        <f>雇用表!AR67</f>
        <v>0</v>
      </c>
      <c r="W24" s="344">
        <f t="shared" si="7"/>
        <v>0</v>
      </c>
      <c r="X24" s="344">
        <f t="shared" si="8"/>
        <v>0</v>
      </c>
      <c r="Z24" s="225" t="s">
        <v>9</v>
      </c>
      <c r="AA24" s="48" t="s">
        <v>270</v>
      </c>
      <c r="AB24" s="457">
        <v>1</v>
      </c>
      <c r="AC24" s="318">
        <v>0</v>
      </c>
      <c r="AD24" s="318">
        <v>1</v>
      </c>
      <c r="AE24" s="318">
        <v>0</v>
      </c>
      <c r="AF24" s="318">
        <v>0</v>
      </c>
      <c r="AG24" s="300">
        <v>3</v>
      </c>
      <c r="AH24" s="338">
        <f t="shared" si="9"/>
        <v>0.66666666666666663</v>
      </c>
      <c r="AI24" s="342">
        <f t="shared" si="10"/>
        <v>0.33333333333333331</v>
      </c>
      <c r="AK24" s="225" t="s">
        <v>9</v>
      </c>
      <c r="AL24" s="158" t="s">
        <v>270</v>
      </c>
      <c r="AM24" s="314">
        <f>取引基本表!AR21</f>
        <v>12</v>
      </c>
      <c r="AN24" s="338">
        <f t="shared" si="6"/>
        <v>4.0412204485754696E-4</v>
      </c>
      <c r="AP24" s="225" t="s">
        <v>9</v>
      </c>
      <c r="AQ24" s="158" t="s">
        <v>270</v>
      </c>
      <c r="AR24" s="317">
        <f>取引基本表!AX21</f>
        <v>342</v>
      </c>
      <c r="AS24" s="318">
        <f>取引基本表!AY21</f>
        <v>1</v>
      </c>
      <c r="AT24" s="318">
        <f>ABS(取引基本表!BB21)</f>
        <v>340</v>
      </c>
      <c r="AU24" s="319">
        <f t="shared" si="11"/>
        <v>-339</v>
      </c>
      <c r="AV24" s="342">
        <v>0.53203541493025519</v>
      </c>
      <c r="AW24" s="338">
        <v>0.46796458506974481</v>
      </c>
    </row>
    <row r="25" spans="1:49" x14ac:dyDescent="0.2">
      <c r="A25" s="225" t="s">
        <v>10</v>
      </c>
      <c r="B25" s="158" t="s">
        <v>271</v>
      </c>
      <c r="C25" s="336">
        <f t="shared" si="0"/>
        <v>1.2048192771084376E-2</v>
      </c>
      <c r="D25" s="337">
        <f t="shared" si="1"/>
        <v>0</v>
      </c>
      <c r="E25" s="337">
        <f t="shared" si="1"/>
        <v>0</v>
      </c>
      <c r="F25" s="337">
        <f t="shared" si="2"/>
        <v>0.66666666666666663</v>
      </c>
      <c r="G25" s="337">
        <f t="shared" si="2"/>
        <v>0.33333333333333331</v>
      </c>
      <c r="H25" s="338">
        <f t="shared" si="3"/>
        <v>5.3882939314339599E-4</v>
      </c>
      <c r="K25" s="225" t="s">
        <v>10</v>
      </c>
      <c r="L25" s="158" t="s">
        <v>271</v>
      </c>
      <c r="M25" s="314">
        <f>取引基本表!AX22</f>
        <v>83</v>
      </c>
      <c r="N25" s="298">
        <f>ABS(取引基本表!BB22)</f>
        <v>82</v>
      </c>
      <c r="O25" s="342">
        <f t="shared" si="4"/>
        <v>0.98795180722891562</v>
      </c>
      <c r="P25" s="338">
        <f t="shared" si="5"/>
        <v>1.2048192771084376E-2</v>
      </c>
      <c r="R25" s="225" t="s">
        <v>10</v>
      </c>
      <c r="S25" s="158" t="s">
        <v>271</v>
      </c>
      <c r="T25" s="296">
        <f>取引基本表!BD22</f>
        <v>3</v>
      </c>
      <c r="U25" s="449">
        <f>雇用表!AR22</f>
        <v>0</v>
      </c>
      <c r="V25" s="450">
        <f>雇用表!AR68</f>
        <v>0</v>
      </c>
      <c r="W25" s="344">
        <f t="shared" si="7"/>
        <v>0</v>
      </c>
      <c r="X25" s="344">
        <f t="shared" si="8"/>
        <v>0</v>
      </c>
      <c r="Z25" s="225" t="s">
        <v>10</v>
      </c>
      <c r="AA25" s="48" t="s">
        <v>271</v>
      </c>
      <c r="AB25" s="457">
        <v>1</v>
      </c>
      <c r="AC25" s="318">
        <v>0</v>
      </c>
      <c r="AD25" s="318">
        <v>1</v>
      </c>
      <c r="AE25" s="318">
        <v>0</v>
      </c>
      <c r="AF25" s="318">
        <v>0</v>
      </c>
      <c r="AG25" s="300">
        <v>3</v>
      </c>
      <c r="AH25" s="338">
        <f t="shared" si="9"/>
        <v>0.66666666666666663</v>
      </c>
      <c r="AI25" s="342">
        <f t="shared" si="10"/>
        <v>0.33333333333333331</v>
      </c>
      <c r="AK25" s="225" t="s">
        <v>10</v>
      </c>
      <c r="AL25" s="158" t="s">
        <v>271</v>
      </c>
      <c r="AM25" s="314">
        <f>取引基本表!AR22</f>
        <v>16</v>
      </c>
      <c r="AN25" s="338">
        <f t="shared" si="6"/>
        <v>5.3882939314339599E-4</v>
      </c>
      <c r="AP25" s="225" t="s">
        <v>10</v>
      </c>
      <c r="AQ25" s="158" t="s">
        <v>271</v>
      </c>
      <c r="AR25" s="317">
        <f>取引基本表!AX22</f>
        <v>83</v>
      </c>
      <c r="AS25" s="318">
        <f>取引基本表!AY22</f>
        <v>2</v>
      </c>
      <c r="AT25" s="318">
        <f>ABS(取引基本表!BB22)</f>
        <v>82</v>
      </c>
      <c r="AU25" s="319">
        <f t="shared" si="11"/>
        <v>-80</v>
      </c>
      <c r="AV25" s="342">
        <v>0.88160188384965898</v>
      </c>
      <c r="AW25" s="338">
        <v>0.11839811615034102</v>
      </c>
    </row>
    <row r="26" spans="1:49" x14ac:dyDescent="0.2">
      <c r="A26" s="225" t="s">
        <v>11</v>
      </c>
      <c r="B26" s="158" t="s">
        <v>35</v>
      </c>
      <c r="C26" s="336">
        <f t="shared" si="0"/>
        <v>2.4531024531024515E-2</v>
      </c>
      <c r="D26" s="337">
        <f t="shared" si="1"/>
        <v>0.17499999999999999</v>
      </c>
      <c r="E26" s="337">
        <f t="shared" si="1"/>
        <v>0.2</v>
      </c>
      <c r="F26" s="337">
        <f t="shared" si="2"/>
        <v>0.35</v>
      </c>
      <c r="G26" s="337">
        <f t="shared" si="2"/>
        <v>0.2</v>
      </c>
      <c r="H26" s="338">
        <f t="shared" si="3"/>
        <v>1.1988953997440561E-2</v>
      </c>
      <c r="K26" s="225" t="s">
        <v>11</v>
      </c>
      <c r="L26" s="158" t="s">
        <v>35</v>
      </c>
      <c r="M26" s="314">
        <f>取引基本表!AX23</f>
        <v>693</v>
      </c>
      <c r="N26" s="298">
        <f>ABS(取引基本表!BB23)</f>
        <v>676</v>
      </c>
      <c r="O26" s="342">
        <f t="shared" si="4"/>
        <v>0.97546897546897549</v>
      </c>
      <c r="P26" s="338">
        <f t="shared" si="5"/>
        <v>2.4531024531024515E-2</v>
      </c>
      <c r="R26" s="225" t="s">
        <v>11</v>
      </c>
      <c r="S26" s="158" t="s">
        <v>35</v>
      </c>
      <c r="T26" s="296">
        <f>取引基本表!BD23</f>
        <v>120</v>
      </c>
      <c r="U26" s="449">
        <f>雇用表!AR23</f>
        <v>21</v>
      </c>
      <c r="V26" s="450">
        <f>雇用表!AR69</f>
        <v>24</v>
      </c>
      <c r="W26" s="344">
        <f t="shared" si="7"/>
        <v>0.17499999999999999</v>
      </c>
      <c r="X26" s="344">
        <f t="shared" si="8"/>
        <v>0.2</v>
      </c>
      <c r="Z26" s="225" t="s">
        <v>11</v>
      </c>
      <c r="AA26" s="48" t="s">
        <v>35</v>
      </c>
      <c r="AB26" s="457">
        <v>24</v>
      </c>
      <c r="AC26" s="318">
        <v>-2</v>
      </c>
      <c r="AD26" s="318">
        <v>20</v>
      </c>
      <c r="AE26" s="318">
        <v>0</v>
      </c>
      <c r="AF26" s="318">
        <v>0</v>
      </c>
      <c r="AG26" s="300">
        <v>120</v>
      </c>
      <c r="AH26" s="338">
        <f t="shared" si="9"/>
        <v>0.35</v>
      </c>
      <c r="AI26" s="342">
        <f t="shared" si="10"/>
        <v>0.2</v>
      </c>
      <c r="AK26" s="225" t="s">
        <v>11</v>
      </c>
      <c r="AL26" s="158" t="s">
        <v>35</v>
      </c>
      <c r="AM26" s="314">
        <f>取引基本表!AR23</f>
        <v>356</v>
      </c>
      <c r="AN26" s="338">
        <f t="shared" si="6"/>
        <v>1.1988953997440561E-2</v>
      </c>
      <c r="AP26" s="225" t="s">
        <v>11</v>
      </c>
      <c r="AQ26" s="158" t="s">
        <v>35</v>
      </c>
      <c r="AR26" s="317">
        <f>取引基本表!AX23</f>
        <v>693</v>
      </c>
      <c r="AS26" s="318">
        <f>取引基本表!AY23</f>
        <v>103</v>
      </c>
      <c r="AT26" s="318">
        <f>ABS(取引基本表!BB23)</f>
        <v>676</v>
      </c>
      <c r="AU26" s="319">
        <f t="shared" si="11"/>
        <v>-573</v>
      </c>
      <c r="AV26" s="342">
        <v>0.70886039128338962</v>
      </c>
      <c r="AW26" s="338">
        <v>0.29113960871661038</v>
      </c>
    </row>
    <row r="27" spans="1:49" x14ac:dyDescent="0.2">
      <c r="A27" s="225" t="s">
        <v>12</v>
      </c>
      <c r="B27" s="158" t="s">
        <v>375</v>
      </c>
      <c r="C27" s="336">
        <f t="shared" si="0"/>
        <v>0</v>
      </c>
      <c r="D27" s="337">
        <f t="shared" si="1"/>
        <v>0</v>
      </c>
      <c r="E27" s="337">
        <f t="shared" si="1"/>
        <v>0</v>
      </c>
      <c r="F27" s="337">
        <f t="shared" si="2"/>
        <v>0</v>
      </c>
      <c r="G27" s="337">
        <f t="shared" si="2"/>
        <v>0</v>
      </c>
      <c r="H27" s="338">
        <f t="shared" si="3"/>
        <v>1.1483801441368627E-2</v>
      </c>
      <c r="K27" s="225" t="s">
        <v>12</v>
      </c>
      <c r="L27" s="158" t="s">
        <v>376</v>
      </c>
      <c r="M27" s="314">
        <f>取引基本表!AX24</f>
        <v>676</v>
      </c>
      <c r="N27" s="298">
        <f>ABS(取引基本表!BB24)</f>
        <v>676</v>
      </c>
      <c r="O27" s="342">
        <f t="shared" si="4"/>
        <v>1</v>
      </c>
      <c r="P27" s="338">
        <f t="shared" si="5"/>
        <v>0</v>
      </c>
      <c r="R27" s="225" t="s">
        <v>12</v>
      </c>
      <c r="S27" s="158" t="s">
        <v>376</v>
      </c>
      <c r="T27" s="296">
        <f>取引基本表!BD24</f>
        <v>0</v>
      </c>
      <c r="U27" s="449">
        <f>雇用表!AR24</f>
        <v>0</v>
      </c>
      <c r="V27" s="450">
        <f>雇用表!AR70</f>
        <v>0</v>
      </c>
      <c r="W27" s="454">
        <v>0</v>
      </c>
      <c r="X27" s="454">
        <v>0</v>
      </c>
      <c r="Z27" s="225" t="s">
        <v>12</v>
      </c>
      <c r="AA27" s="48" t="s">
        <v>365</v>
      </c>
      <c r="AB27" s="457">
        <v>0</v>
      </c>
      <c r="AC27" s="318">
        <v>0</v>
      </c>
      <c r="AD27" s="318">
        <v>0</v>
      </c>
      <c r="AE27" s="318">
        <v>0</v>
      </c>
      <c r="AF27" s="318">
        <v>0</v>
      </c>
      <c r="AG27" s="300">
        <v>0</v>
      </c>
      <c r="AH27" s="453">
        <v>0</v>
      </c>
      <c r="AI27" s="454">
        <v>0</v>
      </c>
      <c r="AK27" s="225" t="s">
        <v>12</v>
      </c>
      <c r="AL27" s="158" t="s">
        <v>365</v>
      </c>
      <c r="AM27" s="314">
        <f>取引基本表!AR24</f>
        <v>341</v>
      </c>
      <c r="AN27" s="338">
        <f t="shared" si="6"/>
        <v>1.1483801441368627E-2</v>
      </c>
      <c r="AP27" s="225" t="s">
        <v>12</v>
      </c>
      <c r="AQ27" s="158" t="s">
        <v>365</v>
      </c>
      <c r="AR27" s="317">
        <f>取引基本表!AX24</f>
        <v>676</v>
      </c>
      <c r="AS27" s="318">
        <f>取引基本表!AY24</f>
        <v>0</v>
      </c>
      <c r="AT27" s="318">
        <f>ABS(取引基本表!BB24)</f>
        <v>676</v>
      </c>
      <c r="AU27" s="319">
        <f t="shared" si="11"/>
        <v>-676</v>
      </c>
      <c r="AV27" s="342">
        <v>0.77609965062016961</v>
      </c>
      <c r="AW27" s="338">
        <v>0.22390034937983039</v>
      </c>
    </row>
    <row r="28" spans="1:49" x14ac:dyDescent="0.2">
      <c r="A28" s="225" t="s">
        <v>13</v>
      </c>
      <c r="B28" s="158" t="s">
        <v>191</v>
      </c>
      <c r="C28" s="336">
        <f t="shared" si="0"/>
        <v>3.3670033670033517E-3</v>
      </c>
      <c r="D28" s="337">
        <f t="shared" si="1"/>
        <v>0.62222222222222223</v>
      </c>
      <c r="E28" s="337">
        <f t="shared" si="1"/>
        <v>0.62222222222222223</v>
      </c>
      <c r="F28" s="337">
        <f t="shared" si="2"/>
        <v>0.22222222222222221</v>
      </c>
      <c r="G28" s="337">
        <f t="shared" si="2"/>
        <v>0.13333333333333333</v>
      </c>
      <c r="H28" s="338">
        <f t="shared" si="3"/>
        <v>2.1418468377449991E-2</v>
      </c>
      <c r="K28" s="225" t="s">
        <v>13</v>
      </c>
      <c r="L28" s="158" t="s">
        <v>191</v>
      </c>
      <c r="M28" s="314">
        <f>取引基本表!AX25</f>
        <v>1188</v>
      </c>
      <c r="N28" s="298">
        <f>ABS(取引基本表!BB25)</f>
        <v>1184</v>
      </c>
      <c r="O28" s="342">
        <f t="shared" si="4"/>
        <v>0.99663299663299665</v>
      </c>
      <c r="P28" s="338">
        <f t="shared" si="5"/>
        <v>3.3670033670033517E-3</v>
      </c>
      <c r="R28" s="225" t="s">
        <v>13</v>
      </c>
      <c r="S28" s="158" t="s">
        <v>191</v>
      </c>
      <c r="T28" s="296">
        <f>取引基本表!BD25</f>
        <v>45</v>
      </c>
      <c r="U28" s="449">
        <f>雇用表!AR25</f>
        <v>28</v>
      </c>
      <c r="V28" s="450">
        <f>雇用表!AR71</f>
        <v>28</v>
      </c>
      <c r="W28" s="344">
        <f t="shared" si="7"/>
        <v>0.62222222222222223</v>
      </c>
      <c r="X28" s="344">
        <f t="shared" si="8"/>
        <v>0.62222222222222223</v>
      </c>
      <c r="Z28" s="225" t="s">
        <v>13</v>
      </c>
      <c r="AA28" s="48" t="s">
        <v>191</v>
      </c>
      <c r="AB28" s="457">
        <v>6</v>
      </c>
      <c r="AC28" s="318">
        <v>1</v>
      </c>
      <c r="AD28" s="318">
        <v>3</v>
      </c>
      <c r="AE28" s="318">
        <v>0</v>
      </c>
      <c r="AF28" s="318">
        <v>0</v>
      </c>
      <c r="AG28" s="300">
        <v>45</v>
      </c>
      <c r="AH28" s="338">
        <f t="shared" si="9"/>
        <v>0.22222222222222221</v>
      </c>
      <c r="AI28" s="342">
        <f t="shared" si="10"/>
        <v>0.13333333333333333</v>
      </c>
      <c r="AK28" s="225" t="s">
        <v>13</v>
      </c>
      <c r="AL28" s="158" t="s">
        <v>191</v>
      </c>
      <c r="AM28" s="314">
        <f>取引基本表!AR25</f>
        <v>636</v>
      </c>
      <c r="AN28" s="338">
        <f t="shared" si="6"/>
        <v>2.1418468377449991E-2</v>
      </c>
      <c r="AP28" s="225" t="s">
        <v>13</v>
      </c>
      <c r="AQ28" s="158" t="s">
        <v>191</v>
      </c>
      <c r="AR28" s="317">
        <f>取引基本表!AX25</f>
        <v>1188</v>
      </c>
      <c r="AS28" s="318">
        <f>取引基本表!AY25</f>
        <v>41</v>
      </c>
      <c r="AT28" s="318">
        <f>ABS(取引基本表!BB25)</f>
        <v>1184</v>
      </c>
      <c r="AU28" s="319">
        <f t="shared" si="11"/>
        <v>-1143</v>
      </c>
      <c r="AV28" s="342">
        <v>0.77487185874795916</v>
      </c>
      <c r="AW28" s="338">
        <v>0.22512814125204084</v>
      </c>
    </row>
    <row r="29" spans="1:49" x14ac:dyDescent="0.2">
      <c r="A29" s="225" t="s">
        <v>14</v>
      </c>
      <c r="B29" s="158" t="s">
        <v>50</v>
      </c>
      <c r="C29" s="336">
        <f t="shared" si="0"/>
        <v>2.5392986698911768E-2</v>
      </c>
      <c r="D29" s="337">
        <f t="shared" si="1"/>
        <v>0.15384615384615385</v>
      </c>
      <c r="E29" s="337">
        <f t="shared" si="1"/>
        <v>0.10256410256410256</v>
      </c>
      <c r="F29" s="337">
        <f t="shared" si="2"/>
        <v>0.51282051282051277</v>
      </c>
      <c r="G29" s="337">
        <f t="shared" si="2"/>
        <v>0.29914529914529914</v>
      </c>
      <c r="H29" s="338">
        <f t="shared" si="3"/>
        <v>1.0103051121438675E-2</v>
      </c>
      <c r="K29" s="225" t="s">
        <v>14</v>
      </c>
      <c r="L29" s="158" t="s">
        <v>50</v>
      </c>
      <c r="M29" s="314">
        <f>取引基本表!AX26</f>
        <v>827</v>
      </c>
      <c r="N29" s="298">
        <f>ABS(取引基本表!BB26)</f>
        <v>806</v>
      </c>
      <c r="O29" s="342">
        <f t="shared" si="4"/>
        <v>0.97460701330108823</v>
      </c>
      <c r="P29" s="338">
        <f t="shared" si="5"/>
        <v>2.5392986698911768E-2</v>
      </c>
      <c r="R29" s="225" t="s">
        <v>14</v>
      </c>
      <c r="S29" s="158" t="s">
        <v>50</v>
      </c>
      <c r="T29" s="296">
        <f>取引基本表!BD26</f>
        <v>117</v>
      </c>
      <c r="U29" s="449">
        <f>雇用表!AR26</f>
        <v>18</v>
      </c>
      <c r="V29" s="450">
        <f>雇用表!AR72</f>
        <v>12</v>
      </c>
      <c r="W29" s="344">
        <f t="shared" si="7"/>
        <v>0.15384615384615385</v>
      </c>
      <c r="X29" s="344">
        <f t="shared" si="8"/>
        <v>0.10256410256410256</v>
      </c>
      <c r="Z29" s="225" t="s">
        <v>14</v>
      </c>
      <c r="AA29" s="48" t="s">
        <v>50</v>
      </c>
      <c r="AB29" s="457">
        <v>35</v>
      </c>
      <c r="AC29" s="318">
        <v>9</v>
      </c>
      <c r="AD29" s="318">
        <v>13</v>
      </c>
      <c r="AE29" s="318">
        <v>3</v>
      </c>
      <c r="AF29" s="318">
        <v>0</v>
      </c>
      <c r="AG29" s="300">
        <v>117</v>
      </c>
      <c r="AH29" s="338">
        <f t="shared" si="9"/>
        <v>0.51282051282051277</v>
      </c>
      <c r="AI29" s="342">
        <f t="shared" si="10"/>
        <v>0.29914529914529914</v>
      </c>
      <c r="AK29" s="225" t="s">
        <v>14</v>
      </c>
      <c r="AL29" s="158" t="s">
        <v>50</v>
      </c>
      <c r="AM29" s="314">
        <f>取引基本表!AR26</f>
        <v>300</v>
      </c>
      <c r="AN29" s="338">
        <f t="shared" si="6"/>
        <v>1.0103051121438675E-2</v>
      </c>
      <c r="AP29" s="225" t="s">
        <v>14</v>
      </c>
      <c r="AQ29" s="158" t="s">
        <v>50</v>
      </c>
      <c r="AR29" s="317">
        <f>取引基本表!AX26</f>
        <v>827</v>
      </c>
      <c r="AS29" s="318">
        <f>取引基本表!AY26</f>
        <v>96</v>
      </c>
      <c r="AT29" s="318">
        <f>ABS(取引基本表!BB26)</f>
        <v>806</v>
      </c>
      <c r="AU29" s="319">
        <f t="shared" si="11"/>
        <v>-710</v>
      </c>
      <c r="AV29" s="342">
        <v>0.79707187916920597</v>
      </c>
      <c r="AW29" s="338">
        <v>0.20292812083079403</v>
      </c>
    </row>
    <row r="30" spans="1:49" x14ac:dyDescent="0.2">
      <c r="A30" s="225" t="s">
        <v>15</v>
      </c>
      <c r="B30" s="158" t="s">
        <v>36</v>
      </c>
      <c r="C30" s="336">
        <f t="shared" si="0"/>
        <v>1</v>
      </c>
      <c r="D30" s="337">
        <f t="shared" si="1"/>
        <v>0.12797097823367526</v>
      </c>
      <c r="E30" s="337">
        <f t="shared" si="1"/>
        <v>9.4195646735051292E-2</v>
      </c>
      <c r="F30" s="337">
        <f t="shared" si="2"/>
        <v>0.44145609206905179</v>
      </c>
      <c r="G30" s="337">
        <f t="shared" si="2"/>
        <v>0.34463347510632975</v>
      </c>
      <c r="H30" s="338">
        <f t="shared" si="3"/>
        <v>0</v>
      </c>
      <c r="K30" s="225" t="s">
        <v>15</v>
      </c>
      <c r="L30" s="158" t="s">
        <v>36</v>
      </c>
      <c r="M30" s="314">
        <f>取引基本表!AX27</f>
        <v>7994</v>
      </c>
      <c r="N30" s="298">
        <f>ABS(取引基本表!BB27)</f>
        <v>0</v>
      </c>
      <c r="O30" s="342">
        <f t="shared" si="4"/>
        <v>0</v>
      </c>
      <c r="P30" s="338">
        <f t="shared" si="5"/>
        <v>1</v>
      </c>
      <c r="R30" s="225" t="s">
        <v>15</v>
      </c>
      <c r="S30" s="158" t="s">
        <v>36</v>
      </c>
      <c r="T30" s="296">
        <f>取引基本表!BD27</f>
        <v>7994</v>
      </c>
      <c r="U30" s="449">
        <f>雇用表!AR27</f>
        <v>1023</v>
      </c>
      <c r="V30" s="450">
        <f>雇用表!AR73</f>
        <v>753</v>
      </c>
      <c r="W30" s="344">
        <f t="shared" si="7"/>
        <v>0.12797097823367526</v>
      </c>
      <c r="X30" s="344">
        <f t="shared" si="8"/>
        <v>9.4195646735051292E-2</v>
      </c>
      <c r="Z30" s="225" t="s">
        <v>15</v>
      </c>
      <c r="AA30" s="48" t="s">
        <v>36</v>
      </c>
      <c r="AB30" s="457">
        <v>2755</v>
      </c>
      <c r="AC30" s="318">
        <v>220</v>
      </c>
      <c r="AD30" s="318">
        <v>293</v>
      </c>
      <c r="AE30" s="318">
        <v>295</v>
      </c>
      <c r="AF30" s="318">
        <v>-34</v>
      </c>
      <c r="AG30" s="300">
        <v>7994</v>
      </c>
      <c r="AH30" s="338">
        <f t="shared" si="9"/>
        <v>0.44145609206905179</v>
      </c>
      <c r="AI30" s="342">
        <f t="shared" si="10"/>
        <v>0.34463347510632975</v>
      </c>
      <c r="AK30" s="225" t="s">
        <v>15</v>
      </c>
      <c r="AL30" s="158" t="s">
        <v>36</v>
      </c>
      <c r="AM30" s="314">
        <f>取引基本表!AR27</f>
        <v>0</v>
      </c>
      <c r="AN30" s="338">
        <f t="shared" si="6"/>
        <v>0</v>
      </c>
      <c r="AP30" s="225" t="s">
        <v>15</v>
      </c>
      <c r="AQ30" s="158" t="s">
        <v>36</v>
      </c>
      <c r="AR30" s="317">
        <f>取引基本表!AX27</f>
        <v>7994</v>
      </c>
      <c r="AS30" s="318">
        <f>取引基本表!AY27</f>
        <v>0</v>
      </c>
      <c r="AT30" s="318">
        <f>ABS(取引基本表!BB27)</f>
        <v>0</v>
      </c>
      <c r="AU30" s="319">
        <f t="shared" si="11"/>
        <v>0</v>
      </c>
      <c r="AV30" s="342">
        <v>0</v>
      </c>
      <c r="AW30" s="338">
        <v>1</v>
      </c>
    </row>
    <row r="31" spans="1:49" x14ac:dyDescent="0.2">
      <c r="A31" s="225" t="s">
        <v>16</v>
      </c>
      <c r="B31" s="158" t="s">
        <v>192</v>
      </c>
      <c r="C31" s="336">
        <f t="shared" si="0"/>
        <v>1.5332197614991494E-2</v>
      </c>
      <c r="D31" s="337">
        <f t="shared" si="1"/>
        <v>0</v>
      </c>
      <c r="E31" s="337">
        <f t="shared" si="1"/>
        <v>0</v>
      </c>
      <c r="F31" s="337">
        <f t="shared" si="2"/>
        <v>0.37037037037037035</v>
      </c>
      <c r="G31" s="337">
        <f t="shared" si="2"/>
        <v>7.407407407407407E-2</v>
      </c>
      <c r="H31" s="338">
        <f t="shared" si="3"/>
        <v>2.4786152084596214E-2</v>
      </c>
      <c r="K31" s="225" t="s">
        <v>16</v>
      </c>
      <c r="L31" s="158" t="s">
        <v>192</v>
      </c>
      <c r="M31" s="314">
        <f>取引基本表!AX28</f>
        <v>1761</v>
      </c>
      <c r="N31" s="298">
        <f>ABS(取引基本表!BB28)</f>
        <v>1734</v>
      </c>
      <c r="O31" s="342">
        <f t="shared" si="4"/>
        <v>0.98466780238500851</v>
      </c>
      <c r="P31" s="338">
        <f t="shared" si="5"/>
        <v>1.5332197614991494E-2</v>
      </c>
      <c r="R31" s="225" t="s">
        <v>16</v>
      </c>
      <c r="S31" s="158" t="s">
        <v>192</v>
      </c>
      <c r="T31" s="296">
        <f>取引基本表!BD28</f>
        <v>27</v>
      </c>
      <c r="U31" s="449">
        <f>雇用表!AR28</f>
        <v>0</v>
      </c>
      <c r="V31" s="450">
        <f>雇用表!AR74</f>
        <v>0</v>
      </c>
      <c r="W31" s="454">
        <f t="shared" si="7"/>
        <v>0</v>
      </c>
      <c r="X31" s="454">
        <f t="shared" si="8"/>
        <v>0</v>
      </c>
      <c r="Z31" s="225" t="s">
        <v>16</v>
      </c>
      <c r="AA31" s="48" t="s">
        <v>192</v>
      </c>
      <c r="AB31" s="457">
        <v>2</v>
      </c>
      <c r="AC31" s="318">
        <v>2</v>
      </c>
      <c r="AD31" s="318">
        <v>5</v>
      </c>
      <c r="AE31" s="318">
        <v>1</v>
      </c>
      <c r="AF31" s="318">
        <v>0</v>
      </c>
      <c r="AG31" s="300">
        <v>27</v>
      </c>
      <c r="AH31" s="338">
        <f t="shared" si="9"/>
        <v>0.37037037037037035</v>
      </c>
      <c r="AI31" s="342">
        <f t="shared" si="10"/>
        <v>7.407407407407407E-2</v>
      </c>
      <c r="AK31" s="225" t="s">
        <v>16</v>
      </c>
      <c r="AL31" s="158" t="s">
        <v>192</v>
      </c>
      <c r="AM31" s="314">
        <f>取引基本表!AR28</f>
        <v>736</v>
      </c>
      <c r="AN31" s="338">
        <f t="shared" si="6"/>
        <v>2.4786152084596214E-2</v>
      </c>
      <c r="AP31" s="225" t="s">
        <v>16</v>
      </c>
      <c r="AQ31" s="158" t="s">
        <v>192</v>
      </c>
      <c r="AR31" s="317">
        <f>取引基本表!AX28</f>
        <v>1761</v>
      </c>
      <c r="AS31" s="318">
        <f>取引基本表!AY28</f>
        <v>0</v>
      </c>
      <c r="AT31" s="318">
        <f>ABS(取引基本表!BB28)</f>
        <v>1734</v>
      </c>
      <c r="AU31" s="319">
        <f t="shared" si="11"/>
        <v>-1734</v>
      </c>
      <c r="AV31" s="342">
        <v>3.3200621348077096E-3</v>
      </c>
      <c r="AW31" s="338">
        <v>0.99667993786519227</v>
      </c>
    </row>
    <row r="32" spans="1:49" x14ac:dyDescent="0.2">
      <c r="A32" s="225" t="s">
        <v>17</v>
      </c>
      <c r="B32" s="158" t="s">
        <v>272</v>
      </c>
      <c r="C32" s="336">
        <f t="shared" si="0"/>
        <v>0</v>
      </c>
      <c r="D32" s="337">
        <f t="shared" si="1"/>
        <v>0</v>
      </c>
      <c r="E32" s="337">
        <f t="shared" si="1"/>
        <v>0</v>
      </c>
      <c r="F32" s="337">
        <f t="shared" si="2"/>
        <v>0</v>
      </c>
      <c r="G32" s="337">
        <f t="shared" si="2"/>
        <v>0</v>
      </c>
      <c r="H32" s="338">
        <f t="shared" si="3"/>
        <v>7.0384589479356103E-3</v>
      </c>
      <c r="K32" s="225" t="s">
        <v>17</v>
      </c>
      <c r="L32" s="158" t="s">
        <v>272</v>
      </c>
      <c r="M32" s="314">
        <f>取引基本表!AX29</f>
        <v>403</v>
      </c>
      <c r="N32" s="298">
        <f>ABS(取引基本表!BB29)</f>
        <v>403</v>
      </c>
      <c r="O32" s="342">
        <f t="shared" si="4"/>
        <v>1</v>
      </c>
      <c r="P32" s="338">
        <f t="shared" si="5"/>
        <v>0</v>
      </c>
      <c r="R32" s="225" t="s">
        <v>17</v>
      </c>
      <c r="S32" s="158" t="s">
        <v>272</v>
      </c>
      <c r="T32" s="296">
        <f>取引基本表!BD29</f>
        <v>0</v>
      </c>
      <c r="U32" s="449">
        <f>雇用表!AR29</f>
        <v>0</v>
      </c>
      <c r="V32" s="450">
        <f>雇用表!AR75</f>
        <v>0</v>
      </c>
      <c r="W32" s="344">
        <v>0</v>
      </c>
      <c r="X32" s="344">
        <v>0</v>
      </c>
      <c r="Z32" s="225" t="s">
        <v>17</v>
      </c>
      <c r="AA32" s="48" t="s">
        <v>272</v>
      </c>
      <c r="AB32" s="457">
        <v>0</v>
      </c>
      <c r="AC32" s="318">
        <v>0</v>
      </c>
      <c r="AD32" s="318">
        <v>0</v>
      </c>
      <c r="AE32" s="318">
        <v>0</v>
      </c>
      <c r="AF32" s="318">
        <v>0</v>
      </c>
      <c r="AG32" s="300">
        <v>0</v>
      </c>
      <c r="AH32" s="453">
        <v>0</v>
      </c>
      <c r="AI32" s="454">
        <v>0</v>
      </c>
      <c r="AK32" s="225" t="s">
        <v>17</v>
      </c>
      <c r="AL32" s="158" t="s">
        <v>272</v>
      </c>
      <c r="AM32" s="314">
        <f>取引基本表!AR29</f>
        <v>209</v>
      </c>
      <c r="AN32" s="338">
        <f t="shared" si="6"/>
        <v>7.0384589479356103E-3</v>
      </c>
      <c r="AP32" s="225" t="s">
        <v>17</v>
      </c>
      <c r="AQ32" s="158" t="s">
        <v>272</v>
      </c>
      <c r="AR32" s="317">
        <f>取引基本表!AX29</f>
        <v>403</v>
      </c>
      <c r="AS32" s="318">
        <f>取引基本表!AY29</f>
        <v>0</v>
      </c>
      <c r="AT32" s="318">
        <f>ABS(取引基本表!BB29)</f>
        <v>403</v>
      </c>
      <c r="AU32" s="319">
        <f t="shared" si="11"/>
        <v>-403</v>
      </c>
      <c r="AV32" s="342">
        <v>2.6249531258370389E-4</v>
      </c>
      <c r="AW32" s="338">
        <v>0.99973750468741629</v>
      </c>
    </row>
    <row r="33" spans="1:49" x14ac:dyDescent="0.2">
      <c r="A33" s="225" t="s">
        <v>18</v>
      </c>
      <c r="B33" s="158" t="s">
        <v>273</v>
      </c>
      <c r="C33" s="336">
        <f t="shared" si="0"/>
        <v>1</v>
      </c>
      <c r="D33" s="337">
        <f t="shared" si="1"/>
        <v>8.0368906455862976E-2</v>
      </c>
      <c r="E33" s="337">
        <f t="shared" si="1"/>
        <v>7.9051383399209488E-2</v>
      </c>
      <c r="F33" s="337">
        <f t="shared" si="2"/>
        <v>0.64822134387351782</v>
      </c>
      <c r="G33" s="337">
        <f t="shared" si="2"/>
        <v>0.50724637681159424</v>
      </c>
      <c r="H33" s="338">
        <f t="shared" si="3"/>
        <v>1.0439819492153296E-3</v>
      </c>
      <c r="K33" s="225" t="s">
        <v>18</v>
      </c>
      <c r="L33" s="158" t="s">
        <v>273</v>
      </c>
      <c r="M33" s="314">
        <f>取引基本表!AX30</f>
        <v>591</v>
      </c>
      <c r="N33" s="298">
        <f>ABS(取引基本表!BB30)</f>
        <v>0</v>
      </c>
      <c r="O33" s="342">
        <f t="shared" si="4"/>
        <v>0</v>
      </c>
      <c r="P33" s="338">
        <f t="shared" si="5"/>
        <v>1</v>
      </c>
      <c r="R33" s="225" t="s">
        <v>18</v>
      </c>
      <c r="S33" s="158" t="s">
        <v>273</v>
      </c>
      <c r="T33" s="296">
        <f>取引基本表!BD30</f>
        <v>759</v>
      </c>
      <c r="U33" s="449">
        <f>雇用表!AR30</f>
        <v>61</v>
      </c>
      <c r="V33" s="450">
        <f>雇用表!AR76</f>
        <v>60</v>
      </c>
      <c r="W33" s="344">
        <f t="shared" si="7"/>
        <v>8.0368906455862976E-2</v>
      </c>
      <c r="X33" s="344">
        <f t="shared" si="8"/>
        <v>7.9051383399209488E-2</v>
      </c>
      <c r="Z33" s="225" t="s">
        <v>18</v>
      </c>
      <c r="AA33" s="48" t="s">
        <v>273</v>
      </c>
      <c r="AB33" s="457">
        <v>385</v>
      </c>
      <c r="AC33" s="318">
        <v>30</v>
      </c>
      <c r="AD33" s="318">
        <v>62</v>
      </c>
      <c r="AE33" s="318">
        <v>15</v>
      </c>
      <c r="AF33" s="318">
        <v>0</v>
      </c>
      <c r="AG33" s="300">
        <v>759</v>
      </c>
      <c r="AH33" s="338">
        <f t="shared" si="9"/>
        <v>0.64822134387351782</v>
      </c>
      <c r="AI33" s="342">
        <f t="shared" si="10"/>
        <v>0.50724637681159424</v>
      </c>
      <c r="AK33" s="225" t="s">
        <v>18</v>
      </c>
      <c r="AL33" s="158" t="s">
        <v>273</v>
      </c>
      <c r="AM33" s="314">
        <f>取引基本表!AR30</f>
        <v>31</v>
      </c>
      <c r="AN33" s="338">
        <f t="shared" si="6"/>
        <v>1.0439819492153296E-3</v>
      </c>
      <c r="AP33" s="225" t="s">
        <v>18</v>
      </c>
      <c r="AQ33" s="158" t="s">
        <v>273</v>
      </c>
      <c r="AR33" s="317">
        <f>取引基本表!AX30</f>
        <v>591</v>
      </c>
      <c r="AS33" s="318">
        <f>取引基本表!AY30</f>
        <v>168</v>
      </c>
      <c r="AT33" s="318">
        <f>ABS(取引基本表!BB30)</f>
        <v>0</v>
      </c>
      <c r="AU33" s="319">
        <f t="shared" si="11"/>
        <v>168</v>
      </c>
      <c r="AV33" s="342">
        <v>7.2791995281517016E-2</v>
      </c>
      <c r="AW33" s="338">
        <v>0.92720800471848297</v>
      </c>
    </row>
    <row r="34" spans="1:49" x14ac:dyDescent="0.2">
      <c r="A34" s="225" t="s">
        <v>19</v>
      </c>
      <c r="B34" s="158" t="s">
        <v>274</v>
      </c>
      <c r="C34" s="336">
        <f t="shared" si="0"/>
        <v>0.17998641611953814</v>
      </c>
      <c r="D34" s="337">
        <f t="shared" si="1"/>
        <v>0.4351320321469575</v>
      </c>
      <c r="E34" s="337">
        <f t="shared" si="1"/>
        <v>0.25449674703406044</v>
      </c>
      <c r="F34" s="337">
        <f t="shared" si="2"/>
        <v>0.70187523918867201</v>
      </c>
      <c r="G34" s="337">
        <f t="shared" si="2"/>
        <v>0.42479908151549944</v>
      </c>
      <c r="H34" s="338">
        <f t="shared" si="3"/>
        <v>0.17353674142924497</v>
      </c>
      <c r="K34" s="225" t="s">
        <v>19</v>
      </c>
      <c r="L34" s="158" t="s">
        <v>274</v>
      </c>
      <c r="M34" s="314">
        <f>取引基本表!AX31</f>
        <v>8834</v>
      </c>
      <c r="N34" s="298">
        <f>ABS(取引基本表!BB31)</f>
        <v>7244</v>
      </c>
      <c r="O34" s="342">
        <f t="shared" si="4"/>
        <v>0.82001358388046186</v>
      </c>
      <c r="P34" s="338">
        <f t="shared" si="5"/>
        <v>0.17998641611953814</v>
      </c>
      <c r="R34" s="225" t="s">
        <v>19</v>
      </c>
      <c r="S34" s="158" t="s">
        <v>274</v>
      </c>
      <c r="T34" s="296">
        <f>取引基本表!BD31</f>
        <v>2613</v>
      </c>
      <c r="U34" s="449">
        <f>雇用表!AR31</f>
        <v>1137</v>
      </c>
      <c r="V34" s="450">
        <f>雇用表!AR77</f>
        <v>665</v>
      </c>
      <c r="W34" s="344">
        <f t="shared" si="7"/>
        <v>0.4351320321469575</v>
      </c>
      <c r="X34" s="344">
        <f t="shared" si="8"/>
        <v>0.25449674703406044</v>
      </c>
      <c r="Z34" s="225" t="s">
        <v>19</v>
      </c>
      <c r="AA34" s="48" t="s">
        <v>274</v>
      </c>
      <c r="AB34" s="457">
        <v>1110</v>
      </c>
      <c r="AC34" s="318">
        <v>363</v>
      </c>
      <c r="AD34" s="318">
        <v>248</v>
      </c>
      <c r="AE34" s="318">
        <v>114</v>
      </c>
      <c r="AF34" s="318">
        <v>-1</v>
      </c>
      <c r="AG34" s="300">
        <v>2613</v>
      </c>
      <c r="AH34" s="338">
        <f t="shared" si="9"/>
        <v>0.70187523918867201</v>
      </c>
      <c r="AI34" s="342">
        <f t="shared" si="10"/>
        <v>0.42479908151549944</v>
      </c>
      <c r="AK34" s="225" t="s">
        <v>19</v>
      </c>
      <c r="AL34" s="158" t="s">
        <v>274</v>
      </c>
      <c r="AM34" s="314">
        <f>取引基本表!AR31</f>
        <v>5153</v>
      </c>
      <c r="AN34" s="338">
        <f t="shared" si="6"/>
        <v>0.17353674142924497</v>
      </c>
      <c r="AP34" s="225" t="s">
        <v>19</v>
      </c>
      <c r="AQ34" s="158" t="s">
        <v>274</v>
      </c>
      <c r="AR34" s="317">
        <f>取引基本表!AX31</f>
        <v>8834</v>
      </c>
      <c r="AS34" s="318">
        <f>取引基本表!AY31</f>
        <v>1023</v>
      </c>
      <c r="AT34" s="318">
        <f>ABS(取引基本表!BB31)</f>
        <v>7244</v>
      </c>
      <c r="AU34" s="319">
        <f t="shared" si="11"/>
        <v>-6221</v>
      </c>
      <c r="AV34" s="342">
        <v>0.56941832909614032</v>
      </c>
      <c r="AW34" s="338">
        <v>0.43058167090385968</v>
      </c>
    </row>
    <row r="35" spans="1:49" x14ac:dyDescent="0.2">
      <c r="A35" s="225" t="s">
        <v>20</v>
      </c>
      <c r="B35" s="158" t="s">
        <v>37</v>
      </c>
      <c r="C35" s="336">
        <f t="shared" si="0"/>
        <v>0.37009544008483564</v>
      </c>
      <c r="D35" s="337">
        <f t="shared" si="1"/>
        <v>9.1316025067144133E-2</v>
      </c>
      <c r="E35" s="337">
        <f t="shared" si="1"/>
        <v>8.5049239033124446E-2</v>
      </c>
      <c r="F35" s="337">
        <f t="shared" si="2"/>
        <v>0.64995523724261417</v>
      </c>
      <c r="G35" s="337">
        <f t="shared" si="2"/>
        <v>0.31512981199641898</v>
      </c>
      <c r="H35" s="338">
        <f t="shared" si="3"/>
        <v>6.5501448103994067E-2</v>
      </c>
      <c r="K35" s="225" t="s">
        <v>20</v>
      </c>
      <c r="L35" s="158" t="s">
        <v>37</v>
      </c>
      <c r="M35" s="314">
        <f>取引基本表!AX32</f>
        <v>2829</v>
      </c>
      <c r="N35" s="298">
        <f>ABS(取引基本表!BB32)</f>
        <v>1782</v>
      </c>
      <c r="O35" s="342">
        <f t="shared" si="4"/>
        <v>0.62990455991516436</v>
      </c>
      <c r="P35" s="338">
        <f t="shared" si="5"/>
        <v>0.37009544008483564</v>
      </c>
      <c r="R35" s="225" t="s">
        <v>20</v>
      </c>
      <c r="S35" s="158" t="s">
        <v>37</v>
      </c>
      <c r="T35" s="296">
        <f>取引基本表!BD32</f>
        <v>1117</v>
      </c>
      <c r="U35" s="449">
        <f>雇用表!AR32</f>
        <v>102</v>
      </c>
      <c r="V35" s="450">
        <f>雇用表!AR78</f>
        <v>95</v>
      </c>
      <c r="W35" s="344">
        <f t="shared" si="7"/>
        <v>9.1316025067144133E-2</v>
      </c>
      <c r="X35" s="344">
        <f t="shared" si="8"/>
        <v>8.5049239033124446E-2</v>
      </c>
      <c r="Z35" s="225" t="s">
        <v>20</v>
      </c>
      <c r="AA35" s="48" t="s">
        <v>37</v>
      </c>
      <c r="AB35" s="457">
        <v>352</v>
      </c>
      <c r="AC35" s="318">
        <v>284</v>
      </c>
      <c r="AD35" s="318">
        <v>82</v>
      </c>
      <c r="AE35" s="318">
        <v>24</v>
      </c>
      <c r="AF35" s="318">
        <v>-16</v>
      </c>
      <c r="AG35" s="300">
        <v>1117</v>
      </c>
      <c r="AH35" s="338">
        <f t="shared" si="9"/>
        <v>0.64995523724261417</v>
      </c>
      <c r="AI35" s="342">
        <f t="shared" si="10"/>
        <v>0.31512981199641898</v>
      </c>
      <c r="AK35" s="225" t="s">
        <v>20</v>
      </c>
      <c r="AL35" s="158" t="s">
        <v>37</v>
      </c>
      <c r="AM35" s="314">
        <f>取引基本表!AR32</f>
        <v>1945</v>
      </c>
      <c r="AN35" s="338">
        <f t="shared" si="6"/>
        <v>6.5501448103994067E-2</v>
      </c>
      <c r="AP35" s="225" t="s">
        <v>20</v>
      </c>
      <c r="AQ35" s="158" t="s">
        <v>37</v>
      </c>
      <c r="AR35" s="317">
        <f>取引基本表!AX32</f>
        <v>2829</v>
      </c>
      <c r="AS35" s="318">
        <f>取引基本表!AY32</f>
        <v>70</v>
      </c>
      <c r="AT35" s="318">
        <f>ABS(取引基本表!BB32)</f>
        <v>1782</v>
      </c>
      <c r="AU35" s="319">
        <f t="shared" si="11"/>
        <v>-1712</v>
      </c>
      <c r="AV35" s="342">
        <v>0.14958058191588852</v>
      </c>
      <c r="AW35" s="338">
        <v>0.85041941808411148</v>
      </c>
    </row>
    <row r="36" spans="1:49" x14ac:dyDescent="0.2">
      <c r="A36" s="225" t="s">
        <v>21</v>
      </c>
      <c r="B36" s="158" t="s">
        <v>38</v>
      </c>
      <c r="C36" s="336">
        <f t="shared" si="0"/>
        <v>0.67206754906435417</v>
      </c>
      <c r="D36" s="337">
        <f t="shared" si="1"/>
        <v>6.7842605156037995E-3</v>
      </c>
      <c r="E36" s="337">
        <f t="shared" si="1"/>
        <v>3.3921302578018993E-4</v>
      </c>
      <c r="F36" s="337">
        <f t="shared" si="2"/>
        <v>0.89721845318860249</v>
      </c>
      <c r="G36" s="337">
        <f t="shared" si="2"/>
        <v>6.1058344640434192E-3</v>
      </c>
      <c r="H36" s="338">
        <f t="shared" si="3"/>
        <v>0.13181114029770324</v>
      </c>
      <c r="K36" s="225" t="s">
        <v>21</v>
      </c>
      <c r="L36" s="158" t="s">
        <v>38</v>
      </c>
      <c r="M36" s="314">
        <f>取引基本表!AX33</f>
        <v>4382</v>
      </c>
      <c r="N36" s="298">
        <f>ABS(取引基本表!BB33)</f>
        <v>1437</v>
      </c>
      <c r="O36" s="342">
        <f t="shared" si="4"/>
        <v>0.32793245093564583</v>
      </c>
      <c r="P36" s="338">
        <f t="shared" si="5"/>
        <v>0.67206754906435417</v>
      </c>
      <c r="R36" s="225" t="s">
        <v>21</v>
      </c>
      <c r="S36" s="158" t="s">
        <v>38</v>
      </c>
      <c r="T36" s="296">
        <f>取引基本表!BD33</f>
        <v>2948</v>
      </c>
      <c r="U36" s="449">
        <f>雇用表!AR33</f>
        <v>20</v>
      </c>
      <c r="V36" s="450">
        <f>雇用表!AR79</f>
        <v>1</v>
      </c>
      <c r="W36" s="344">
        <f t="shared" si="7"/>
        <v>6.7842605156037995E-3</v>
      </c>
      <c r="X36" s="344">
        <f t="shared" si="8"/>
        <v>3.3921302578018993E-4</v>
      </c>
      <c r="Z36" s="225" t="s">
        <v>21</v>
      </c>
      <c r="AA36" s="48" t="s">
        <v>38</v>
      </c>
      <c r="AB36" s="457">
        <v>18</v>
      </c>
      <c r="AC36" s="318">
        <v>1424</v>
      </c>
      <c r="AD36" s="318">
        <v>1073</v>
      </c>
      <c r="AE36" s="318">
        <v>130</v>
      </c>
      <c r="AF36" s="318">
        <v>0</v>
      </c>
      <c r="AG36" s="300">
        <v>2948</v>
      </c>
      <c r="AH36" s="338">
        <f>SUM(AB36:AF36)/AG36</f>
        <v>0.89721845318860249</v>
      </c>
      <c r="AI36" s="342">
        <f>AB36/AG36</f>
        <v>6.1058344640434192E-3</v>
      </c>
      <c r="AK36" s="225" t="s">
        <v>21</v>
      </c>
      <c r="AL36" s="158" t="s">
        <v>38</v>
      </c>
      <c r="AM36" s="314">
        <f>取引基本表!AR33</f>
        <v>3914</v>
      </c>
      <c r="AN36" s="338">
        <f t="shared" si="6"/>
        <v>0.13181114029770324</v>
      </c>
      <c r="AP36" s="225" t="s">
        <v>21</v>
      </c>
      <c r="AQ36" s="158" t="s">
        <v>38</v>
      </c>
      <c r="AR36" s="317">
        <f>取引基本表!AX33</f>
        <v>4382</v>
      </c>
      <c r="AS36" s="318">
        <f>取引基本表!AY33</f>
        <v>3</v>
      </c>
      <c r="AT36" s="318">
        <f>ABS(取引基本表!BB33)</f>
        <v>1437</v>
      </c>
      <c r="AU36" s="319">
        <f t="shared" si="11"/>
        <v>-1434</v>
      </c>
      <c r="AV36" s="342">
        <v>6.3278791478513889E-3</v>
      </c>
      <c r="AW36" s="338">
        <v>0.99367212085214862</v>
      </c>
    </row>
    <row r="37" spans="1:49" x14ac:dyDescent="0.2">
      <c r="A37" s="225" t="s">
        <v>22</v>
      </c>
      <c r="B37" s="158" t="s">
        <v>377</v>
      </c>
      <c r="C37" s="336">
        <f t="shared" si="0"/>
        <v>0.22615884263359909</v>
      </c>
      <c r="D37" s="337">
        <f t="shared" si="1"/>
        <v>0.1005061460592914</v>
      </c>
      <c r="E37" s="337">
        <f t="shared" si="1"/>
        <v>8.315256688358641E-2</v>
      </c>
      <c r="F37" s="337">
        <f t="shared" si="2"/>
        <v>0.63340563991323207</v>
      </c>
      <c r="G37" s="337">
        <f t="shared" si="2"/>
        <v>0.42877801879971078</v>
      </c>
      <c r="H37" s="338">
        <f t="shared" si="3"/>
        <v>5.1626591230551626E-2</v>
      </c>
      <c r="K37" s="225" t="s">
        <v>22</v>
      </c>
      <c r="L37" s="158" t="s">
        <v>377</v>
      </c>
      <c r="M37" s="314">
        <f>取引基本表!AX34</f>
        <v>3387</v>
      </c>
      <c r="N37" s="298">
        <f>ABS(取引基本表!BB34)</f>
        <v>2621</v>
      </c>
      <c r="O37" s="342">
        <f t="shared" si="4"/>
        <v>0.77384115736640091</v>
      </c>
      <c r="P37" s="338">
        <f t="shared" si="5"/>
        <v>0.22615884263359909</v>
      </c>
      <c r="R37" s="225" t="s">
        <v>22</v>
      </c>
      <c r="S37" s="158" t="s">
        <v>377</v>
      </c>
      <c r="T37" s="296">
        <f>取引基本表!BD34</f>
        <v>1383</v>
      </c>
      <c r="U37" s="449">
        <f>雇用表!AR34</f>
        <v>139</v>
      </c>
      <c r="V37" s="450">
        <f>雇用表!AR80</f>
        <v>115</v>
      </c>
      <c r="W37" s="344">
        <f t="shared" si="7"/>
        <v>0.1005061460592914</v>
      </c>
      <c r="X37" s="344">
        <f t="shared" si="8"/>
        <v>8.315256688358641E-2</v>
      </c>
      <c r="Z37" s="225" t="s">
        <v>22</v>
      </c>
      <c r="AA37" s="48" t="s">
        <v>377</v>
      </c>
      <c r="AB37" s="457">
        <v>593</v>
      </c>
      <c r="AC37" s="318">
        <v>79</v>
      </c>
      <c r="AD37" s="318">
        <v>120</v>
      </c>
      <c r="AE37" s="318">
        <v>90</v>
      </c>
      <c r="AF37" s="318">
        <v>-6</v>
      </c>
      <c r="AG37" s="300">
        <v>1383</v>
      </c>
      <c r="AH37" s="338">
        <f t="shared" si="9"/>
        <v>0.63340563991323207</v>
      </c>
      <c r="AI37" s="342">
        <f t="shared" si="10"/>
        <v>0.42877801879971078</v>
      </c>
      <c r="AK37" s="225" t="s">
        <v>22</v>
      </c>
      <c r="AL37" s="158" t="s">
        <v>377</v>
      </c>
      <c r="AM37" s="314">
        <f>取引基本表!AR34</f>
        <v>1533</v>
      </c>
      <c r="AN37" s="338">
        <f t="shared" si="6"/>
        <v>5.1626591230551626E-2</v>
      </c>
      <c r="AP37" s="225" t="s">
        <v>22</v>
      </c>
      <c r="AQ37" s="158" t="s">
        <v>377</v>
      </c>
      <c r="AR37" s="317">
        <f>取引基本表!AX34</f>
        <v>3387</v>
      </c>
      <c r="AS37" s="318">
        <f>取引基本表!AY34</f>
        <v>617</v>
      </c>
      <c r="AT37" s="318">
        <f>ABS(取引基本表!BB34)</f>
        <v>2621</v>
      </c>
      <c r="AU37" s="319">
        <f t="shared" si="11"/>
        <v>-2004</v>
      </c>
      <c r="AV37" s="342">
        <v>0.42821641302313979</v>
      </c>
      <c r="AW37" s="338">
        <v>0.57178358697686016</v>
      </c>
    </row>
    <row r="38" spans="1:49" x14ac:dyDescent="0.2">
      <c r="A38" s="225" t="s">
        <v>23</v>
      </c>
      <c r="B38" s="158" t="s">
        <v>193</v>
      </c>
      <c r="C38" s="336">
        <f t="shared" si="0"/>
        <v>8.5419734904271016E-2</v>
      </c>
      <c r="D38" s="337">
        <f t="shared" si="1"/>
        <v>6.4285714285714279E-2</v>
      </c>
      <c r="E38" s="337">
        <f t="shared" si="1"/>
        <v>7.857142857142857E-2</v>
      </c>
      <c r="F38" s="337">
        <f t="shared" si="2"/>
        <v>0.38214285714285712</v>
      </c>
      <c r="G38" s="337">
        <f t="shared" si="2"/>
        <v>0.21071428571428572</v>
      </c>
      <c r="H38" s="338">
        <f t="shared" si="3"/>
        <v>4.4689162793830402E-2</v>
      </c>
      <c r="K38" s="225" t="s">
        <v>23</v>
      </c>
      <c r="L38" s="158" t="s">
        <v>193</v>
      </c>
      <c r="M38" s="314">
        <f>取引基本表!AX35</f>
        <v>2716</v>
      </c>
      <c r="N38" s="298">
        <f>ABS(取引基本表!BB35)</f>
        <v>2484</v>
      </c>
      <c r="O38" s="342">
        <f t="shared" si="4"/>
        <v>0.91458026509572898</v>
      </c>
      <c r="P38" s="338">
        <f t="shared" si="5"/>
        <v>8.5419734904271016E-2</v>
      </c>
      <c r="R38" s="225" t="s">
        <v>23</v>
      </c>
      <c r="S38" s="158" t="s">
        <v>193</v>
      </c>
      <c r="T38" s="296">
        <f>取引基本表!BD35</f>
        <v>280</v>
      </c>
      <c r="U38" s="449">
        <f>雇用表!AR35</f>
        <v>18</v>
      </c>
      <c r="V38" s="450">
        <f>雇用表!AR81</f>
        <v>22</v>
      </c>
      <c r="W38" s="344">
        <f t="shared" si="7"/>
        <v>6.4285714285714279E-2</v>
      </c>
      <c r="X38" s="344">
        <f t="shared" si="8"/>
        <v>7.857142857142857E-2</v>
      </c>
      <c r="Z38" s="225" t="s">
        <v>23</v>
      </c>
      <c r="AA38" s="48" t="s">
        <v>193</v>
      </c>
      <c r="AB38" s="457">
        <v>59</v>
      </c>
      <c r="AC38" s="318">
        <v>28</v>
      </c>
      <c r="AD38" s="318">
        <v>14</v>
      </c>
      <c r="AE38" s="318">
        <v>6</v>
      </c>
      <c r="AF38" s="318">
        <v>0</v>
      </c>
      <c r="AG38" s="300">
        <v>280</v>
      </c>
      <c r="AH38" s="338">
        <f t="shared" si="9"/>
        <v>0.38214285714285712</v>
      </c>
      <c r="AI38" s="342">
        <f t="shared" si="10"/>
        <v>0.21071428571428572</v>
      </c>
      <c r="AK38" s="225" t="s">
        <v>23</v>
      </c>
      <c r="AL38" s="158" t="s">
        <v>193</v>
      </c>
      <c r="AM38" s="314">
        <f>取引基本表!AR35</f>
        <v>1327</v>
      </c>
      <c r="AN38" s="338">
        <f t="shared" si="6"/>
        <v>4.4689162793830402E-2</v>
      </c>
      <c r="AP38" s="225" t="s">
        <v>23</v>
      </c>
      <c r="AQ38" s="158" t="s">
        <v>193</v>
      </c>
      <c r="AR38" s="317">
        <f>取引基本表!AX35</f>
        <v>2716</v>
      </c>
      <c r="AS38" s="318">
        <f>取引基本表!AY35</f>
        <v>48</v>
      </c>
      <c r="AT38" s="318">
        <f>ABS(取引基本表!BB35)</f>
        <v>2484</v>
      </c>
      <c r="AU38" s="319">
        <f t="shared" si="11"/>
        <v>-2436</v>
      </c>
      <c r="AV38" s="342">
        <v>0.57331716017527301</v>
      </c>
      <c r="AW38" s="338">
        <v>0.42668283982472699</v>
      </c>
    </row>
    <row r="39" spans="1:49" x14ac:dyDescent="0.2">
      <c r="A39" s="225" t="s">
        <v>24</v>
      </c>
      <c r="B39" s="158" t="s">
        <v>39</v>
      </c>
      <c r="C39" s="336">
        <f t="shared" si="0"/>
        <v>1</v>
      </c>
      <c r="D39" s="337">
        <f t="shared" si="1"/>
        <v>5.053651782623745E-2</v>
      </c>
      <c r="E39" s="337">
        <f t="shared" si="1"/>
        <v>6.4035998615437864E-2</v>
      </c>
      <c r="F39" s="337">
        <f t="shared" si="2"/>
        <v>0.70560747663551404</v>
      </c>
      <c r="G39" s="337">
        <f t="shared" si="2"/>
        <v>0.35514018691588783</v>
      </c>
      <c r="H39" s="338">
        <f t="shared" si="3"/>
        <v>4.1085741227183939E-3</v>
      </c>
      <c r="K39" s="225" t="s">
        <v>24</v>
      </c>
      <c r="L39" s="158" t="s">
        <v>39</v>
      </c>
      <c r="M39" s="314">
        <f>取引基本表!AX36</f>
        <v>5778</v>
      </c>
      <c r="N39" s="298">
        <f>ABS(取引基本表!BB36)</f>
        <v>0</v>
      </c>
      <c r="O39" s="342">
        <f t="shared" si="4"/>
        <v>0</v>
      </c>
      <c r="P39" s="338">
        <f t="shared" si="5"/>
        <v>1</v>
      </c>
      <c r="R39" s="225" t="s">
        <v>24</v>
      </c>
      <c r="S39" s="158" t="s">
        <v>39</v>
      </c>
      <c r="T39" s="296">
        <f>取引基本表!BD36</f>
        <v>5778</v>
      </c>
      <c r="U39" s="449">
        <f>雇用表!AR36</f>
        <v>292</v>
      </c>
      <c r="V39" s="450">
        <f>雇用表!AR82</f>
        <v>370</v>
      </c>
      <c r="W39" s="344">
        <f t="shared" si="7"/>
        <v>5.053651782623745E-2</v>
      </c>
      <c r="X39" s="344">
        <f t="shared" si="8"/>
        <v>6.4035998615437864E-2</v>
      </c>
      <c r="Z39" s="225" t="s">
        <v>24</v>
      </c>
      <c r="AA39" s="48" t="s">
        <v>39</v>
      </c>
      <c r="AB39" s="457">
        <v>2052</v>
      </c>
      <c r="AC39" s="318">
        <v>0</v>
      </c>
      <c r="AD39" s="318">
        <v>2016</v>
      </c>
      <c r="AE39" s="318">
        <v>9</v>
      </c>
      <c r="AF39" s="318">
        <v>0</v>
      </c>
      <c r="AG39" s="300">
        <v>5778</v>
      </c>
      <c r="AH39" s="338">
        <f t="shared" si="9"/>
        <v>0.70560747663551404</v>
      </c>
      <c r="AI39" s="342">
        <f t="shared" si="10"/>
        <v>0.35514018691588783</v>
      </c>
      <c r="AK39" s="225" t="s">
        <v>24</v>
      </c>
      <c r="AL39" s="158" t="s">
        <v>39</v>
      </c>
      <c r="AM39" s="314">
        <f>取引基本表!AR36</f>
        <v>122</v>
      </c>
      <c r="AN39" s="338">
        <f t="shared" si="6"/>
        <v>4.1085741227183939E-3</v>
      </c>
      <c r="AP39" s="225" t="s">
        <v>24</v>
      </c>
      <c r="AQ39" s="158" t="s">
        <v>39</v>
      </c>
      <c r="AR39" s="317">
        <f>取引基本表!AX36</f>
        <v>5778</v>
      </c>
      <c r="AS39" s="318">
        <f>取引基本表!AY36</f>
        <v>0</v>
      </c>
      <c r="AT39" s="318">
        <f>ABS(取引基本表!BB36)</f>
        <v>0</v>
      </c>
      <c r="AU39" s="319">
        <f t="shared" si="11"/>
        <v>0</v>
      </c>
      <c r="AV39" s="342">
        <v>0</v>
      </c>
      <c r="AW39" s="338">
        <v>1</v>
      </c>
    </row>
    <row r="40" spans="1:49" x14ac:dyDescent="0.2">
      <c r="A40" s="225" t="s">
        <v>25</v>
      </c>
      <c r="B40" s="158" t="s">
        <v>40</v>
      </c>
      <c r="C40" s="336">
        <f t="shared" si="0"/>
        <v>0.70586826347305387</v>
      </c>
      <c r="D40" s="337">
        <f t="shared" si="1"/>
        <v>0.11701112877583465</v>
      </c>
      <c r="E40" s="337">
        <f t="shared" si="1"/>
        <v>7.6311605723370424E-2</v>
      </c>
      <c r="F40" s="337">
        <f t="shared" si="2"/>
        <v>0.75325914149443562</v>
      </c>
      <c r="G40" s="337">
        <f t="shared" si="2"/>
        <v>0.55389507154213036</v>
      </c>
      <c r="H40" s="338">
        <f t="shared" si="3"/>
        <v>2.7951774769313667E-2</v>
      </c>
      <c r="K40" s="225" t="s">
        <v>25</v>
      </c>
      <c r="L40" s="158" t="s">
        <v>40</v>
      </c>
      <c r="M40" s="314">
        <f>取引基本表!AX37</f>
        <v>4175</v>
      </c>
      <c r="N40" s="298">
        <f>ABS(取引基本表!BB37)</f>
        <v>1228</v>
      </c>
      <c r="O40" s="342">
        <f t="shared" si="4"/>
        <v>0.29413173652694613</v>
      </c>
      <c r="P40" s="338">
        <f t="shared" si="5"/>
        <v>0.70586826347305387</v>
      </c>
      <c r="R40" s="225" t="s">
        <v>25</v>
      </c>
      <c r="S40" s="158" t="s">
        <v>40</v>
      </c>
      <c r="T40" s="296">
        <f>取引基本表!BD37</f>
        <v>3145</v>
      </c>
      <c r="U40" s="449">
        <f>雇用表!AR37</f>
        <v>368</v>
      </c>
      <c r="V40" s="450">
        <f>雇用表!AR83</f>
        <v>240</v>
      </c>
      <c r="W40" s="344">
        <f t="shared" si="7"/>
        <v>0.11701112877583465</v>
      </c>
      <c r="X40" s="344">
        <f t="shared" si="8"/>
        <v>7.6311605723370424E-2</v>
      </c>
      <c r="Z40" s="225" t="s">
        <v>25</v>
      </c>
      <c r="AA40" s="48" t="s">
        <v>40</v>
      </c>
      <c r="AB40" s="457">
        <v>1742</v>
      </c>
      <c r="AC40" s="318">
        <v>53</v>
      </c>
      <c r="AD40" s="318">
        <v>544</v>
      </c>
      <c r="AE40" s="318">
        <v>36</v>
      </c>
      <c r="AF40" s="318">
        <v>-6</v>
      </c>
      <c r="AG40" s="300">
        <v>3145</v>
      </c>
      <c r="AH40" s="338">
        <f t="shared" si="9"/>
        <v>0.75325914149443562</v>
      </c>
      <c r="AI40" s="342">
        <f t="shared" si="10"/>
        <v>0.55389507154213036</v>
      </c>
      <c r="AK40" s="225" t="s">
        <v>25</v>
      </c>
      <c r="AL40" s="158" t="s">
        <v>40</v>
      </c>
      <c r="AM40" s="314">
        <f>取引基本表!AR37</f>
        <v>830</v>
      </c>
      <c r="AN40" s="338">
        <f t="shared" si="6"/>
        <v>2.7951774769313667E-2</v>
      </c>
      <c r="AP40" s="225" t="s">
        <v>25</v>
      </c>
      <c r="AQ40" s="158" t="s">
        <v>40</v>
      </c>
      <c r="AR40" s="317">
        <f>取引基本表!AX37</f>
        <v>4175</v>
      </c>
      <c r="AS40" s="318">
        <f>取引基本表!AY37</f>
        <v>198</v>
      </c>
      <c r="AT40" s="318">
        <f>ABS(取引基本表!BB37)</f>
        <v>1228</v>
      </c>
      <c r="AU40" s="319">
        <f t="shared" si="11"/>
        <v>-1030</v>
      </c>
      <c r="AV40" s="342">
        <v>0.13187533136804414</v>
      </c>
      <c r="AW40" s="338">
        <v>0.86812466863195592</v>
      </c>
    </row>
    <row r="41" spans="1:49" x14ac:dyDescent="0.2">
      <c r="A41" s="225" t="s">
        <v>26</v>
      </c>
      <c r="B41" s="158" t="s">
        <v>276</v>
      </c>
      <c r="C41" s="336">
        <f t="shared" si="0"/>
        <v>0.40942803268384664</v>
      </c>
      <c r="D41" s="337">
        <f t="shared" si="1"/>
        <v>0.19733656174334141</v>
      </c>
      <c r="E41" s="337">
        <f t="shared" si="1"/>
        <v>0.1812953995157385</v>
      </c>
      <c r="F41" s="337">
        <f t="shared" si="2"/>
        <v>0.56416464891041163</v>
      </c>
      <c r="G41" s="337">
        <f t="shared" si="2"/>
        <v>0.46004842615012109</v>
      </c>
      <c r="H41" s="338">
        <f t="shared" si="3"/>
        <v>5.1357176533979927E-2</v>
      </c>
      <c r="K41" s="225" t="s">
        <v>26</v>
      </c>
      <c r="L41" s="158" t="s">
        <v>276</v>
      </c>
      <c r="M41" s="314">
        <f>取引基本表!AX38</f>
        <v>7955</v>
      </c>
      <c r="N41" s="298">
        <f>ABS(取引基本表!BB38)</f>
        <v>4698</v>
      </c>
      <c r="O41" s="342">
        <f t="shared" si="4"/>
        <v>0.59057196731615336</v>
      </c>
      <c r="P41" s="338">
        <f t="shared" si="5"/>
        <v>0.40942803268384664</v>
      </c>
      <c r="R41" s="225" t="s">
        <v>26</v>
      </c>
      <c r="S41" s="158" t="s">
        <v>276</v>
      </c>
      <c r="T41" s="296">
        <f>取引基本表!BD38</f>
        <v>3304</v>
      </c>
      <c r="U41" s="449">
        <f>雇用表!AR38</f>
        <v>652</v>
      </c>
      <c r="V41" s="450">
        <f>雇用表!AR84</f>
        <v>599</v>
      </c>
      <c r="W41" s="344">
        <f t="shared" si="7"/>
        <v>0.19733656174334141</v>
      </c>
      <c r="X41" s="344">
        <f t="shared" si="8"/>
        <v>0.1812953995157385</v>
      </c>
      <c r="Z41" s="225" t="s">
        <v>26</v>
      </c>
      <c r="AA41" s="48" t="s">
        <v>276</v>
      </c>
      <c r="AB41" s="457">
        <v>1520</v>
      </c>
      <c r="AC41" s="318">
        <v>127</v>
      </c>
      <c r="AD41" s="318">
        <v>209</v>
      </c>
      <c r="AE41" s="318">
        <v>49</v>
      </c>
      <c r="AF41" s="318">
        <v>-41</v>
      </c>
      <c r="AG41" s="300">
        <v>3304</v>
      </c>
      <c r="AH41" s="338">
        <f t="shared" si="9"/>
        <v>0.56416464891041163</v>
      </c>
      <c r="AI41" s="342">
        <f t="shared" si="10"/>
        <v>0.46004842615012109</v>
      </c>
      <c r="AK41" s="225" t="s">
        <v>26</v>
      </c>
      <c r="AL41" s="158" t="s">
        <v>276</v>
      </c>
      <c r="AM41" s="314">
        <f>取引基本表!AR38</f>
        <v>1525</v>
      </c>
      <c r="AN41" s="338">
        <f t="shared" si="6"/>
        <v>5.1357176533979927E-2</v>
      </c>
      <c r="AP41" s="225" t="s">
        <v>26</v>
      </c>
      <c r="AQ41" s="158" t="s">
        <v>276</v>
      </c>
      <c r="AR41" s="317">
        <f>取引基本表!AX38</f>
        <v>7955</v>
      </c>
      <c r="AS41" s="318">
        <f>取引基本表!AY38</f>
        <v>47</v>
      </c>
      <c r="AT41" s="318">
        <f>ABS(取引基本表!BB38)</f>
        <v>4698</v>
      </c>
      <c r="AU41" s="319">
        <f t="shared" si="11"/>
        <v>-4651</v>
      </c>
      <c r="AV41" s="342">
        <v>5.6596812691101581E-5</v>
      </c>
      <c r="AW41" s="338">
        <v>0.9999434031873089</v>
      </c>
    </row>
    <row r="42" spans="1:49" x14ac:dyDescent="0.2">
      <c r="A42" s="225" t="s">
        <v>51</v>
      </c>
      <c r="B42" s="158" t="s">
        <v>367</v>
      </c>
      <c r="C42" s="336">
        <f t="shared" ref="C42:C47" si="12">P42</f>
        <v>1</v>
      </c>
      <c r="D42" s="337">
        <f t="shared" ref="D42:E47" si="13">W42</f>
        <v>0.21267605633802816</v>
      </c>
      <c r="E42" s="337">
        <f t="shared" si="13"/>
        <v>0.1704225352112676</v>
      </c>
      <c r="F42" s="337">
        <f t="shared" ref="F42:G46" si="14">AH42</f>
        <v>0.56338028169014087</v>
      </c>
      <c r="G42" s="337">
        <f t="shared" si="14"/>
        <v>0.48732394366197185</v>
      </c>
      <c r="H42" s="338">
        <f t="shared" ref="H42:H47" si="15">AN42</f>
        <v>1.5491345052872633E-2</v>
      </c>
      <c r="K42" s="225" t="s">
        <v>51</v>
      </c>
      <c r="L42" s="158" t="s">
        <v>367</v>
      </c>
      <c r="M42" s="314">
        <f>取引基本表!AX39</f>
        <v>511</v>
      </c>
      <c r="N42" s="298">
        <f>ABS(取引基本表!BB39)</f>
        <v>0</v>
      </c>
      <c r="O42" s="342">
        <f t="shared" ref="O42:O47" si="16">N42/M42</f>
        <v>0</v>
      </c>
      <c r="P42" s="338">
        <f t="shared" si="5"/>
        <v>1</v>
      </c>
      <c r="R42" s="225" t="s">
        <v>51</v>
      </c>
      <c r="S42" s="158" t="s">
        <v>367</v>
      </c>
      <c r="T42" s="296">
        <f>取引基本表!BD39</f>
        <v>710</v>
      </c>
      <c r="U42" s="449">
        <f>雇用表!AR39</f>
        <v>151</v>
      </c>
      <c r="V42" s="450">
        <f>雇用表!AR85</f>
        <v>121</v>
      </c>
      <c r="W42" s="344">
        <f t="shared" si="7"/>
        <v>0.21267605633802816</v>
      </c>
      <c r="X42" s="344">
        <f t="shared" si="8"/>
        <v>0.1704225352112676</v>
      </c>
      <c r="Z42" s="225" t="s">
        <v>51</v>
      </c>
      <c r="AA42" s="48" t="s">
        <v>367</v>
      </c>
      <c r="AB42" s="457">
        <v>346</v>
      </c>
      <c r="AC42" s="318">
        <v>-2</v>
      </c>
      <c r="AD42" s="318">
        <v>44</v>
      </c>
      <c r="AE42" s="318">
        <v>24</v>
      </c>
      <c r="AF42" s="318">
        <v>-12</v>
      </c>
      <c r="AG42" s="300">
        <v>710</v>
      </c>
      <c r="AH42" s="338">
        <f t="shared" ref="AH42:AH47" si="17">SUM(AB42:AF42)/AG42</f>
        <v>0.56338028169014087</v>
      </c>
      <c r="AI42" s="342">
        <f t="shared" ref="AI42:AI47" si="18">AB42/AG42</f>
        <v>0.48732394366197185</v>
      </c>
      <c r="AK42" s="225" t="s">
        <v>51</v>
      </c>
      <c r="AL42" s="158" t="s">
        <v>367</v>
      </c>
      <c r="AM42" s="314">
        <f>取引基本表!AR39</f>
        <v>460</v>
      </c>
      <c r="AN42" s="338">
        <f t="shared" si="6"/>
        <v>1.5491345052872633E-2</v>
      </c>
      <c r="AP42" s="225" t="s">
        <v>51</v>
      </c>
      <c r="AQ42" s="158" t="s">
        <v>367</v>
      </c>
      <c r="AR42" s="317">
        <f>取引基本表!AX39</f>
        <v>511</v>
      </c>
      <c r="AS42" s="318">
        <f>取引基本表!AY39</f>
        <v>199</v>
      </c>
      <c r="AT42" s="318">
        <f>ABS(取引基本表!BB39)</f>
        <v>0</v>
      </c>
      <c r="AU42" s="319">
        <f t="shared" si="11"/>
        <v>199</v>
      </c>
      <c r="AV42" s="342">
        <v>6.3071491241979305E-2</v>
      </c>
      <c r="AW42" s="338">
        <v>0.93692850875802069</v>
      </c>
    </row>
    <row r="43" spans="1:49" x14ac:dyDescent="0.2">
      <c r="A43" s="225" t="s">
        <v>194</v>
      </c>
      <c r="B43" s="158" t="s">
        <v>41</v>
      </c>
      <c r="C43" s="336">
        <f t="shared" si="12"/>
        <v>0.37124836885602441</v>
      </c>
      <c r="D43" s="337">
        <f t="shared" si="13"/>
        <v>0.31296891747052519</v>
      </c>
      <c r="E43" s="337">
        <f t="shared" si="13"/>
        <v>0.24115755627009647</v>
      </c>
      <c r="F43" s="337">
        <f t="shared" si="14"/>
        <v>0.64951768488745976</v>
      </c>
      <c r="G43" s="337">
        <f t="shared" si="14"/>
        <v>0.37031082529474812</v>
      </c>
      <c r="H43" s="338">
        <f t="shared" si="15"/>
        <v>4.1186771738398333E-2</v>
      </c>
      <c r="K43" s="225" t="s">
        <v>194</v>
      </c>
      <c r="L43" s="158" t="s">
        <v>41</v>
      </c>
      <c r="M43" s="314">
        <f>取引基本表!AX40</f>
        <v>4598</v>
      </c>
      <c r="N43" s="298">
        <f>ABS(取引基本表!BB40)</f>
        <v>2891</v>
      </c>
      <c r="O43" s="342">
        <f t="shared" si="16"/>
        <v>0.62875163114397559</v>
      </c>
      <c r="P43" s="338">
        <f t="shared" si="5"/>
        <v>0.37124836885602441</v>
      </c>
      <c r="R43" s="225" t="s">
        <v>194</v>
      </c>
      <c r="S43" s="158" t="s">
        <v>41</v>
      </c>
      <c r="T43" s="296">
        <f>取引基本表!BD40</f>
        <v>1866</v>
      </c>
      <c r="U43" s="449">
        <f>雇用表!AR40</f>
        <v>584</v>
      </c>
      <c r="V43" s="450">
        <f>雇用表!AR86</f>
        <v>450</v>
      </c>
      <c r="W43" s="344">
        <f t="shared" si="7"/>
        <v>0.31296891747052519</v>
      </c>
      <c r="X43" s="344">
        <f t="shared" si="8"/>
        <v>0.24115755627009647</v>
      </c>
      <c r="Z43" s="225" t="s">
        <v>194</v>
      </c>
      <c r="AA43" s="48" t="s">
        <v>41</v>
      </c>
      <c r="AB43" s="457">
        <v>691</v>
      </c>
      <c r="AC43" s="318">
        <v>186</v>
      </c>
      <c r="AD43" s="318">
        <v>239</v>
      </c>
      <c r="AE43" s="318">
        <v>96</v>
      </c>
      <c r="AF43" s="318">
        <v>0</v>
      </c>
      <c r="AG43" s="300">
        <v>1866</v>
      </c>
      <c r="AH43" s="338">
        <f t="shared" si="17"/>
        <v>0.64951768488745976</v>
      </c>
      <c r="AI43" s="342">
        <f t="shared" si="18"/>
        <v>0.37031082529474812</v>
      </c>
      <c r="AK43" s="225" t="s">
        <v>194</v>
      </c>
      <c r="AL43" s="158" t="s">
        <v>41</v>
      </c>
      <c r="AM43" s="314">
        <f>取引基本表!AR40</f>
        <v>1223</v>
      </c>
      <c r="AN43" s="338">
        <f t="shared" si="6"/>
        <v>4.1186771738398333E-2</v>
      </c>
      <c r="AP43" s="225" t="s">
        <v>194</v>
      </c>
      <c r="AQ43" s="158" t="s">
        <v>41</v>
      </c>
      <c r="AR43" s="317">
        <f>取引基本表!AX40</f>
        <v>4598</v>
      </c>
      <c r="AS43" s="318">
        <f>取引基本表!AY40</f>
        <v>159</v>
      </c>
      <c r="AT43" s="318">
        <f>ABS(取引基本表!BB40)</f>
        <v>2891</v>
      </c>
      <c r="AU43" s="319">
        <f t="shared" si="11"/>
        <v>-2732</v>
      </c>
      <c r="AV43" s="342">
        <v>0.35331229564204947</v>
      </c>
      <c r="AW43" s="338">
        <v>0.64668770435795053</v>
      </c>
    </row>
    <row r="44" spans="1:49" x14ac:dyDescent="0.2">
      <c r="A44" s="225" t="s">
        <v>205</v>
      </c>
      <c r="B44" s="158" t="s">
        <v>345</v>
      </c>
      <c r="C44" s="336">
        <f t="shared" si="12"/>
        <v>0.32894128525196487</v>
      </c>
      <c r="D44" s="337">
        <f t="shared" si="13"/>
        <v>0.19191300352274468</v>
      </c>
      <c r="E44" s="337">
        <f t="shared" si="13"/>
        <v>0.13018839025884515</v>
      </c>
      <c r="F44" s="337">
        <f t="shared" si="14"/>
        <v>0.457650482462858</v>
      </c>
      <c r="G44" s="337">
        <f t="shared" si="14"/>
        <v>0.26022361770562108</v>
      </c>
      <c r="H44" s="338">
        <f t="shared" si="15"/>
        <v>0.11840775914326127</v>
      </c>
      <c r="K44" s="225" t="s">
        <v>205</v>
      </c>
      <c r="L44" s="158" t="s">
        <v>277</v>
      </c>
      <c r="M44" s="314">
        <f>取引基本表!AX41</f>
        <v>4326</v>
      </c>
      <c r="N44" s="298">
        <f>ABS(取引基本表!BB41)</f>
        <v>2903</v>
      </c>
      <c r="O44" s="342">
        <f t="shared" si="16"/>
        <v>0.67105871474803513</v>
      </c>
      <c r="P44" s="338">
        <f>1-O44</f>
        <v>0.32894128525196487</v>
      </c>
      <c r="R44" s="225" t="s">
        <v>205</v>
      </c>
      <c r="S44" s="158" t="s">
        <v>360</v>
      </c>
      <c r="T44" s="296">
        <f>取引基本表!BD41</f>
        <v>6529</v>
      </c>
      <c r="U44" s="449">
        <f>雇用表!AR41</f>
        <v>1253</v>
      </c>
      <c r="V44" s="450">
        <f>雇用表!AR87</f>
        <v>850</v>
      </c>
      <c r="W44" s="344">
        <f t="shared" si="7"/>
        <v>0.19191300352274468</v>
      </c>
      <c r="X44" s="344">
        <f t="shared" si="8"/>
        <v>0.13018839025884515</v>
      </c>
      <c r="Z44" s="225" t="s">
        <v>205</v>
      </c>
      <c r="AA44" s="48" t="s">
        <v>42</v>
      </c>
      <c r="AB44" s="457">
        <v>1699</v>
      </c>
      <c r="AC44" s="318">
        <v>384</v>
      </c>
      <c r="AD44" s="318">
        <v>682</v>
      </c>
      <c r="AE44" s="318">
        <v>223</v>
      </c>
      <c r="AF44" s="318">
        <v>0</v>
      </c>
      <c r="AG44" s="300">
        <v>6529</v>
      </c>
      <c r="AH44" s="338">
        <f t="shared" si="17"/>
        <v>0.457650482462858</v>
      </c>
      <c r="AI44" s="342">
        <f t="shared" si="18"/>
        <v>0.26022361770562108</v>
      </c>
      <c r="AK44" s="225" t="s">
        <v>205</v>
      </c>
      <c r="AL44" s="158" t="s">
        <v>42</v>
      </c>
      <c r="AM44" s="314">
        <f>取引基本表!AR41</f>
        <v>3516</v>
      </c>
      <c r="AN44" s="338">
        <f t="shared" si="6"/>
        <v>0.11840775914326127</v>
      </c>
      <c r="AP44" s="225" t="s">
        <v>200</v>
      </c>
      <c r="AQ44" s="158" t="s">
        <v>42</v>
      </c>
      <c r="AR44" s="317">
        <f>取引基本表!AX41</f>
        <v>4326</v>
      </c>
      <c r="AS44" s="318">
        <f>取引基本表!AY41</f>
        <v>5106</v>
      </c>
      <c r="AT44" s="318">
        <f>ABS(取引基本表!BB41)</f>
        <v>2903</v>
      </c>
      <c r="AU44" s="319">
        <f t="shared" si="11"/>
        <v>2203</v>
      </c>
      <c r="AV44" s="342">
        <v>0.30843419542811235</v>
      </c>
      <c r="AW44" s="338">
        <v>0.69156580457188765</v>
      </c>
    </row>
    <row r="45" spans="1:49" x14ac:dyDescent="0.2">
      <c r="A45" s="225" t="s">
        <v>341</v>
      </c>
      <c r="B45" s="158" t="s">
        <v>278</v>
      </c>
      <c r="C45" s="336">
        <f t="shared" si="12"/>
        <v>1</v>
      </c>
      <c r="D45" s="337">
        <f t="shared" si="13"/>
        <v>0</v>
      </c>
      <c r="E45" s="337">
        <f t="shared" si="13"/>
        <v>0</v>
      </c>
      <c r="F45" s="337">
        <f t="shared" si="14"/>
        <v>0</v>
      </c>
      <c r="G45" s="337">
        <f t="shared" si="14"/>
        <v>0</v>
      </c>
      <c r="H45" s="338">
        <f t="shared" si="15"/>
        <v>0</v>
      </c>
      <c r="K45" s="225" t="s">
        <v>341</v>
      </c>
      <c r="L45" s="158" t="s">
        <v>278</v>
      </c>
      <c r="M45" s="314">
        <f>取引基本表!AX42</f>
        <v>18</v>
      </c>
      <c r="N45" s="298">
        <f>ABS(取引基本表!BB42)</f>
        <v>0</v>
      </c>
      <c r="O45" s="342">
        <f t="shared" si="16"/>
        <v>0</v>
      </c>
      <c r="P45" s="338">
        <f>1-O45</f>
        <v>1</v>
      </c>
      <c r="R45" s="225" t="s">
        <v>341</v>
      </c>
      <c r="S45" s="158" t="s">
        <v>278</v>
      </c>
      <c r="T45" s="296">
        <f>取引基本表!BD42</f>
        <v>18</v>
      </c>
      <c r="U45" s="449">
        <f>雇用表!AR42</f>
        <v>0</v>
      </c>
      <c r="V45" s="450">
        <f>雇用表!AR88</f>
        <v>0</v>
      </c>
      <c r="W45" s="344">
        <f t="shared" si="7"/>
        <v>0</v>
      </c>
      <c r="X45" s="344">
        <f t="shared" si="8"/>
        <v>0</v>
      </c>
      <c r="Z45" s="225" t="s">
        <v>341</v>
      </c>
      <c r="AA45" s="48" t="s">
        <v>278</v>
      </c>
      <c r="AB45" s="457">
        <v>0</v>
      </c>
      <c r="AC45" s="318">
        <v>0</v>
      </c>
      <c r="AD45" s="318">
        <v>0</v>
      </c>
      <c r="AE45" s="318">
        <v>0</v>
      </c>
      <c r="AF45" s="318">
        <v>0</v>
      </c>
      <c r="AG45" s="300">
        <v>18</v>
      </c>
      <c r="AH45" s="338">
        <v>0</v>
      </c>
      <c r="AI45" s="342">
        <v>0</v>
      </c>
      <c r="AK45" s="225" t="s">
        <v>341</v>
      </c>
      <c r="AL45" s="158" t="s">
        <v>278</v>
      </c>
      <c r="AM45" s="314">
        <f>取引基本表!AR42</f>
        <v>0</v>
      </c>
      <c r="AN45" s="338">
        <f t="shared" si="6"/>
        <v>0</v>
      </c>
      <c r="AP45" s="225" t="s">
        <v>201</v>
      </c>
      <c r="AQ45" s="158" t="s">
        <v>278</v>
      </c>
      <c r="AR45" s="317">
        <f>取引基本表!AX42</f>
        <v>18</v>
      </c>
      <c r="AS45" s="318">
        <f>取引基本表!AY42</f>
        <v>0</v>
      </c>
      <c r="AT45" s="318">
        <f>ABS(取引基本表!BB42)</f>
        <v>0</v>
      </c>
      <c r="AU45" s="319">
        <f t="shared" si="11"/>
        <v>0</v>
      </c>
      <c r="AV45" s="342">
        <v>0</v>
      </c>
      <c r="AW45" s="338">
        <v>1</v>
      </c>
    </row>
    <row r="46" spans="1:49" x14ac:dyDescent="0.2">
      <c r="A46" s="225" t="s">
        <v>342</v>
      </c>
      <c r="B46" s="158" t="s">
        <v>279</v>
      </c>
      <c r="C46" s="336">
        <f t="shared" si="12"/>
        <v>4.3404255319148932E-2</v>
      </c>
      <c r="D46" s="337">
        <f t="shared" si="13"/>
        <v>1.9607843137254902E-2</v>
      </c>
      <c r="E46" s="337">
        <f t="shared" si="13"/>
        <v>5.8823529411764705E-2</v>
      </c>
      <c r="F46" s="337">
        <f t="shared" si="14"/>
        <v>0.33333333333333331</v>
      </c>
      <c r="G46" s="337">
        <f t="shared" si="14"/>
        <v>1.9607843137254902E-2</v>
      </c>
      <c r="H46" s="338">
        <f t="shared" si="15"/>
        <v>2.3708493298309423E-2</v>
      </c>
      <c r="K46" s="225" t="s">
        <v>342</v>
      </c>
      <c r="L46" s="158" t="s">
        <v>279</v>
      </c>
      <c r="M46" s="314">
        <f>取引基本表!AX43</f>
        <v>1175</v>
      </c>
      <c r="N46" s="298">
        <f>ABS(取引基本表!BB43)</f>
        <v>1124</v>
      </c>
      <c r="O46" s="342">
        <f t="shared" si="16"/>
        <v>0.95659574468085107</v>
      </c>
      <c r="P46" s="338">
        <f>1-O46</f>
        <v>4.3404255319148932E-2</v>
      </c>
      <c r="R46" s="225" t="s">
        <v>342</v>
      </c>
      <c r="S46" s="158" t="s">
        <v>279</v>
      </c>
      <c r="T46" s="296">
        <f>取引基本表!BD43</f>
        <v>51</v>
      </c>
      <c r="U46" s="449">
        <f>雇用表!AR43</f>
        <v>1</v>
      </c>
      <c r="V46" s="450">
        <f>雇用表!AR89</f>
        <v>3</v>
      </c>
      <c r="W46" s="344">
        <f t="shared" si="7"/>
        <v>1.9607843137254902E-2</v>
      </c>
      <c r="X46" s="344">
        <f t="shared" si="8"/>
        <v>5.8823529411764705E-2</v>
      </c>
      <c r="Z46" s="225" t="s">
        <v>342</v>
      </c>
      <c r="AA46" s="48" t="s">
        <v>279</v>
      </c>
      <c r="AB46" s="457">
        <v>1</v>
      </c>
      <c r="AC46" s="318">
        <v>13</v>
      </c>
      <c r="AD46" s="318">
        <v>2</v>
      </c>
      <c r="AE46" s="318">
        <v>1</v>
      </c>
      <c r="AF46" s="318">
        <v>0</v>
      </c>
      <c r="AG46" s="300">
        <v>51</v>
      </c>
      <c r="AH46" s="338">
        <f t="shared" si="17"/>
        <v>0.33333333333333331</v>
      </c>
      <c r="AI46" s="342">
        <f t="shared" si="18"/>
        <v>1.9607843137254902E-2</v>
      </c>
      <c r="AK46" s="225" t="s">
        <v>342</v>
      </c>
      <c r="AL46" s="158" t="s">
        <v>279</v>
      </c>
      <c r="AM46" s="314">
        <f>取引基本表!AR43</f>
        <v>704</v>
      </c>
      <c r="AN46" s="338">
        <f t="shared" si="6"/>
        <v>2.3708493298309423E-2</v>
      </c>
      <c r="AP46" s="225" t="s">
        <v>202</v>
      </c>
      <c r="AQ46" s="158" t="s">
        <v>279</v>
      </c>
      <c r="AR46" s="317">
        <f>取引基本表!AX43</f>
        <v>1175</v>
      </c>
      <c r="AS46" s="318">
        <f>取引基本表!AY43</f>
        <v>0</v>
      </c>
      <c r="AT46" s="318">
        <f>ABS(取引基本表!BB43)</f>
        <v>1124</v>
      </c>
      <c r="AU46" s="319">
        <f t="shared" si="11"/>
        <v>-1124</v>
      </c>
      <c r="AV46" s="342">
        <v>6.99850635196259E-3</v>
      </c>
      <c r="AW46" s="338">
        <v>0.99300149364803736</v>
      </c>
    </row>
    <row r="47" spans="1:49" x14ac:dyDescent="0.2">
      <c r="A47" s="226" t="s">
        <v>347</v>
      </c>
      <c r="B47" s="227" t="s">
        <v>43</v>
      </c>
      <c r="C47" s="339">
        <f t="shared" si="12"/>
        <v>0.41345953335341412</v>
      </c>
      <c r="D47" s="340">
        <f t="shared" si="13"/>
        <v>0.12861924414259254</v>
      </c>
      <c r="E47" s="340">
        <f t="shared" si="13"/>
        <v>9.5684528645240963E-2</v>
      </c>
      <c r="F47" s="340">
        <f>AH47</f>
        <v>0.50258343352939261</v>
      </c>
      <c r="G47" s="340">
        <f>AI47</f>
        <v>0.27301530562506093</v>
      </c>
      <c r="H47" s="341">
        <f t="shared" si="15"/>
        <v>1</v>
      </c>
      <c r="K47" s="226" t="s">
        <v>347</v>
      </c>
      <c r="L47" s="228" t="s">
        <v>43</v>
      </c>
      <c r="M47" s="315">
        <f>取引基本表!AX44</f>
        <v>86318</v>
      </c>
      <c r="N47" s="316">
        <f>ABS(取引基本表!BB44)</f>
        <v>50629</v>
      </c>
      <c r="O47" s="343">
        <f t="shared" si="16"/>
        <v>0.58654046664658588</v>
      </c>
      <c r="P47" s="341">
        <f>1-O47</f>
        <v>0.41345953335341412</v>
      </c>
      <c r="R47" s="226" t="s">
        <v>347</v>
      </c>
      <c r="S47" s="228" t="s">
        <v>43</v>
      </c>
      <c r="T47" s="297">
        <f>取引基本表!BD44</f>
        <v>61546</v>
      </c>
      <c r="U47" s="451">
        <f>雇用表!AR44</f>
        <v>7916</v>
      </c>
      <c r="V47" s="452">
        <f>雇用表!AR90</f>
        <v>5889</v>
      </c>
      <c r="W47" s="345">
        <f t="shared" si="7"/>
        <v>0.12861924414259254</v>
      </c>
      <c r="X47" s="345">
        <f t="shared" si="8"/>
        <v>9.5684528645240963E-2</v>
      </c>
      <c r="Z47" s="226" t="s">
        <v>347</v>
      </c>
      <c r="AA47" s="229" t="s">
        <v>43</v>
      </c>
      <c r="AB47" s="458">
        <v>16803</v>
      </c>
      <c r="AC47" s="321">
        <v>5383</v>
      </c>
      <c r="AD47" s="321">
        <v>7279</v>
      </c>
      <c r="AE47" s="321">
        <v>1807</v>
      </c>
      <c r="AF47" s="321">
        <v>-340</v>
      </c>
      <c r="AG47" s="301">
        <v>61546</v>
      </c>
      <c r="AH47" s="341">
        <f t="shared" si="17"/>
        <v>0.50258343352939261</v>
      </c>
      <c r="AI47" s="343">
        <f t="shared" si="18"/>
        <v>0.27301530562506093</v>
      </c>
      <c r="AK47" s="226" t="s">
        <v>347</v>
      </c>
      <c r="AL47" s="228" t="s">
        <v>43</v>
      </c>
      <c r="AM47" s="315">
        <f>取引基本表!AR44</f>
        <v>29694</v>
      </c>
      <c r="AN47" s="341">
        <f t="shared" si="6"/>
        <v>1</v>
      </c>
      <c r="AP47" s="226" t="s">
        <v>203</v>
      </c>
      <c r="AQ47" s="228" t="s">
        <v>43</v>
      </c>
      <c r="AR47" s="320">
        <f>取引基本表!AX44</f>
        <v>86318</v>
      </c>
      <c r="AS47" s="321">
        <f>取引基本表!AY44</f>
        <v>25857</v>
      </c>
      <c r="AT47" s="322">
        <f>ABS(取引基本表!BB44)</f>
        <v>50629</v>
      </c>
      <c r="AU47" s="323">
        <f t="shared" si="11"/>
        <v>-24772</v>
      </c>
      <c r="AV47" s="343">
        <v>0.41467476400433478</v>
      </c>
      <c r="AW47" s="341">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19281</v>
      </c>
      <c r="AS49" s="231">
        <f>SUM(AS12:AS29)+AS45</f>
        <v>15801</v>
      </c>
      <c r="AT49" s="231">
        <f>SUM(AT12:AT29)+AT45</f>
        <v>16402</v>
      </c>
      <c r="AU49" s="231">
        <f>SUM(AU12:AU29)+AU45</f>
        <v>-601</v>
      </c>
      <c r="AV49" s="230">
        <f>AT49/AR49</f>
        <v>0.8506820185675017</v>
      </c>
      <c r="AW49" s="230">
        <f>1-AV49</f>
        <v>0.1493179814324983</v>
      </c>
    </row>
    <row r="50" spans="43:49" x14ac:dyDescent="0.2">
      <c r="AQ50" s="48" t="s">
        <v>394</v>
      </c>
      <c r="AR50" s="231">
        <f>SUM(AR8:AR11)+SUM(AR30:AR44)+AR46</f>
        <v>67037</v>
      </c>
      <c r="AS50" s="231">
        <f>SUM(AS8:AS11)+SUM(AS30:AS44)+AS46</f>
        <v>10056</v>
      </c>
      <c r="AT50" s="231">
        <f>SUM(AT8:AT11)+SUM(AT30:AT44)+AT46</f>
        <v>34227</v>
      </c>
      <c r="AU50" s="231">
        <f>SUM(AU8:AU11)+SUM(AU30:AU44)+AU46</f>
        <v>-24171</v>
      </c>
      <c r="AV50" s="230">
        <f>AT50/AR50</f>
        <v>0.51056879036949743</v>
      </c>
      <c r="AW50" s="230">
        <f>1-AV50</f>
        <v>0.48943120963050257</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H42" activePane="bottomRight" state="frozen"/>
      <selection activeCell="F63" sqref="F63"/>
      <selection pane="topRight" activeCell="F63" sqref="F63"/>
      <selection pane="bottomLeft" activeCell="F63" sqref="F63"/>
      <selection pane="bottomRight" activeCell="G6" sqref="G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382" t="s">
        <v>397</v>
      </c>
      <c r="E1" s="233" t="s">
        <v>611</v>
      </c>
      <c r="F1" s="444"/>
      <c r="G1" s="56" t="s">
        <v>177</v>
      </c>
      <c r="BG1" s="382" t="s">
        <v>398</v>
      </c>
      <c r="BJ1" s="56" t="s">
        <v>177</v>
      </c>
      <c r="BN1" s="382" t="s">
        <v>399</v>
      </c>
      <c r="BQ1" s="56" t="s">
        <v>177</v>
      </c>
    </row>
    <row r="2" spans="1:71" x14ac:dyDescent="0.2">
      <c r="A2" s="56" t="s">
        <v>400</v>
      </c>
      <c r="BC2" s="234" t="s">
        <v>0</v>
      </c>
      <c r="BG2" s="56" t="s">
        <v>401</v>
      </c>
      <c r="BN2" s="382" t="s">
        <v>402</v>
      </c>
    </row>
    <row r="3" spans="1:71" x14ac:dyDescent="0.2">
      <c r="A3" s="395" t="s">
        <v>1</v>
      </c>
      <c r="B3" s="396"/>
      <c r="C3" s="397" t="s">
        <v>403</v>
      </c>
      <c r="D3" s="397" t="s">
        <v>404</v>
      </c>
      <c r="E3" s="397" t="s">
        <v>405</v>
      </c>
      <c r="F3" s="397" t="s">
        <v>406</v>
      </c>
      <c r="G3" s="397" t="s">
        <v>407</v>
      </c>
      <c r="H3" s="398" t="s">
        <v>408</v>
      </c>
      <c r="I3" s="398" t="s">
        <v>409</v>
      </c>
      <c r="J3" s="398" t="s">
        <v>410</v>
      </c>
      <c r="K3" s="398" t="s">
        <v>411</v>
      </c>
      <c r="L3" s="398" t="s">
        <v>2</v>
      </c>
      <c r="M3" s="398" t="s">
        <v>3</v>
      </c>
      <c r="N3" s="398" t="s">
        <v>4</v>
      </c>
      <c r="O3" s="398" t="s">
        <v>5</v>
      </c>
      <c r="P3" s="398" t="s">
        <v>6</v>
      </c>
      <c r="Q3" s="398" t="s">
        <v>7</v>
      </c>
      <c r="R3" s="398" t="s">
        <v>8</v>
      </c>
      <c r="S3" s="398" t="s">
        <v>9</v>
      </c>
      <c r="T3" s="398" t="s">
        <v>10</v>
      </c>
      <c r="U3" s="398" t="s">
        <v>11</v>
      </c>
      <c r="V3" s="398" t="s">
        <v>12</v>
      </c>
      <c r="W3" s="398" t="s">
        <v>13</v>
      </c>
      <c r="X3" s="398" t="s">
        <v>14</v>
      </c>
      <c r="Y3" s="398" t="s">
        <v>15</v>
      </c>
      <c r="Z3" s="398" t="s">
        <v>16</v>
      </c>
      <c r="AA3" s="398" t="s">
        <v>17</v>
      </c>
      <c r="AB3" s="398" t="s">
        <v>18</v>
      </c>
      <c r="AC3" s="398" t="s">
        <v>19</v>
      </c>
      <c r="AD3" s="398" t="s">
        <v>20</v>
      </c>
      <c r="AE3" s="398" t="s">
        <v>21</v>
      </c>
      <c r="AF3" s="398" t="s">
        <v>22</v>
      </c>
      <c r="AG3" s="398" t="s">
        <v>23</v>
      </c>
      <c r="AH3" s="398" t="s">
        <v>24</v>
      </c>
      <c r="AI3" s="398" t="s">
        <v>25</v>
      </c>
      <c r="AJ3" s="398" t="s">
        <v>26</v>
      </c>
      <c r="AK3" s="398">
        <v>35</v>
      </c>
      <c r="AL3" s="397">
        <v>36</v>
      </c>
      <c r="AM3" s="397">
        <v>37</v>
      </c>
      <c r="AN3" s="397">
        <v>38</v>
      </c>
      <c r="AO3" s="397">
        <v>39</v>
      </c>
      <c r="AP3" s="399">
        <v>40</v>
      </c>
      <c r="AQ3" s="400">
        <v>41</v>
      </c>
      <c r="AR3" s="400">
        <v>42</v>
      </c>
      <c r="AS3" s="400">
        <v>43</v>
      </c>
      <c r="AT3" s="400">
        <v>44</v>
      </c>
      <c r="AU3" s="400">
        <v>45</v>
      </c>
      <c r="AV3" s="400">
        <v>46</v>
      </c>
      <c r="AW3" s="399">
        <v>47</v>
      </c>
      <c r="AX3" s="400">
        <v>48</v>
      </c>
      <c r="AY3" s="430">
        <v>49</v>
      </c>
      <c r="AZ3" s="399">
        <v>50</v>
      </c>
      <c r="BA3" s="400">
        <v>51</v>
      </c>
      <c r="BB3" s="430">
        <v>52</v>
      </c>
      <c r="BC3" s="400">
        <v>53</v>
      </c>
      <c r="BD3" s="399">
        <v>54</v>
      </c>
      <c r="BE3" s="235"/>
      <c r="BG3" s="236" t="s">
        <v>1</v>
      </c>
      <c r="BH3" s="237"/>
      <c r="BI3" s="238" t="s">
        <v>412</v>
      </c>
      <c r="BJ3" s="239" t="s">
        <v>71</v>
      </c>
      <c r="BK3" s="240" t="s">
        <v>72</v>
      </c>
      <c r="BL3" s="238" t="s">
        <v>413</v>
      </c>
      <c r="BN3" s="236" t="s">
        <v>1</v>
      </c>
      <c r="BO3" s="237"/>
      <c r="BP3" s="236" t="s">
        <v>414</v>
      </c>
      <c r="BQ3" s="239" t="s">
        <v>415</v>
      </c>
      <c r="BR3" s="238" t="s">
        <v>402</v>
      </c>
    </row>
    <row r="4" spans="1:71" ht="50" x14ac:dyDescent="0.2">
      <c r="A4" s="401"/>
      <c r="B4" s="402" t="s">
        <v>416</v>
      </c>
      <c r="C4" s="405" t="s">
        <v>417</v>
      </c>
      <c r="D4" s="405" t="s">
        <v>418</v>
      </c>
      <c r="E4" s="405" t="s">
        <v>419</v>
      </c>
      <c r="F4" s="405" t="s">
        <v>27</v>
      </c>
      <c r="G4" s="405" t="s">
        <v>420</v>
      </c>
      <c r="H4" s="406" t="s">
        <v>28</v>
      </c>
      <c r="I4" s="406" t="s">
        <v>267</v>
      </c>
      <c r="J4" s="406" t="s">
        <v>29</v>
      </c>
      <c r="K4" s="406" t="s">
        <v>30</v>
      </c>
      <c r="L4" s="406" t="s">
        <v>421</v>
      </c>
      <c r="M4" s="406" t="s">
        <v>31</v>
      </c>
      <c r="N4" s="406" t="s">
        <v>32</v>
      </c>
      <c r="O4" s="406" t="s">
        <v>33</v>
      </c>
      <c r="P4" s="406" t="s">
        <v>34</v>
      </c>
      <c r="Q4" s="406" t="s">
        <v>268</v>
      </c>
      <c r="R4" s="406" t="s">
        <v>269</v>
      </c>
      <c r="S4" s="406" t="s">
        <v>270</v>
      </c>
      <c r="T4" s="406" t="s">
        <v>422</v>
      </c>
      <c r="U4" s="406" t="s">
        <v>35</v>
      </c>
      <c r="V4" s="406" t="s">
        <v>365</v>
      </c>
      <c r="W4" s="406" t="s">
        <v>423</v>
      </c>
      <c r="X4" s="406" t="s">
        <v>50</v>
      </c>
      <c r="Y4" s="406" t="s">
        <v>36</v>
      </c>
      <c r="Z4" s="406" t="s">
        <v>424</v>
      </c>
      <c r="AA4" s="406" t="s">
        <v>425</v>
      </c>
      <c r="AB4" s="406" t="s">
        <v>426</v>
      </c>
      <c r="AC4" s="406" t="s">
        <v>427</v>
      </c>
      <c r="AD4" s="406" t="s">
        <v>37</v>
      </c>
      <c r="AE4" s="406" t="s">
        <v>38</v>
      </c>
      <c r="AF4" s="406" t="s">
        <v>428</v>
      </c>
      <c r="AG4" s="406" t="s">
        <v>193</v>
      </c>
      <c r="AH4" s="406" t="s">
        <v>39</v>
      </c>
      <c r="AI4" s="406" t="s">
        <v>40</v>
      </c>
      <c r="AJ4" s="406" t="s">
        <v>429</v>
      </c>
      <c r="AK4" s="406" t="s">
        <v>430</v>
      </c>
      <c r="AL4" s="405" t="s">
        <v>41</v>
      </c>
      <c r="AM4" s="405" t="s">
        <v>42</v>
      </c>
      <c r="AN4" s="405" t="s">
        <v>431</v>
      </c>
      <c r="AO4" s="405" t="s">
        <v>432</v>
      </c>
      <c r="AP4" s="403" t="s">
        <v>43</v>
      </c>
      <c r="AQ4" s="404" t="s">
        <v>52</v>
      </c>
      <c r="AR4" s="404" t="s">
        <v>44</v>
      </c>
      <c r="AS4" s="404" t="s">
        <v>45</v>
      </c>
      <c r="AT4" s="404" t="s">
        <v>433</v>
      </c>
      <c r="AU4" s="404" t="s">
        <v>434</v>
      </c>
      <c r="AV4" s="404" t="s">
        <v>46</v>
      </c>
      <c r="AW4" s="403" t="s">
        <v>435</v>
      </c>
      <c r="AX4" s="404" t="s">
        <v>436</v>
      </c>
      <c r="AY4" s="431" t="s">
        <v>437</v>
      </c>
      <c r="AZ4" s="403" t="s">
        <v>47</v>
      </c>
      <c r="BA4" s="404" t="s">
        <v>48</v>
      </c>
      <c r="BB4" s="431" t="s">
        <v>438</v>
      </c>
      <c r="BC4" s="404" t="s">
        <v>49</v>
      </c>
      <c r="BD4" s="403" t="s">
        <v>439</v>
      </c>
      <c r="BE4" s="241"/>
      <c r="BG4" s="242"/>
      <c r="BH4" s="243" t="s">
        <v>416</v>
      </c>
      <c r="BI4" s="244" t="s">
        <v>76</v>
      </c>
      <c r="BJ4" s="245" t="s">
        <v>77</v>
      </c>
      <c r="BK4" s="246" t="s">
        <v>78</v>
      </c>
      <c r="BL4" s="244" t="s">
        <v>440</v>
      </c>
      <c r="BN4" s="242"/>
      <c r="BO4" s="243" t="s">
        <v>416</v>
      </c>
      <c r="BP4" s="247" t="s">
        <v>84</v>
      </c>
      <c r="BQ4" s="245" t="s">
        <v>85</v>
      </c>
      <c r="BR4" s="244" t="s">
        <v>441</v>
      </c>
    </row>
    <row r="5" spans="1:71" x14ac:dyDescent="0.2">
      <c r="A5" s="407" t="s">
        <v>442</v>
      </c>
      <c r="B5" s="418" t="s">
        <v>443</v>
      </c>
      <c r="C5" s="408">
        <v>261</v>
      </c>
      <c r="D5" s="408">
        <v>2</v>
      </c>
      <c r="E5" s="408">
        <v>0</v>
      </c>
      <c r="F5" s="408">
        <v>0</v>
      </c>
      <c r="G5" s="408">
        <v>3505</v>
      </c>
      <c r="H5" s="408">
        <v>1</v>
      </c>
      <c r="I5" s="408">
        <v>0</v>
      </c>
      <c r="J5" s="408">
        <v>0</v>
      </c>
      <c r="K5" s="408">
        <v>0</v>
      </c>
      <c r="L5" s="408">
        <v>2</v>
      </c>
      <c r="M5" s="408">
        <v>0</v>
      </c>
      <c r="N5" s="408">
        <v>0</v>
      </c>
      <c r="O5" s="408">
        <v>0</v>
      </c>
      <c r="P5" s="408">
        <v>0</v>
      </c>
      <c r="Q5" s="408">
        <v>0</v>
      </c>
      <c r="R5" s="408">
        <v>0</v>
      </c>
      <c r="S5" s="408">
        <v>0</v>
      </c>
      <c r="T5" s="408">
        <v>0</v>
      </c>
      <c r="U5" s="408">
        <v>0</v>
      </c>
      <c r="V5" s="408">
        <v>0</v>
      </c>
      <c r="W5" s="408">
        <v>0</v>
      </c>
      <c r="X5" s="408">
        <v>0</v>
      </c>
      <c r="Y5" s="408">
        <v>8</v>
      </c>
      <c r="Z5" s="408">
        <v>0</v>
      </c>
      <c r="AA5" s="408">
        <v>0</v>
      </c>
      <c r="AB5" s="408">
        <v>0</v>
      </c>
      <c r="AC5" s="408">
        <v>0</v>
      </c>
      <c r="AD5" s="408">
        <v>0</v>
      </c>
      <c r="AE5" s="408">
        <v>0</v>
      </c>
      <c r="AF5" s="408">
        <v>0</v>
      </c>
      <c r="AG5" s="408">
        <v>0</v>
      </c>
      <c r="AH5" s="408">
        <v>0</v>
      </c>
      <c r="AI5" s="408">
        <v>7</v>
      </c>
      <c r="AJ5" s="408">
        <v>7</v>
      </c>
      <c r="AK5" s="408">
        <v>2</v>
      </c>
      <c r="AL5" s="408">
        <v>0</v>
      </c>
      <c r="AM5" s="408">
        <v>124</v>
      </c>
      <c r="AN5" s="408">
        <v>0</v>
      </c>
      <c r="AO5" s="408">
        <v>0</v>
      </c>
      <c r="AP5" s="409">
        <v>3919</v>
      </c>
      <c r="AQ5" s="408">
        <v>3</v>
      </c>
      <c r="AR5" s="408">
        <v>391</v>
      </c>
      <c r="AS5" s="408">
        <v>0</v>
      </c>
      <c r="AT5" s="408">
        <v>0</v>
      </c>
      <c r="AU5" s="408">
        <v>5</v>
      </c>
      <c r="AV5" s="408">
        <v>0</v>
      </c>
      <c r="AW5" s="409">
        <v>399</v>
      </c>
      <c r="AX5" s="408">
        <v>4318</v>
      </c>
      <c r="AY5" s="409">
        <v>960</v>
      </c>
      <c r="AZ5" s="409">
        <v>1359</v>
      </c>
      <c r="BA5" s="408">
        <v>5278</v>
      </c>
      <c r="BB5" s="409">
        <v>-3432</v>
      </c>
      <c r="BC5" s="408">
        <v>-2073</v>
      </c>
      <c r="BD5" s="409">
        <v>1846</v>
      </c>
      <c r="BE5" s="383"/>
      <c r="BG5" s="407" t="s">
        <v>442</v>
      </c>
      <c r="BH5" s="248" t="s">
        <v>443</v>
      </c>
      <c r="BI5" s="384">
        <f>AX5</f>
        <v>4318</v>
      </c>
      <c r="BJ5" s="385">
        <f>ABS(BB5)</f>
        <v>3432</v>
      </c>
      <c r="BK5" s="389">
        <f>BJ5/BI5</f>
        <v>0.79481241315423812</v>
      </c>
      <c r="BL5" s="390">
        <f>1-BK5</f>
        <v>0.20518758684576188</v>
      </c>
      <c r="BM5" s="386"/>
      <c r="BN5" s="407" t="s">
        <v>442</v>
      </c>
      <c r="BO5" s="248" t="s">
        <v>443</v>
      </c>
      <c r="BP5" s="249">
        <f>AY5</f>
        <v>960</v>
      </c>
      <c r="BQ5" s="250">
        <f>ABS(BB5)</f>
        <v>3432</v>
      </c>
      <c r="BR5" s="251">
        <f>BP5-BQ5</f>
        <v>-2472</v>
      </c>
      <c r="BS5" s="386"/>
    </row>
    <row r="6" spans="1:71" x14ac:dyDescent="0.2">
      <c r="A6" s="407" t="s">
        <v>444</v>
      </c>
      <c r="B6" s="418" t="s">
        <v>445</v>
      </c>
      <c r="C6" s="408">
        <v>0</v>
      </c>
      <c r="D6" s="408">
        <v>51</v>
      </c>
      <c r="E6" s="408">
        <v>0</v>
      </c>
      <c r="F6" s="408">
        <v>0</v>
      </c>
      <c r="G6" s="408">
        <v>8</v>
      </c>
      <c r="H6" s="408">
        <v>0</v>
      </c>
      <c r="I6" s="408">
        <v>0</v>
      </c>
      <c r="J6" s="408">
        <v>0</v>
      </c>
      <c r="K6" s="408">
        <v>0</v>
      </c>
      <c r="L6" s="408">
        <v>0</v>
      </c>
      <c r="M6" s="408">
        <v>0</v>
      </c>
      <c r="N6" s="408">
        <v>0</v>
      </c>
      <c r="O6" s="408">
        <v>0</v>
      </c>
      <c r="P6" s="408">
        <v>0</v>
      </c>
      <c r="Q6" s="408">
        <v>0</v>
      </c>
      <c r="R6" s="408">
        <v>0</v>
      </c>
      <c r="S6" s="408">
        <v>0</v>
      </c>
      <c r="T6" s="408">
        <v>0</v>
      </c>
      <c r="U6" s="408">
        <v>0</v>
      </c>
      <c r="V6" s="408">
        <v>0</v>
      </c>
      <c r="W6" s="408">
        <v>0</v>
      </c>
      <c r="X6" s="408">
        <v>0</v>
      </c>
      <c r="Y6" s="408">
        <v>0</v>
      </c>
      <c r="Z6" s="408">
        <v>0</v>
      </c>
      <c r="AA6" s="408">
        <v>0</v>
      </c>
      <c r="AB6" s="408">
        <v>0</v>
      </c>
      <c r="AC6" s="408">
        <v>0</v>
      </c>
      <c r="AD6" s="408">
        <v>0</v>
      </c>
      <c r="AE6" s="408">
        <v>0</v>
      </c>
      <c r="AF6" s="408">
        <v>0</v>
      </c>
      <c r="AG6" s="408">
        <v>0</v>
      </c>
      <c r="AH6" s="408">
        <v>0</v>
      </c>
      <c r="AI6" s="408">
        <v>0</v>
      </c>
      <c r="AJ6" s="408">
        <v>0</v>
      </c>
      <c r="AK6" s="408">
        <v>0</v>
      </c>
      <c r="AL6" s="408">
        <v>0</v>
      </c>
      <c r="AM6" s="408">
        <v>7</v>
      </c>
      <c r="AN6" s="408">
        <v>0</v>
      </c>
      <c r="AO6" s="408">
        <v>0</v>
      </c>
      <c r="AP6" s="409">
        <v>66</v>
      </c>
      <c r="AQ6" s="408">
        <v>0</v>
      </c>
      <c r="AR6" s="408">
        <v>20</v>
      </c>
      <c r="AS6" s="408">
        <v>0</v>
      </c>
      <c r="AT6" s="408">
        <v>0</v>
      </c>
      <c r="AU6" s="408">
        <v>0</v>
      </c>
      <c r="AV6" s="408">
        <v>123</v>
      </c>
      <c r="AW6" s="409">
        <v>143</v>
      </c>
      <c r="AX6" s="408">
        <v>209</v>
      </c>
      <c r="AY6" s="409">
        <v>175</v>
      </c>
      <c r="AZ6" s="409">
        <v>318</v>
      </c>
      <c r="BA6" s="408">
        <v>384</v>
      </c>
      <c r="BB6" s="409">
        <v>0</v>
      </c>
      <c r="BC6" s="408">
        <v>318</v>
      </c>
      <c r="BD6" s="409">
        <v>384</v>
      </c>
      <c r="BE6" s="383"/>
      <c r="BG6" s="407" t="s">
        <v>444</v>
      </c>
      <c r="BH6" s="248" t="s">
        <v>445</v>
      </c>
      <c r="BI6" s="384">
        <f t="shared" ref="BI6:BI44" si="0">AX6</f>
        <v>209</v>
      </c>
      <c r="BJ6" s="385">
        <f t="shared" ref="BJ6:BJ44" si="1">ABS(BB6)</f>
        <v>0</v>
      </c>
      <c r="BK6" s="389">
        <f t="shared" ref="BK6:BK44" si="2">BJ6/BI6</f>
        <v>0</v>
      </c>
      <c r="BL6" s="390">
        <f t="shared" ref="BL6:BL44" si="3">1-BK6</f>
        <v>1</v>
      </c>
      <c r="BM6" s="386"/>
      <c r="BN6" s="407" t="s">
        <v>444</v>
      </c>
      <c r="BO6" s="248" t="s">
        <v>445</v>
      </c>
      <c r="BP6" s="249">
        <f t="shared" ref="BP6:BP44" si="4">AY6</f>
        <v>175</v>
      </c>
      <c r="BQ6" s="250">
        <f t="shared" ref="BQ6:BQ44" si="5">ABS(BB6)</f>
        <v>0</v>
      </c>
      <c r="BR6" s="251">
        <f t="shared" ref="BR6:BR44" si="6">BP6-BQ6</f>
        <v>175</v>
      </c>
      <c r="BS6" s="386"/>
    </row>
    <row r="7" spans="1:71" x14ac:dyDescent="0.2">
      <c r="A7" s="407" t="s">
        <v>446</v>
      </c>
      <c r="B7" s="418" t="s">
        <v>249</v>
      </c>
      <c r="C7" s="408">
        <v>0</v>
      </c>
      <c r="D7" s="408">
        <v>0</v>
      </c>
      <c r="E7" s="408">
        <v>93</v>
      </c>
      <c r="F7" s="408">
        <v>0</v>
      </c>
      <c r="G7" s="408">
        <v>668</v>
      </c>
      <c r="H7" s="408">
        <v>0</v>
      </c>
      <c r="I7" s="408">
        <v>0</v>
      </c>
      <c r="J7" s="408">
        <v>0</v>
      </c>
      <c r="K7" s="408">
        <v>0</v>
      </c>
      <c r="L7" s="408">
        <v>0</v>
      </c>
      <c r="M7" s="408">
        <v>0</v>
      </c>
      <c r="N7" s="408">
        <v>0</v>
      </c>
      <c r="O7" s="408">
        <v>0</v>
      </c>
      <c r="P7" s="408">
        <v>0</v>
      </c>
      <c r="Q7" s="408">
        <v>0</v>
      </c>
      <c r="R7" s="408">
        <v>0</v>
      </c>
      <c r="S7" s="408">
        <v>0</v>
      </c>
      <c r="T7" s="408">
        <v>0</v>
      </c>
      <c r="U7" s="408">
        <v>0</v>
      </c>
      <c r="V7" s="408">
        <v>0</v>
      </c>
      <c r="W7" s="408">
        <v>0</v>
      </c>
      <c r="X7" s="408">
        <v>0</v>
      </c>
      <c r="Y7" s="408">
        <v>0</v>
      </c>
      <c r="Z7" s="408">
        <v>0</v>
      </c>
      <c r="AA7" s="408">
        <v>0</v>
      </c>
      <c r="AB7" s="408">
        <v>0</v>
      </c>
      <c r="AC7" s="408">
        <v>0</v>
      </c>
      <c r="AD7" s="408">
        <v>0</v>
      </c>
      <c r="AE7" s="408">
        <v>0</v>
      </c>
      <c r="AF7" s="408">
        <v>0</v>
      </c>
      <c r="AG7" s="408">
        <v>0</v>
      </c>
      <c r="AH7" s="408">
        <v>0</v>
      </c>
      <c r="AI7" s="408">
        <v>0</v>
      </c>
      <c r="AJ7" s="408">
        <v>2</v>
      </c>
      <c r="AK7" s="408">
        <v>0</v>
      </c>
      <c r="AL7" s="408">
        <v>0</v>
      </c>
      <c r="AM7" s="408">
        <v>31</v>
      </c>
      <c r="AN7" s="408">
        <v>0</v>
      </c>
      <c r="AO7" s="408">
        <v>0</v>
      </c>
      <c r="AP7" s="409">
        <v>794</v>
      </c>
      <c r="AQ7" s="408">
        <v>1</v>
      </c>
      <c r="AR7" s="408">
        <v>40</v>
      </c>
      <c r="AS7" s="408">
        <v>0</v>
      </c>
      <c r="AT7" s="408">
        <v>0</v>
      </c>
      <c r="AU7" s="408">
        <v>0</v>
      </c>
      <c r="AV7" s="408">
        <v>14</v>
      </c>
      <c r="AW7" s="409">
        <v>55</v>
      </c>
      <c r="AX7" s="408">
        <v>849</v>
      </c>
      <c r="AY7" s="409">
        <v>1282</v>
      </c>
      <c r="AZ7" s="409">
        <v>1337</v>
      </c>
      <c r="BA7" s="408">
        <v>2131</v>
      </c>
      <c r="BB7" s="409">
        <v>0</v>
      </c>
      <c r="BC7" s="408">
        <v>1337</v>
      </c>
      <c r="BD7" s="409">
        <v>2131</v>
      </c>
      <c r="BE7" s="383"/>
      <c r="BG7" s="407" t="s">
        <v>446</v>
      </c>
      <c r="BH7" s="248" t="s">
        <v>249</v>
      </c>
      <c r="BI7" s="384">
        <f t="shared" si="0"/>
        <v>849</v>
      </c>
      <c r="BJ7" s="385">
        <f t="shared" si="1"/>
        <v>0</v>
      </c>
      <c r="BK7" s="389">
        <f t="shared" si="2"/>
        <v>0</v>
      </c>
      <c r="BL7" s="390">
        <f t="shared" si="3"/>
        <v>1</v>
      </c>
      <c r="BM7" s="386"/>
      <c r="BN7" s="407" t="s">
        <v>446</v>
      </c>
      <c r="BO7" s="248" t="s">
        <v>249</v>
      </c>
      <c r="BP7" s="249">
        <f t="shared" si="4"/>
        <v>1282</v>
      </c>
      <c r="BQ7" s="250">
        <f t="shared" si="5"/>
        <v>0</v>
      </c>
      <c r="BR7" s="251">
        <f t="shared" si="6"/>
        <v>1282</v>
      </c>
      <c r="BS7" s="386"/>
    </row>
    <row r="8" spans="1:71" x14ac:dyDescent="0.2">
      <c r="A8" s="407" t="s">
        <v>447</v>
      </c>
      <c r="B8" s="418" t="s">
        <v>27</v>
      </c>
      <c r="C8" s="408">
        <v>0</v>
      </c>
      <c r="D8" s="408">
        <v>0</v>
      </c>
      <c r="E8" s="408">
        <v>0</v>
      </c>
      <c r="F8" s="408">
        <v>0</v>
      </c>
      <c r="G8" s="408">
        <v>6</v>
      </c>
      <c r="H8" s="408">
        <v>0</v>
      </c>
      <c r="I8" s="408">
        <v>0</v>
      </c>
      <c r="J8" s="408">
        <v>1</v>
      </c>
      <c r="K8" s="408">
        <v>126</v>
      </c>
      <c r="L8" s="408">
        <v>0</v>
      </c>
      <c r="M8" s="408">
        <v>44</v>
      </c>
      <c r="N8" s="408">
        <v>8</v>
      </c>
      <c r="O8" s="408">
        <v>1</v>
      </c>
      <c r="P8" s="408">
        <v>0</v>
      </c>
      <c r="Q8" s="408">
        <v>0</v>
      </c>
      <c r="R8" s="408">
        <v>0</v>
      </c>
      <c r="S8" s="408">
        <v>0</v>
      </c>
      <c r="T8" s="408">
        <v>0</v>
      </c>
      <c r="U8" s="408">
        <v>0</v>
      </c>
      <c r="V8" s="408">
        <v>0</v>
      </c>
      <c r="W8" s="408">
        <v>0</v>
      </c>
      <c r="X8" s="408">
        <v>0</v>
      </c>
      <c r="Y8" s="408">
        <v>53</v>
      </c>
      <c r="Z8" s="408">
        <v>8</v>
      </c>
      <c r="AA8" s="408">
        <v>0</v>
      </c>
      <c r="AB8" s="408">
        <v>0</v>
      </c>
      <c r="AC8" s="408">
        <v>0</v>
      </c>
      <c r="AD8" s="408">
        <v>0</v>
      </c>
      <c r="AE8" s="408">
        <v>0</v>
      </c>
      <c r="AF8" s="408">
        <v>0</v>
      </c>
      <c r="AG8" s="408">
        <v>0</v>
      </c>
      <c r="AH8" s="408">
        <v>0</v>
      </c>
      <c r="AI8" s="408">
        <v>0</v>
      </c>
      <c r="AJ8" s="408">
        <v>0</v>
      </c>
      <c r="AK8" s="408">
        <v>0</v>
      </c>
      <c r="AL8" s="408">
        <v>0</v>
      </c>
      <c r="AM8" s="408">
        <v>0</v>
      </c>
      <c r="AN8" s="408">
        <v>0</v>
      </c>
      <c r="AO8" s="408">
        <v>0</v>
      </c>
      <c r="AP8" s="409">
        <v>247</v>
      </c>
      <c r="AQ8" s="408">
        <v>0</v>
      </c>
      <c r="AR8" s="408">
        <v>-1</v>
      </c>
      <c r="AS8" s="408">
        <v>0</v>
      </c>
      <c r="AT8" s="408">
        <v>0</v>
      </c>
      <c r="AU8" s="408">
        <v>0</v>
      </c>
      <c r="AV8" s="408">
        <v>0</v>
      </c>
      <c r="AW8" s="409">
        <v>-1</v>
      </c>
      <c r="AX8" s="408">
        <v>246</v>
      </c>
      <c r="AY8" s="409">
        <v>1</v>
      </c>
      <c r="AZ8" s="409">
        <v>0</v>
      </c>
      <c r="BA8" s="408">
        <v>247</v>
      </c>
      <c r="BB8" s="409">
        <v>-246</v>
      </c>
      <c r="BC8" s="408">
        <v>-246</v>
      </c>
      <c r="BD8" s="409">
        <v>1</v>
      </c>
      <c r="BE8" s="383"/>
      <c r="BG8" s="407" t="s">
        <v>447</v>
      </c>
      <c r="BH8" s="248" t="s">
        <v>27</v>
      </c>
      <c r="BI8" s="384">
        <f t="shared" si="0"/>
        <v>246</v>
      </c>
      <c r="BJ8" s="385">
        <f t="shared" si="1"/>
        <v>246</v>
      </c>
      <c r="BK8" s="389">
        <f t="shared" si="2"/>
        <v>1</v>
      </c>
      <c r="BL8" s="390">
        <f t="shared" si="3"/>
        <v>0</v>
      </c>
      <c r="BM8" s="386"/>
      <c r="BN8" s="407" t="s">
        <v>447</v>
      </c>
      <c r="BO8" s="248" t="s">
        <v>27</v>
      </c>
      <c r="BP8" s="249">
        <f t="shared" si="4"/>
        <v>1</v>
      </c>
      <c r="BQ8" s="250">
        <f t="shared" si="5"/>
        <v>246</v>
      </c>
      <c r="BR8" s="251">
        <f t="shared" si="6"/>
        <v>-245</v>
      </c>
      <c r="BS8" s="386"/>
    </row>
    <row r="9" spans="1:71" x14ac:dyDescent="0.2">
      <c r="A9" s="407" t="s">
        <v>448</v>
      </c>
      <c r="B9" s="418" t="s">
        <v>190</v>
      </c>
      <c r="C9" s="408">
        <v>244</v>
      </c>
      <c r="D9" s="408">
        <v>13</v>
      </c>
      <c r="E9" s="408">
        <v>224</v>
      </c>
      <c r="F9" s="408">
        <v>0</v>
      </c>
      <c r="G9" s="408">
        <v>3565</v>
      </c>
      <c r="H9" s="408">
        <v>0</v>
      </c>
      <c r="I9" s="408">
        <v>0</v>
      </c>
      <c r="J9" s="408">
        <v>1</v>
      </c>
      <c r="K9" s="408">
        <v>0</v>
      </c>
      <c r="L9" s="408">
        <v>0</v>
      </c>
      <c r="M9" s="408">
        <v>0</v>
      </c>
      <c r="N9" s="408">
        <v>0</v>
      </c>
      <c r="O9" s="408">
        <v>0</v>
      </c>
      <c r="P9" s="408">
        <v>0</v>
      </c>
      <c r="Q9" s="408">
        <v>0</v>
      </c>
      <c r="R9" s="408">
        <v>0</v>
      </c>
      <c r="S9" s="408">
        <v>0</v>
      </c>
      <c r="T9" s="408">
        <v>0</v>
      </c>
      <c r="U9" s="408">
        <v>0</v>
      </c>
      <c r="V9" s="408">
        <v>0</v>
      </c>
      <c r="W9" s="408">
        <v>0</v>
      </c>
      <c r="X9" s="408">
        <v>0</v>
      </c>
      <c r="Y9" s="408">
        <v>0</v>
      </c>
      <c r="Z9" s="408">
        <v>0</v>
      </c>
      <c r="AA9" s="408">
        <v>0</v>
      </c>
      <c r="AB9" s="408">
        <v>0</v>
      </c>
      <c r="AC9" s="408">
        <v>0</v>
      </c>
      <c r="AD9" s="408">
        <v>0</v>
      </c>
      <c r="AE9" s="408">
        <v>0</v>
      </c>
      <c r="AF9" s="408">
        <v>0</v>
      </c>
      <c r="AG9" s="408">
        <v>0</v>
      </c>
      <c r="AH9" s="408">
        <v>2</v>
      </c>
      <c r="AI9" s="408">
        <v>20</v>
      </c>
      <c r="AJ9" s="408">
        <v>24</v>
      </c>
      <c r="AK9" s="408">
        <v>1</v>
      </c>
      <c r="AL9" s="408">
        <v>0</v>
      </c>
      <c r="AM9" s="408">
        <v>896</v>
      </c>
      <c r="AN9" s="408">
        <v>0</v>
      </c>
      <c r="AO9" s="408">
        <v>0</v>
      </c>
      <c r="AP9" s="409">
        <v>4990</v>
      </c>
      <c r="AQ9" s="408">
        <v>52</v>
      </c>
      <c r="AR9" s="408">
        <v>2940</v>
      </c>
      <c r="AS9" s="408">
        <v>0</v>
      </c>
      <c r="AT9" s="408">
        <v>0</v>
      </c>
      <c r="AU9" s="408">
        <v>0</v>
      </c>
      <c r="AV9" s="408">
        <v>40</v>
      </c>
      <c r="AW9" s="409">
        <v>3032</v>
      </c>
      <c r="AX9" s="408">
        <v>8022</v>
      </c>
      <c r="AY9" s="409">
        <v>14135</v>
      </c>
      <c r="AZ9" s="409">
        <v>17167</v>
      </c>
      <c r="BA9" s="408">
        <v>22157</v>
      </c>
      <c r="BB9" s="409">
        <v>-5477</v>
      </c>
      <c r="BC9" s="408">
        <v>11690</v>
      </c>
      <c r="BD9" s="409">
        <v>16680</v>
      </c>
      <c r="BE9" s="383"/>
      <c r="BG9" s="407" t="s">
        <v>448</v>
      </c>
      <c r="BH9" s="248" t="s">
        <v>190</v>
      </c>
      <c r="BI9" s="384">
        <f t="shared" si="0"/>
        <v>8022</v>
      </c>
      <c r="BJ9" s="385">
        <f t="shared" si="1"/>
        <v>5477</v>
      </c>
      <c r="BK9" s="389">
        <f t="shared" si="2"/>
        <v>0.68274744452754921</v>
      </c>
      <c r="BL9" s="390">
        <f t="shared" si="3"/>
        <v>0.31725255547245079</v>
      </c>
      <c r="BM9" s="386"/>
      <c r="BN9" s="407" t="s">
        <v>448</v>
      </c>
      <c r="BO9" s="248" t="s">
        <v>190</v>
      </c>
      <c r="BP9" s="249">
        <f t="shared" si="4"/>
        <v>14135</v>
      </c>
      <c r="BQ9" s="250">
        <f t="shared" si="5"/>
        <v>5477</v>
      </c>
      <c r="BR9" s="251">
        <f t="shared" si="6"/>
        <v>8658</v>
      </c>
      <c r="BS9" s="386"/>
    </row>
    <row r="10" spans="1:71" x14ac:dyDescent="0.2">
      <c r="A10" s="410" t="s">
        <v>449</v>
      </c>
      <c r="B10" s="419" t="s">
        <v>28</v>
      </c>
      <c r="C10" s="408">
        <v>8</v>
      </c>
      <c r="D10" s="408">
        <v>2</v>
      </c>
      <c r="E10" s="408">
        <v>46</v>
      </c>
      <c r="F10" s="408">
        <v>0</v>
      </c>
      <c r="G10" s="408">
        <v>20</v>
      </c>
      <c r="H10" s="408">
        <v>17</v>
      </c>
      <c r="I10" s="408">
        <v>0</v>
      </c>
      <c r="J10" s="408">
        <v>0</v>
      </c>
      <c r="K10" s="408">
        <v>0</v>
      </c>
      <c r="L10" s="408">
        <v>1</v>
      </c>
      <c r="M10" s="408">
        <v>2</v>
      </c>
      <c r="N10" s="408">
        <v>0</v>
      </c>
      <c r="O10" s="408">
        <v>0</v>
      </c>
      <c r="P10" s="408">
        <v>0</v>
      </c>
      <c r="Q10" s="408">
        <v>0</v>
      </c>
      <c r="R10" s="408">
        <v>0</v>
      </c>
      <c r="S10" s="408">
        <v>0</v>
      </c>
      <c r="T10" s="408">
        <v>0</v>
      </c>
      <c r="U10" s="408">
        <v>0</v>
      </c>
      <c r="V10" s="408">
        <v>0</v>
      </c>
      <c r="W10" s="408">
        <v>0</v>
      </c>
      <c r="X10" s="408">
        <v>0</v>
      </c>
      <c r="Y10" s="408">
        <v>26</v>
      </c>
      <c r="Z10" s="408">
        <v>0</v>
      </c>
      <c r="AA10" s="408">
        <v>0</v>
      </c>
      <c r="AB10" s="408">
        <v>2</v>
      </c>
      <c r="AC10" s="408">
        <v>11</v>
      </c>
      <c r="AD10" s="408">
        <v>1</v>
      </c>
      <c r="AE10" s="408">
        <v>0</v>
      </c>
      <c r="AF10" s="408">
        <v>3</v>
      </c>
      <c r="AG10" s="408">
        <v>0</v>
      </c>
      <c r="AH10" s="408">
        <v>19</v>
      </c>
      <c r="AI10" s="408">
        <v>1</v>
      </c>
      <c r="AJ10" s="408">
        <v>10</v>
      </c>
      <c r="AK10" s="408">
        <v>19</v>
      </c>
      <c r="AL10" s="408">
        <v>4</v>
      </c>
      <c r="AM10" s="408">
        <v>42</v>
      </c>
      <c r="AN10" s="408">
        <v>1</v>
      </c>
      <c r="AO10" s="408">
        <v>0</v>
      </c>
      <c r="AP10" s="409">
        <v>235</v>
      </c>
      <c r="AQ10" s="408">
        <v>6</v>
      </c>
      <c r="AR10" s="408">
        <v>439</v>
      </c>
      <c r="AS10" s="408">
        <v>0</v>
      </c>
      <c r="AT10" s="408">
        <v>0</v>
      </c>
      <c r="AU10" s="408">
        <v>6</v>
      </c>
      <c r="AV10" s="408">
        <v>9</v>
      </c>
      <c r="AW10" s="409">
        <v>460</v>
      </c>
      <c r="AX10" s="408">
        <v>695</v>
      </c>
      <c r="AY10" s="409">
        <v>71</v>
      </c>
      <c r="AZ10" s="409">
        <v>531</v>
      </c>
      <c r="BA10" s="408">
        <v>766</v>
      </c>
      <c r="BB10" s="409">
        <v>-695</v>
      </c>
      <c r="BC10" s="408">
        <v>-164</v>
      </c>
      <c r="BD10" s="409">
        <v>71</v>
      </c>
      <c r="BE10" s="383"/>
      <c r="BG10" s="410" t="s">
        <v>449</v>
      </c>
      <c r="BH10" s="252" t="s">
        <v>28</v>
      </c>
      <c r="BI10" s="384">
        <f t="shared" si="0"/>
        <v>695</v>
      </c>
      <c r="BJ10" s="385">
        <f t="shared" si="1"/>
        <v>695</v>
      </c>
      <c r="BK10" s="389">
        <f t="shared" si="2"/>
        <v>1</v>
      </c>
      <c r="BL10" s="390">
        <f t="shared" si="3"/>
        <v>0</v>
      </c>
      <c r="BM10" s="386"/>
      <c r="BN10" s="410" t="s">
        <v>449</v>
      </c>
      <c r="BO10" s="252" t="s">
        <v>28</v>
      </c>
      <c r="BP10" s="249">
        <f t="shared" si="4"/>
        <v>71</v>
      </c>
      <c r="BQ10" s="250">
        <f t="shared" si="5"/>
        <v>695</v>
      </c>
      <c r="BR10" s="251">
        <f t="shared" si="6"/>
        <v>-624</v>
      </c>
      <c r="BS10" s="386"/>
    </row>
    <row r="11" spans="1:71" x14ac:dyDescent="0.2">
      <c r="A11" s="410" t="s">
        <v>450</v>
      </c>
      <c r="B11" s="419" t="s">
        <v>284</v>
      </c>
      <c r="C11" s="408">
        <v>50</v>
      </c>
      <c r="D11" s="408">
        <v>4</v>
      </c>
      <c r="E11" s="408">
        <v>8</v>
      </c>
      <c r="F11" s="408">
        <v>0</v>
      </c>
      <c r="G11" s="408">
        <v>268</v>
      </c>
      <c r="H11" s="408">
        <v>1</v>
      </c>
      <c r="I11" s="408">
        <v>5</v>
      </c>
      <c r="J11" s="408">
        <v>2</v>
      </c>
      <c r="K11" s="408">
        <v>0</v>
      </c>
      <c r="L11" s="408">
        <v>0</v>
      </c>
      <c r="M11" s="408">
        <v>14</v>
      </c>
      <c r="N11" s="408">
        <v>0</v>
      </c>
      <c r="O11" s="408">
        <v>0</v>
      </c>
      <c r="P11" s="408">
        <v>0</v>
      </c>
      <c r="Q11" s="408">
        <v>0</v>
      </c>
      <c r="R11" s="408">
        <v>0</v>
      </c>
      <c r="S11" s="408">
        <v>0</v>
      </c>
      <c r="T11" s="408">
        <v>0</v>
      </c>
      <c r="U11" s="408">
        <v>1</v>
      </c>
      <c r="V11" s="408">
        <v>0</v>
      </c>
      <c r="W11" s="408">
        <v>0</v>
      </c>
      <c r="X11" s="408">
        <v>14</v>
      </c>
      <c r="Y11" s="408">
        <v>400</v>
      </c>
      <c r="Z11" s="408">
        <v>0</v>
      </c>
      <c r="AA11" s="408">
        <v>0</v>
      </c>
      <c r="AB11" s="408">
        <v>3</v>
      </c>
      <c r="AC11" s="408">
        <v>22</v>
      </c>
      <c r="AD11" s="408">
        <v>6</v>
      </c>
      <c r="AE11" s="408">
        <v>0</v>
      </c>
      <c r="AF11" s="408">
        <v>2</v>
      </c>
      <c r="AG11" s="408">
        <v>1</v>
      </c>
      <c r="AH11" s="408">
        <v>8</v>
      </c>
      <c r="AI11" s="408">
        <v>18</v>
      </c>
      <c r="AJ11" s="408">
        <v>15</v>
      </c>
      <c r="AK11" s="408">
        <v>13</v>
      </c>
      <c r="AL11" s="408">
        <v>6</v>
      </c>
      <c r="AM11" s="408">
        <v>37</v>
      </c>
      <c r="AN11" s="408">
        <v>1</v>
      </c>
      <c r="AO11" s="408">
        <v>5</v>
      </c>
      <c r="AP11" s="409">
        <v>904</v>
      </c>
      <c r="AQ11" s="408">
        <v>4</v>
      </c>
      <c r="AR11" s="408">
        <v>37</v>
      </c>
      <c r="AS11" s="408">
        <v>0</v>
      </c>
      <c r="AT11" s="408">
        <v>4</v>
      </c>
      <c r="AU11" s="408">
        <v>9</v>
      </c>
      <c r="AV11" s="408">
        <v>-2</v>
      </c>
      <c r="AW11" s="409">
        <v>52</v>
      </c>
      <c r="AX11" s="408">
        <v>956</v>
      </c>
      <c r="AY11" s="409">
        <v>19</v>
      </c>
      <c r="AZ11" s="409">
        <v>71</v>
      </c>
      <c r="BA11" s="408">
        <v>975</v>
      </c>
      <c r="BB11" s="409">
        <v>-956</v>
      </c>
      <c r="BC11" s="408">
        <v>-885</v>
      </c>
      <c r="BD11" s="409">
        <v>19</v>
      </c>
      <c r="BE11" s="383"/>
      <c r="BG11" s="410" t="s">
        <v>450</v>
      </c>
      <c r="BH11" s="252" t="s">
        <v>284</v>
      </c>
      <c r="BI11" s="384">
        <f t="shared" si="0"/>
        <v>956</v>
      </c>
      <c r="BJ11" s="385">
        <f t="shared" si="1"/>
        <v>956</v>
      </c>
      <c r="BK11" s="389">
        <f t="shared" si="2"/>
        <v>1</v>
      </c>
      <c r="BL11" s="390">
        <f t="shared" si="3"/>
        <v>0</v>
      </c>
      <c r="BM11" s="386"/>
      <c r="BN11" s="410" t="s">
        <v>450</v>
      </c>
      <c r="BO11" s="252" t="s">
        <v>284</v>
      </c>
      <c r="BP11" s="249">
        <f t="shared" si="4"/>
        <v>19</v>
      </c>
      <c r="BQ11" s="250">
        <f t="shared" si="5"/>
        <v>956</v>
      </c>
      <c r="BR11" s="251">
        <f t="shared" si="6"/>
        <v>-937</v>
      </c>
      <c r="BS11" s="386"/>
    </row>
    <row r="12" spans="1:71" x14ac:dyDescent="0.2">
      <c r="A12" s="410" t="s">
        <v>451</v>
      </c>
      <c r="B12" s="419" t="s">
        <v>29</v>
      </c>
      <c r="C12" s="408">
        <v>126</v>
      </c>
      <c r="D12" s="408">
        <v>0</v>
      </c>
      <c r="E12" s="408">
        <v>24</v>
      </c>
      <c r="F12" s="408">
        <v>0</v>
      </c>
      <c r="G12" s="408">
        <v>173</v>
      </c>
      <c r="H12" s="408">
        <v>8</v>
      </c>
      <c r="I12" s="408">
        <v>1</v>
      </c>
      <c r="J12" s="408">
        <v>34</v>
      </c>
      <c r="K12" s="408">
        <v>1</v>
      </c>
      <c r="L12" s="408">
        <v>21</v>
      </c>
      <c r="M12" s="408">
        <v>22</v>
      </c>
      <c r="N12" s="408">
        <v>1</v>
      </c>
      <c r="O12" s="408">
        <v>0</v>
      </c>
      <c r="P12" s="408">
        <v>2</v>
      </c>
      <c r="Q12" s="408">
        <v>0</v>
      </c>
      <c r="R12" s="408">
        <v>1</v>
      </c>
      <c r="S12" s="408">
        <v>0</v>
      </c>
      <c r="T12" s="408">
        <v>0</v>
      </c>
      <c r="U12" s="408">
        <v>2</v>
      </c>
      <c r="V12" s="408">
        <v>0</v>
      </c>
      <c r="W12" s="408">
        <v>0</v>
      </c>
      <c r="X12" s="408">
        <v>4</v>
      </c>
      <c r="Y12" s="408">
        <v>46</v>
      </c>
      <c r="Z12" s="408">
        <v>0</v>
      </c>
      <c r="AA12" s="408">
        <v>0</v>
      </c>
      <c r="AB12" s="408">
        <v>11</v>
      </c>
      <c r="AC12" s="408">
        <v>0</v>
      </c>
      <c r="AD12" s="408">
        <v>0</v>
      </c>
      <c r="AE12" s="408">
        <v>0</v>
      </c>
      <c r="AF12" s="408">
        <v>0</v>
      </c>
      <c r="AG12" s="408">
        <v>0</v>
      </c>
      <c r="AH12" s="408">
        <v>6</v>
      </c>
      <c r="AI12" s="408">
        <v>19</v>
      </c>
      <c r="AJ12" s="408">
        <v>546</v>
      </c>
      <c r="AK12" s="408">
        <v>2</v>
      </c>
      <c r="AL12" s="408">
        <v>8</v>
      </c>
      <c r="AM12" s="408">
        <v>29</v>
      </c>
      <c r="AN12" s="408">
        <v>0</v>
      </c>
      <c r="AO12" s="408">
        <v>1</v>
      </c>
      <c r="AP12" s="409">
        <v>1088</v>
      </c>
      <c r="AQ12" s="408">
        <v>10</v>
      </c>
      <c r="AR12" s="408">
        <v>273</v>
      </c>
      <c r="AS12" s="408">
        <v>0</v>
      </c>
      <c r="AT12" s="408">
        <v>0</v>
      </c>
      <c r="AU12" s="408">
        <v>0</v>
      </c>
      <c r="AV12" s="408">
        <v>4</v>
      </c>
      <c r="AW12" s="409">
        <v>287</v>
      </c>
      <c r="AX12" s="408">
        <v>1375</v>
      </c>
      <c r="AY12" s="409">
        <v>93</v>
      </c>
      <c r="AZ12" s="409">
        <v>380</v>
      </c>
      <c r="BA12" s="408">
        <v>1468</v>
      </c>
      <c r="BB12" s="409">
        <v>-1375</v>
      </c>
      <c r="BC12" s="408">
        <v>-995</v>
      </c>
      <c r="BD12" s="409">
        <v>93</v>
      </c>
      <c r="BE12" s="383"/>
      <c r="BG12" s="410" t="s">
        <v>451</v>
      </c>
      <c r="BH12" s="252" t="s">
        <v>29</v>
      </c>
      <c r="BI12" s="384">
        <f t="shared" si="0"/>
        <v>1375</v>
      </c>
      <c r="BJ12" s="385">
        <f t="shared" si="1"/>
        <v>1375</v>
      </c>
      <c r="BK12" s="389">
        <f t="shared" si="2"/>
        <v>1</v>
      </c>
      <c r="BL12" s="390">
        <f t="shared" si="3"/>
        <v>0</v>
      </c>
      <c r="BM12" s="386"/>
      <c r="BN12" s="410" t="s">
        <v>451</v>
      </c>
      <c r="BO12" s="252" t="s">
        <v>29</v>
      </c>
      <c r="BP12" s="249">
        <f t="shared" si="4"/>
        <v>93</v>
      </c>
      <c r="BQ12" s="250">
        <f t="shared" si="5"/>
        <v>1375</v>
      </c>
      <c r="BR12" s="251">
        <f t="shared" si="6"/>
        <v>-1282</v>
      </c>
      <c r="BS12" s="386"/>
    </row>
    <row r="13" spans="1:71" x14ac:dyDescent="0.2">
      <c r="A13" s="410" t="s">
        <v>452</v>
      </c>
      <c r="B13" s="419" t="s">
        <v>30</v>
      </c>
      <c r="C13" s="408">
        <v>13</v>
      </c>
      <c r="D13" s="408">
        <v>5</v>
      </c>
      <c r="E13" s="408">
        <v>116</v>
      </c>
      <c r="F13" s="408">
        <v>0</v>
      </c>
      <c r="G13" s="408">
        <v>78</v>
      </c>
      <c r="H13" s="408">
        <v>1</v>
      </c>
      <c r="I13" s="408">
        <v>0</v>
      </c>
      <c r="J13" s="408">
        <v>7</v>
      </c>
      <c r="K13" s="408">
        <v>13</v>
      </c>
      <c r="L13" s="408">
        <v>0</v>
      </c>
      <c r="M13" s="408">
        <v>14</v>
      </c>
      <c r="N13" s="408">
        <v>4</v>
      </c>
      <c r="O13" s="408">
        <v>0</v>
      </c>
      <c r="P13" s="408">
        <v>1</v>
      </c>
      <c r="Q13" s="408">
        <v>0</v>
      </c>
      <c r="R13" s="408">
        <v>0</v>
      </c>
      <c r="S13" s="408">
        <v>0</v>
      </c>
      <c r="T13" s="408">
        <v>0</v>
      </c>
      <c r="U13" s="408">
        <v>0</v>
      </c>
      <c r="V13" s="408">
        <v>0</v>
      </c>
      <c r="W13" s="408">
        <v>0</v>
      </c>
      <c r="X13" s="408">
        <v>0</v>
      </c>
      <c r="Y13" s="408">
        <v>103</v>
      </c>
      <c r="Z13" s="408">
        <v>2</v>
      </c>
      <c r="AA13" s="408">
        <v>0</v>
      </c>
      <c r="AB13" s="408">
        <v>9</v>
      </c>
      <c r="AC13" s="408">
        <v>5</v>
      </c>
      <c r="AD13" s="408">
        <v>0</v>
      </c>
      <c r="AE13" s="408">
        <v>0</v>
      </c>
      <c r="AF13" s="408">
        <v>76</v>
      </c>
      <c r="AG13" s="408">
        <v>0</v>
      </c>
      <c r="AH13" s="408">
        <v>62</v>
      </c>
      <c r="AI13" s="408">
        <v>9</v>
      </c>
      <c r="AJ13" s="408">
        <v>8</v>
      </c>
      <c r="AK13" s="408">
        <v>3</v>
      </c>
      <c r="AL13" s="408">
        <v>4</v>
      </c>
      <c r="AM13" s="408">
        <v>23</v>
      </c>
      <c r="AN13" s="408">
        <v>0</v>
      </c>
      <c r="AO13" s="408">
        <v>1</v>
      </c>
      <c r="AP13" s="409">
        <v>557</v>
      </c>
      <c r="AQ13" s="408">
        <v>1</v>
      </c>
      <c r="AR13" s="408">
        <v>522</v>
      </c>
      <c r="AS13" s="408">
        <v>0</v>
      </c>
      <c r="AT13" s="408">
        <v>0</v>
      </c>
      <c r="AU13" s="408">
        <v>0</v>
      </c>
      <c r="AV13" s="408">
        <v>0</v>
      </c>
      <c r="AW13" s="409">
        <v>523</v>
      </c>
      <c r="AX13" s="408">
        <v>1080</v>
      </c>
      <c r="AY13" s="409">
        <v>118</v>
      </c>
      <c r="AZ13" s="409">
        <v>641</v>
      </c>
      <c r="BA13" s="408">
        <v>1198</v>
      </c>
      <c r="BB13" s="409">
        <v>-983</v>
      </c>
      <c r="BC13" s="408">
        <v>-342</v>
      </c>
      <c r="BD13" s="409">
        <v>215</v>
      </c>
      <c r="BE13" s="383"/>
      <c r="BG13" s="410" t="s">
        <v>452</v>
      </c>
      <c r="BH13" s="252" t="s">
        <v>30</v>
      </c>
      <c r="BI13" s="384">
        <f t="shared" si="0"/>
        <v>1080</v>
      </c>
      <c r="BJ13" s="385">
        <f t="shared" si="1"/>
        <v>983</v>
      </c>
      <c r="BK13" s="389">
        <f t="shared" si="2"/>
        <v>0.91018518518518521</v>
      </c>
      <c r="BL13" s="390">
        <f t="shared" si="3"/>
        <v>8.9814814814814792E-2</v>
      </c>
      <c r="BM13" s="386"/>
      <c r="BN13" s="410" t="s">
        <v>452</v>
      </c>
      <c r="BO13" s="252" t="s">
        <v>30</v>
      </c>
      <c r="BP13" s="249">
        <f t="shared" si="4"/>
        <v>118</v>
      </c>
      <c r="BQ13" s="250">
        <f t="shared" si="5"/>
        <v>983</v>
      </c>
      <c r="BR13" s="251">
        <f t="shared" si="6"/>
        <v>-865</v>
      </c>
      <c r="BS13" s="386"/>
    </row>
    <row r="14" spans="1:71" x14ac:dyDescent="0.2">
      <c r="A14" s="410" t="s">
        <v>453</v>
      </c>
      <c r="B14" s="419" t="s">
        <v>454</v>
      </c>
      <c r="C14" s="408">
        <v>14</v>
      </c>
      <c r="D14" s="408">
        <v>6</v>
      </c>
      <c r="E14" s="408">
        <v>37</v>
      </c>
      <c r="F14" s="408">
        <v>0</v>
      </c>
      <c r="G14" s="408">
        <v>292</v>
      </c>
      <c r="H14" s="408">
        <v>1</v>
      </c>
      <c r="I14" s="408">
        <v>1</v>
      </c>
      <c r="J14" s="408">
        <v>2</v>
      </c>
      <c r="K14" s="408">
        <v>0</v>
      </c>
      <c r="L14" s="408">
        <v>18</v>
      </c>
      <c r="M14" s="408">
        <v>5</v>
      </c>
      <c r="N14" s="408">
        <v>0</v>
      </c>
      <c r="O14" s="408">
        <v>0</v>
      </c>
      <c r="P14" s="408">
        <v>1</v>
      </c>
      <c r="Q14" s="408">
        <v>0</v>
      </c>
      <c r="R14" s="408">
        <v>5</v>
      </c>
      <c r="S14" s="408">
        <v>0</v>
      </c>
      <c r="T14" s="408">
        <v>0</v>
      </c>
      <c r="U14" s="408">
        <v>5</v>
      </c>
      <c r="V14" s="408">
        <v>0</v>
      </c>
      <c r="W14" s="408">
        <v>2</v>
      </c>
      <c r="X14" s="408">
        <v>6</v>
      </c>
      <c r="Y14" s="408">
        <v>115</v>
      </c>
      <c r="Z14" s="408">
        <v>0</v>
      </c>
      <c r="AA14" s="408">
        <v>0</v>
      </c>
      <c r="AB14" s="408">
        <v>10</v>
      </c>
      <c r="AC14" s="408">
        <v>14</v>
      </c>
      <c r="AD14" s="408">
        <v>3</v>
      </c>
      <c r="AE14" s="408">
        <v>1</v>
      </c>
      <c r="AF14" s="408">
        <v>2</v>
      </c>
      <c r="AG14" s="408">
        <v>1</v>
      </c>
      <c r="AH14" s="408">
        <v>11</v>
      </c>
      <c r="AI14" s="408">
        <v>9</v>
      </c>
      <c r="AJ14" s="408">
        <v>7</v>
      </c>
      <c r="AK14" s="408">
        <v>6</v>
      </c>
      <c r="AL14" s="408">
        <v>18</v>
      </c>
      <c r="AM14" s="408">
        <v>17</v>
      </c>
      <c r="AN14" s="408">
        <v>0</v>
      </c>
      <c r="AO14" s="408">
        <v>1</v>
      </c>
      <c r="AP14" s="409">
        <v>610</v>
      </c>
      <c r="AQ14" s="408">
        <v>1</v>
      </c>
      <c r="AR14" s="408">
        <v>85</v>
      </c>
      <c r="AS14" s="408">
        <v>0</v>
      </c>
      <c r="AT14" s="408">
        <v>0</v>
      </c>
      <c r="AU14" s="408">
        <v>0</v>
      </c>
      <c r="AV14" s="408">
        <v>-1</v>
      </c>
      <c r="AW14" s="409">
        <v>85</v>
      </c>
      <c r="AX14" s="408">
        <v>695</v>
      </c>
      <c r="AY14" s="409">
        <v>94</v>
      </c>
      <c r="AZ14" s="409">
        <v>179</v>
      </c>
      <c r="BA14" s="408">
        <v>789</v>
      </c>
      <c r="BB14" s="409">
        <v>-690</v>
      </c>
      <c r="BC14" s="408">
        <v>-511</v>
      </c>
      <c r="BD14" s="409">
        <v>99</v>
      </c>
      <c r="BE14" s="383"/>
      <c r="BG14" s="410" t="s">
        <v>453</v>
      </c>
      <c r="BH14" s="252" t="s">
        <v>454</v>
      </c>
      <c r="BI14" s="384">
        <f t="shared" si="0"/>
        <v>695</v>
      </c>
      <c r="BJ14" s="385">
        <f t="shared" si="1"/>
        <v>690</v>
      </c>
      <c r="BK14" s="389">
        <f t="shared" si="2"/>
        <v>0.9928057553956835</v>
      </c>
      <c r="BL14" s="390">
        <f t="shared" si="3"/>
        <v>7.194244604316502E-3</v>
      </c>
      <c r="BM14" s="386"/>
      <c r="BN14" s="410" t="s">
        <v>453</v>
      </c>
      <c r="BO14" s="252" t="s">
        <v>454</v>
      </c>
      <c r="BP14" s="249">
        <f t="shared" si="4"/>
        <v>94</v>
      </c>
      <c r="BQ14" s="250">
        <f t="shared" si="5"/>
        <v>690</v>
      </c>
      <c r="BR14" s="251">
        <f t="shared" si="6"/>
        <v>-596</v>
      </c>
      <c r="BS14" s="386"/>
    </row>
    <row r="15" spans="1:71" x14ac:dyDescent="0.2">
      <c r="A15" s="410" t="s">
        <v>455</v>
      </c>
      <c r="B15" s="419" t="s">
        <v>31</v>
      </c>
      <c r="C15" s="408">
        <v>5</v>
      </c>
      <c r="D15" s="408">
        <v>0</v>
      </c>
      <c r="E15" s="408">
        <v>0</v>
      </c>
      <c r="F15" s="408">
        <v>0</v>
      </c>
      <c r="G15" s="408">
        <v>20</v>
      </c>
      <c r="H15" s="408">
        <v>0</v>
      </c>
      <c r="I15" s="408">
        <v>0</v>
      </c>
      <c r="J15" s="408">
        <v>1</v>
      </c>
      <c r="K15" s="408">
        <v>0</v>
      </c>
      <c r="L15" s="408">
        <v>0</v>
      </c>
      <c r="M15" s="408">
        <v>55</v>
      </c>
      <c r="N15" s="408">
        <v>1</v>
      </c>
      <c r="O15" s="408">
        <v>0</v>
      </c>
      <c r="P15" s="408">
        <v>1</v>
      </c>
      <c r="Q15" s="408">
        <v>0</v>
      </c>
      <c r="R15" s="408">
        <v>1</v>
      </c>
      <c r="S15" s="408">
        <v>0</v>
      </c>
      <c r="T15" s="408">
        <v>0</v>
      </c>
      <c r="U15" s="408">
        <v>1</v>
      </c>
      <c r="V15" s="408">
        <v>0</v>
      </c>
      <c r="W15" s="408">
        <v>0</v>
      </c>
      <c r="X15" s="408">
        <v>0</v>
      </c>
      <c r="Y15" s="408">
        <v>455</v>
      </c>
      <c r="Z15" s="408">
        <v>0</v>
      </c>
      <c r="AA15" s="408">
        <v>0</v>
      </c>
      <c r="AB15" s="408">
        <v>0</v>
      </c>
      <c r="AC15" s="408">
        <v>0</v>
      </c>
      <c r="AD15" s="408">
        <v>0</v>
      </c>
      <c r="AE15" s="408">
        <v>0</v>
      </c>
      <c r="AF15" s="408">
        <v>0</v>
      </c>
      <c r="AG15" s="408">
        <v>0</v>
      </c>
      <c r="AH15" s="408">
        <v>1</v>
      </c>
      <c r="AI15" s="408">
        <v>6</v>
      </c>
      <c r="AJ15" s="408">
        <v>4</v>
      </c>
      <c r="AK15" s="408">
        <v>0</v>
      </c>
      <c r="AL15" s="408">
        <v>2</v>
      </c>
      <c r="AM15" s="408">
        <v>11</v>
      </c>
      <c r="AN15" s="408">
        <v>1</v>
      </c>
      <c r="AO15" s="408">
        <v>0</v>
      </c>
      <c r="AP15" s="409">
        <v>565</v>
      </c>
      <c r="AQ15" s="408">
        <v>1</v>
      </c>
      <c r="AR15" s="408">
        <v>14</v>
      </c>
      <c r="AS15" s="408">
        <v>0</v>
      </c>
      <c r="AT15" s="408">
        <v>0</v>
      </c>
      <c r="AU15" s="408">
        <v>0</v>
      </c>
      <c r="AV15" s="408">
        <v>-14</v>
      </c>
      <c r="AW15" s="409">
        <v>1</v>
      </c>
      <c r="AX15" s="408">
        <v>566</v>
      </c>
      <c r="AY15" s="409">
        <v>528</v>
      </c>
      <c r="AZ15" s="409">
        <v>529</v>
      </c>
      <c r="BA15" s="408">
        <v>1094</v>
      </c>
      <c r="BB15" s="409">
        <v>-459</v>
      </c>
      <c r="BC15" s="408">
        <v>70</v>
      </c>
      <c r="BD15" s="409">
        <v>635</v>
      </c>
      <c r="BE15" s="383"/>
      <c r="BG15" s="410" t="s">
        <v>455</v>
      </c>
      <c r="BH15" s="252" t="s">
        <v>31</v>
      </c>
      <c r="BI15" s="384">
        <f t="shared" si="0"/>
        <v>566</v>
      </c>
      <c r="BJ15" s="385">
        <f t="shared" si="1"/>
        <v>459</v>
      </c>
      <c r="BK15" s="389">
        <f t="shared" si="2"/>
        <v>0.81095406360424027</v>
      </c>
      <c r="BL15" s="390">
        <f t="shared" si="3"/>
        <v>0.18904593639575973</v>
      </c>
      <c r="BM15" s="386"/>
      <c r="BN15" s="410" t="s">
        <v>455</v>
      </c>
      <c r="BO15" s="252" t="s">
        <v>31</v>
      </c>
      <c r="BP15" s="249">
        <f t="shared" si="4"/>
        <v>528</v>
      </c>
      <c r="BQ15" s="250">
        <f t="shared" si="5"/>
        <v>459</v>
      </c>
      <c r="BR15" s="251">
        <f t="shared" si="6"/>
        <v>69</v>
      </c>
      <c r="BS15" s="386"/>
    </row>
    <row r="16" spans="1:71" x14ac:dyDescent="0.2">
      <c r="A16" s="410" t="s">
        <v>456</v>
      </c>
      <c r="B16" s="419" t="s">
        <v>32</v>
      </c>
      <c r="C16" s="408">
        <v>0</v>
      </c>
      <c r="D16" s="408">
        <v>0</v>
      </c>
      <c r="E16" s="408">
        <v>1</v>
      </c>
      <c r="F16" s="408">
        <v>0</v>
      </c>
      <c r="G16" s="408">
        <v>0</v>
      </c>
      <c r="H16" s="408">
        <v>0</v>
      </c>
      <c r="I16" s="408">
        <v>1</v>
      </c>
      <c r="J16" s="408">
        <v>0</v>
      </c>
      <c r="K16" s="408">
        <v>0</v>
      </c>
      <c r="L16" s="408">
        <v>0</v>
      </c>
      <c r="M16" s="408">
        <v>6</v>
      </c>
      <c r="N16" s="408">
        <v>85</v>
      </c>
      <c r="O16" s="408">
        <v>0</v>
      </c>
      <c r="P16" s="408">
        <v>42</v>
      </c>
      <c r="Q16" s="408">
        <v>1</v>
      </c>
      <c r="R16" s="408">
        <v>20</v>
      </c>
      <c r="S16" s="408">
        <v>0</v>
      </c>
      <c r="T16" s="408">
        <v>0</v>
      </c>
      <c r="U16" s="408">
        <v>5</v>
      </c>
      <c r="V16" s="408">
        <v>0</v>
      </c>
      <c r="W16" s="408">
        <v>3</v>
      </c>
      <c r="X16" s="408">
        <v>0</v>
      </c>
      <c r="Y16" s="408">
        <v>198</v>
      </c>
      <c r="Z16" s="408">
        <v>0</v>
      </c>
      <c r="AA16" s="408">
        <v>0</v>
      </c>
      <c r="AB16" s="408">
        <v>0</v>
      </c>
      <c r="AC16" s="408">
        <v>0</v>
      </c>
      <c r="AD16" s="408">
        <v>0</v>
      </c>
      <c r="AE16" s="408">
        <v>0</v>
      </c>
      <c r="AF16" s="408">
        <v>0</v>
      </c>
      <c r="AG16" s="408">
        <v>0</v>
      </c>
      <c r="AH16" s="408">
        <v>0</v>
      </c>
      <c r="AI16" s="408">
        <v>0</v>
      </c>
      <c r="AJ16" s="408">
        <v>0</v>
      </c>
      <c r="AK16" s="408">
        <v>0</v>
      </c>
      <c r="AL16" s="408">
        <v>0</v>
      </c>
      <c r="AM16" s="408">
        <v>0</v>
      </c>
      <c r="AN16" s="408">
        <v>0</v>
      </c>
      <c r="AO16" s="408">
        <v>0</v>
      </c>
      <c r="AP16" s="409">
        <v>362</v>
      </c>
      <c r="AQ16" s="408">
        <v>0</v>
      </c>
      <c r="AR16" s="408">
        <v>-4</v>
      </c>
      <c r="AS16" s="408">
        <v>0</v>
      </c>
      <c r="AT16" s="408">
        <v>-8</v>
      </c>
      <c r="AU16" s="408">
        <v>-3</v>
      </c>
      <c r="AV16" s="408">
        <v>-1</v>
      </c>
      <c r="AW16" s="409">
        <v>-16</v>
      </c>
      <c r="AX16" s="408">
        <v>346</v>
      </c>
      <c r="AY16" s="409">
        <v>123</v>
      </c>
      <c r="AZ16" s="409">
        <v>107</v>
      </c>
      <c r="BA16" s="408">
        <v>469</v>
      </c>
      <c r="BB16" s="409">
        <v>-309</v>
      </c>
      <c r="BC16" s="408">
        <v>-202</v>
      </c>
      <c r="BD16" s="409">
        <v>160</v>
      </c>
      <c r="BE16" s="383"/>
      <c r="BG16" s="410" t="s">
        <v>456</v>
      </c>
      <c r="BH16" s="252" t="s">
        <v>32</v>
      </c>
      <c r="BI16" s="384">
        <f t="shared" si="0"/>
        <v>346</v>
      </c>
      <c r="BJ16" s="385">
        <f t="shared" si="1"/>
        <v>309</v>
      </c>
      <c r="BK16" s="389">
        <f t="shared" si="2"/>
        <v>0.89306358381502893</v>
      </c>
      <c r="BL16" s="390">
        <f t="shared" si="3"/>
        <v>0.10693641618497107</v>
      </c>
      <c r="BM16" s="386"/>
      <c r="BN16" s="410" t="s">
        <v>456</v>
      </c>
      <c r="BO16" s="252" t="s">
        <v>32</v>
      </c>
      <c r="BP16" s="249">
        <f t="shared" si="4"/>
        <v>123</v>
      </c>
      <c r="BQ16" s="250">
        <f t="shared" si="5"/>
        <v>309</v>
      </c>
      <c r="BR16" s="251">
        <f t="shared" si="6"/>
        <v>-186</v>
      </c>
      <c r="BS16" s="386"/>
    </row>
    <row r="17" spans="1:71" x14ac:dyDescent="0.2">
      <c r="A17" s="410" t="s">
        <v>457</v>
      </c>
      <c r="B17" s="419" t="s">
        <v>33</v>
      </c>
      <c r="C17" s="408">
        <v>0</v>
      </c>
      <c r="D17" s="408">
        <v>0</v>
      </c>
      <c r="E17" s="408">
        <v>0</v>
      </c>
      <c r="F17" s="408">
        <v>0</v>
      </c>
      <c r="G17" s="408">
        <v>26</v>
      </c>
      <c r="H17" s="408">
        <v>0</v>
      </c>
      <c r="I17" s="408">
        <v>0</v>
      </c>
      <c r="J17" s="408">
        <v>1</v>
      </c>
      <c r="K17" s="408">
        <v>0</v>
      </c>
      <c r="L17" s="408">
        <v>0</v>
      </c>
      <c r="M17" s="408">
        <v>7</v>
      </c>
      <c r="N17" s="408">
        <v>1</v>
      </c>
      <c r="O17" s="408">
        <v>2</v>
      </c>
      <c r="P17" s="408">
        <v>12</v>
      </c>
      <c r="Q17" s="408">
        <v>0</v>
      </c>
      <c r="R17" s="408">
        <v>4</v>
      </c>
      <c r="S17" s="408">
        <v>0</v>
      </c>
      <c r="T17" s="408">
        <v>0</v>
      </c>
      <c r="U17" s="408">
        <v>9</v>
      </c>
      <c r="V17" s="408">
        <v>0</v>
      </c>
      <c r="W17" s="408">
        <v>1</v>
      </c>
      <c r="X17" s="408">
        <v>1</v>
      </c>
      <c r="Y17" s="408">
        <v>76</v>
      </c>
      <c r="Z17" s="408">
        <v>0</v>
      </c>
      <c r="AA17" s="408">
        <v>0</v>
      </c>
      <c r="AB17" s="408">
        <v>0</v>
      </c>
      <c r="AC17" s="408">
        <v>0</v>
      </c>
      <c r="AD17" s="408">
        <v>0</v>
      </c>
      <c r="AE17" s="408">
        <v>0</v>
      </c>
      <c r="AF17" s="408">
        <v>0</v>
      </c>
      <c r="AG17" s="408">
        <v>0</v>
      </c>
      <c r="AH17" s="408">
        <v>1</v>
      </c>
      <c r="AI17" s="408">
        <v>0</v>
      </c>
      <c r="AJ17" s="408">
        <v>5</v>
      </c>
      <c r="AK17" s="408">
        <v>0</v>
      </c>
      <c r="AL17" s="408">
        <v>0</v>
      </c>
      <c r="AM17" s="408">
        <v>3</v>
      </c>
      <c r="AN17" s="408">
        <v>0</v>
      </c>
      <c r="AO17" s="408">
        <v>0</v>
      </c>
      <c r="AP17" s="409">
        <v>149</v>
      </c>
      <c r="AQ17" s="408">
        <v>0</v>
      </c>
      <c r="AR17" s="408">
        <v>18</v>
      </c>
      <c r="AS17" s="408">
        <v>0</v>
      </c>
      <c r="AT17" s="408">
        <v>0</v>
      </c>
      <c r="AU17" s="408">
        <v>-4</v>
      </c>
      <c r="AV17" s="408">
        <v>0</v>
      </c>
      <c r="AW17" s="409">
        <v>14</v>
      </c>
      <c r="AX17" s="408">
        <v>163</v>
      </c>
      <c r="AY17" s="409">
        <v>3</v>
      </c>
      <c r="AZ17" s="409">
        <v>17</v>
      </c>
      <c r="BA17" s="408">
        <v>166</v>
      </c>
      <c r="BB17" s="409">
        <v>-163</v>
      </c>
      <c r="BC17" s="408">
        <v>-146</v>
      </c>
      <c r="BD17" s="409">
        <v>3</v>
      </c>
      <c r="BE17" s="383"/>
      <c r="BG17" s="410" t="s">
        <v>457</v>
      </c>
      <c r="BH17" s="252" t="s">
        <v>33</v>
      </c>
      <c r="BI17" s="384">
        <f t="shared" si="0"/>
        <v>163</v>
      </c>
      <c r="BJ17" s="385">
        <f t="shared" si="1"/>
        <v>163</v>
      </c>
      <c r="BK17" s="389">
        <f t="shared" si="2"/>
        <v>1</v>
      </c>
      <c r="BL17" s="390">
        <f t="shared" si="3"/>
        <v>0</v>
      </c>
      <c r="BM17" s="386"/>
      <c r="BN17" s="410" t="s">
        <v>457</v>
      </c>
      <c r="BO17" s="252" t="s">
        <v>33</v>
      </c>
      <c r="BP17" s="249">
        <f t="shared" si="4"/>
        <v>3</v>
      </c>
      <c r="BQ17" s="250">
        <f t="shared" si="5"/>
        <v>163</v>
      </c>
      <c r="BR17" s="251">
        <f t="shared" si="6"/>
        <v>-160</v>
      </c>
      <c r="BS17" s="386"/>
    </row>
    <row r="18" spans="1:71" x14ac:dyDescent="0.2">
      <c r="A18" s="410" t="s">
        <v>458</v>
      </c>
      <c r="B18" s="419" t="s">
        <v>34</v>
      </c>
      <c r="C18" s="408">
        <v>2</v>
      </c>
      <c r="D18" s="408">
        <v>0</v>
      </c>
      <c r="E18" s="408">
        <v>4</v>
      </c>
      <c r="F18" s="408">
        <v>0</v>
      </c>
      <c r="G18" s="408">
        <v>80</v>
      </c>
      <c r="H18" s="408">
        <v>0</v>
      </c>
      <c r="I18" s="408">
        <v>1</v>
      </c>
      <c r="J18" s="408">
        <v>1</v>
      </c>
      <c r="K18" s="408">
        <v>0</v>
      </c>
      <c r="L18" s="408">
        <v>1</v>
      </c>
      <c r="M18" s="408">
        <v>7</v>
      </c>
      <c r="N18" s="408">
        <v>0</v>
      </c>
      <c r="O18" s="408">
        <v>0</v>
      </c>
      <c r="P18" s="408">
        <v>13</v>
      </c>
      <c r="Q18" s="408">
        <v>0</v>
      </c>
      <c r="R18" s="408">
        <v>8</v>
      </c>
      <c r="S18" s="408">
        <v>0</v>
      </c>
      <c r="T18" s="408">
        <v>0</v>
      </c>
      <c r="U18" s="408">
        <v>3</v>
      </c>
      <c r="V18" s="408">
        <v>0</v>
      </c>
      <c r="W18" s="408">
        <v>0</v>
      </c>
      <c r="X18" s="408">
        <v>1</v>
      </c>
      <c r="Y18" s="408">
        <v>815</v>
      </c>
      <c r="Z18" s="408">
        <v>0</v>
      </c>
      <c r="AA18" s="408">
        <v>0</v>
      </c>
      <c r="AB18" s="408">
        <v>0</v>
      </c>
      <c r="AC18" s="408">
        <v>8</v>
      </c>
      <c r="AD18" s="408">
        <v>0</v>
      </c>
      <c r="AE18" s="408">
        <v>1</v>
      </c>
      <c r="AF18" s="408">
        <v>2</v>
      </c>
      <c r="AG18" s="408">
        <v>0</v>
      </c>
      <c r="AH18" s="408">
        <v>26</v>
      </c>
      <c r="AI18" s="408">
        <v>0</v>
      </c>
      <c r="AJ18" s="408">
        <v>1</v>
      </c>
      <c r="AK18" s="408">
        <v>2</v>
      </c>
      <c r="AL18" s="408">
        <v>2</v>
      </c>
      <c r="AM18" s="408">
        <v>11</v>
      </c>
      <c r="AN18" s="408">
        <v>0</v>
      </c>
      <c r="AO18" s="408">
        <v>0</v>
      </c>
      <c r="AP18" s="409">
        <v>989</v>
      </c>
      <c r="AQ18" s="408">
        <v>2</v>
      </c>
      <c r="AR18" s="408">
        <v>29</v>
      </c>
      <c r="AS18" s="408">
        <v>0</v>
      </c>
      <c r="AT18" s="408">
        <v>5</v>
      </c>
      <c r="AU18" s="408">
        <v>10</v>
      </c>
      <c r="AV18" s="408">
        <v>-1</v>
      </c>
      <c r="AW18" s="409">
        <v>45</v>
      </c>
      <c r="AX18" s="408">
        <v>1034</v>
      </c>
      <c r="AY18" s="409">
        <v>154</v>
      </c>
      <c r="AZ18" s="409">
        <v>199</v>
      </c>
      <c r="BA18" s="408">
        <v>1188</v>
      </c>
      <c r="BB18" s="409">
        <v>-1009</v>
      </c>
      <c r="BC18" s="408">
        <v>-810</v>
      </c>
      <c r="BD18" s="409">
        <v>179</v>
      </c>
      <c r="BE18" s="383"/>
      <c r="BG18" s="410" t="s">
        <v>458</v>
      </c>
      <c r="BH18" s="252" t="s">
        <v>34</v>
      </c>
      <c r="BI18" s="384">
        <f t="shared" si="0"/>
        <v>1034</v>
      </c>
      <c r="BJ18" s="385">
        <f t="shared" si="1"/>
        <v>1009</v>
      </c>
      <c r="BK18" s="389">
        <f t="shared" si="2"/>
        <v>0.97582205029013536</v>
      </c>
      <c r="BL18" s="390">
        <f t="shared" si="3"/>
        <v>2.4177949709864643E-2</v>
      </c>
      <c r="BM18" s="386"/>
      <c r="BN18" s="410" t="s">
        <v>458</v>
      </c>
      <c r="BO18" s="252" t="s">
        <v>34</v>
      </c>
      <c r="BP18" s="249">
        <f t="shared" si="4"/>
        <v>154</v>
      </c>
      <c r="BQ18" s="250">
        <f t="shared" si="5"/>
        <v>1009</v>
      </c>
      <c r="BR18" s="251">
        <f t="shared" si="6"/>
        <v>-855</v>
      </c>
      <c r="BS18" s="386"/>
    </row>
    <row r="19" spans="1:71" x14ac:dyDescent="0.2">
      <c r="A19" s="410" t="s">
        <v>459</v>
      </c>
      <c r="B19" s="420" t="s">
        <v>268</v>
      </c>
      <c r="C19" s="408">
        <v>0</v>
      </c>
      <c r="D19" s="408">
        <v>0</v>
      </c>
      <c r="E19" s="408">
        <v>0</v>
      </c>
      <c r="F19" s="408">
        <v>0</v>
      </c>
      <c r="G19" s="408">
        <v>0</v>
      </c>
      <c r="H19" s="408">
        <v>0</v>
      </c>
      <c r="I19" s="408">
        <v>0</v>
      </c>
      <c r="J19" s="408">
        <v>0</v>
      </c>
      <c r="K19" s="408">
        <v>0</v>
      </c>
      <c r="L19" s="408">
        <v>0</v>
      </c>
      <c r="M19" s="408">
        <v>1</v>
      </c>
      <c r="N19" s="408">
        <v>0</v>
      </c>
      <c r="O19" s="408">
        <v>0</v>
      </c>
      <c r="P19" s="408">
        <v>0</v>
      </c>
      <c r="Q19" s="408">
        <v>2</v>
      </c>
      <c r="R19" s="408">
        <v>9</v>
      </c>
      <c r="S19" s="408">
        <v>0</v>
      </c>
      <c r="T19" s="408">
        <v>0</v>
      </c>
      <c r="U19" s="408">
        <v>2</v>
      </c>
      <c r="V19" s="408">
        <v>0</v>
      </c>
      <c r="W19" s="408">
        <v>0</v>
      </c>
      <c r="X19" s="408">
        <v>0</v>
      </c>
      <c r="Y19" s="408">
        <v>55</v>
      </c>
      <c r="Z19" s="408">
        <v>0</v>
      </c>
      <c r="AA19" s="408">
        <v>0</v>
      </c>
      <c r="AB19" s="408">
        <v>0</v>
      </c>
      <c r="AC19" s="408">
        <v>0</v>
      </c>
      <c r="AD19" s="408">
        <v>0</v>
      </c>
      <c r="AE19" s="408">
        <v>0</v>
      </c>
      <c r="AF19" s="408">
        <v>0</v>
      </c>
      <c r="AG19" s="408">
        <v>0</v>
      </c>
      <c r="AH19" s="408">
        <v>2</v>
      </c>
      <c r="AI19" s="408">
        <v>0</v>
      </c>
      <c r="AJ19" s="408">
        <v>0</v>
      </c>
      <c r="AK19" s="408">
        <v>0</v>
      </c>
      <c r="AL19" s="408">
        <v>14</v>
      </c>
      <c r="AM19" s="408">
        <v>0</v>
      </c>
      <c r="AN19" s="408">
        <v>0</v>
      </c>
      <c r="AO19" s="408">
        <v>0</v>
      </c>
      <c r="AP19" s="409">
        <v>85</v>
      </c>
      <c r="AQ19" s="408">
        <v>0</v>
      </c>
      <c r="AR19" s="408">
        <v>1</v>
      </c>
      <c r="AS19" s="408">
        <v>0</v>
      </c>
      <c r="AT19" s="408">
        <v>44</v>
      </c>
      <c r="AU19" s="408">
        <v>114</v>
      </c>
      <c r="AV19" s="408">
        <v>0</v>
      </c>
      <c r="AW19" s="409">
        <v>159</v>
      </c>
      <c r="AX19" s="408">
        <v>244</v>
      </c>
      <c r="AY19" s="409">
        <v>7</v>
      </c>
      <c r="AZ19" s="409">
        <v>166</v>
      </c>
      <c r="BA19" s="408">
        <v>251</v>
      </c>
      <c r="BB19" s="409">
        <v>-244</v>
      </c>
      <c r="BC19" s="408">
        <v>-78</v>
      </c>
      <c r="BD19" s="409">
        <v>7</v>
      </c>
      <c r="BE19" s="383"/>
      <c r="BG19" s="410" t="s">
        <v>459</v>
      </c>
      <c r="BH19" s="411" t="s">
        <v>268</v>
      </c>
      <c r="BI19" s="384">
        <f t="shared" si="0"/>
        <v>244</v>
      </c>
      <c r="BJ19" s="385">
        <f t="shared" si="1"/>
        <v>244</v>
      </c>
      <c r="BK19" s="389">
        <f t="shared" si="2"/>
        <v>1</v>
      </c>
      <c r="BL19" s="390">
        <f t="shared" si="3"/>
        <v>0</v>
      </c>
      <c r="BM19" s="386"/>
      <c r="BN19" s="410" t="s">
        <v>459</v>
      </c>
      <c r="BO19" s="411" t="s">
        <v>268</v>
      </c>
      <c r="BP19" s="249">
        <f t="shared" si="4"/>
        <v>7</v>
      </c>
      <c r="BQ19" s="250">
        <f t="shared" si="5"/>
        <v>244</v>
      </c>
      <c r="BR19" s="251">
        <f t="shared" si="6"/>
        <v>-237</v>
      </c>
      <c r="BS19" s="386"/>
    </row>
    <row r="20" spans="1:71" x14ac:dyDescent="0.2">
      <c r="A20" s="410" t="s">
        <v>460</v>
      </c>
      <c r="B20" s="420" t="s">
        <v>269</v>
      </c>
      <c r="C20" s="408">
        <v>0</v>
      </c>
      <c r="D20" s="408">
        <v>0</v>
      </c>
      <c r="E20" s="408">
        <v>0</v>
      </c>
      <c r="F20" s="408">
        <v>0</v>
      </c>
      <c r="G20" s="408">
        <v>0</v>
      </c>
      <c r="H20" s="408">
        <v>0</v>
      </c>
      <c r="I20" s="408">
        <v>0</v>
      </c>
      <c r="J20" s="408">
        <v>0</v>
      </c>
      <c r="K20" s="408">
        <v>0</v>
      </c>
      <c r="L20" s="408">
        <v>0</v>
      </c>
      <c r="M20" s="408">
        <v>1</v>
      </c>
      <c r="N20" s="408">
        <v>0</v>
      </c>
      <c r="O20" s="408">
        <v>0</v>
      </c>
      <c r="P20" s="408">
        <v>0</v>
      </c>
      <c r="Q20" s="408">
        <v>0</v>
      </c>
      <c r="R20" s="408">
        <v>33</v>
      </c>
      <c r="S20" s="408">
        <v>0</v>
      </c>
      <c r="T20" s="408">
        <v>0</v>
      </c>
      <c r="U20" s="408">
        <v>0</v>
      </c>
      <c r="V20" s="408">
        <v>0</v>
      </c>
      <c r="W20" s="408">
        <v>0</v>
      </c>
      <c r="X20" s="408">
        <v>0</v>
      </c>
      <c r="Y20" s="408">
        <v>1</v>
      </c>
      <c r="Z20" s="408">
        <v>0</v>
      </c>
      <c r="AA20" s="408">
        <v>0</v>
      </c>
      <c r="AB20" s="408">
        <v>0</v>
      </c>
      <c r="AC20" s="408">
        <v>0</v>
      </c>
      <c r="AD20" s="408">
        <v>0</v>
      </c>
      <c r="AE20" s="408">
        <v>0</v>
      </c>
      <c r="AF20" s="408">
        <v>0</v>
      </c>
      <c r="AG20" s="408">
        <v>0</v>
      </c>
      <c r="AH20" s="408">
        <v>0</v>
      </c>
      <c r="AI20" s="408">
        <v>0</v>
      </c>
      <c r="AJ20" s="408">
        <v>0</v>
      </c>
      <c r="AK20" s="408">
        <v>0</v>
      </c>
      <c r="AL20" s="408">
        <v>22</v>
      </c>
      <c r="AM20" s="408">
        <v>0</v>
      </c>
      <c r="AN20" s="408">
        <v>0</v>
      </c>
      <c r="AO20" s="408">
        <v>0</v>
      </c>
      <c r="AP20" s="409">
        <v>57</v>
      </c>
      <c r="AQ20" s="408">
        <v>0</v>
      </c>
      <c r="AR20" s="408">
        <v>1</v>
      </c>
      <c r="AS20" s="408">
        <v>0</v>
      </c>
      <c r="AT20" s="408">
        <v>26</v>
      </c>
      <c r="AU20" s="408">
        <v>194</v>
      </c>
      <c r="AV20" s="408">
        <v>0</v>
      </c>
      <c r="AW20" s="409">
        <v>221</v>
      </c>
      <c r="AX20" s="408">
        <v>278</v>
      </c>
      <c r="AY20" s="409">
        <v>213</v>
      </c>
      <c r="AZ20" s="409">
        <v>434</v>
      </c>
      <c r="BA20" s="408">
        <v>491</v>
      </c>
      <c r="BB20" s="409">
        <v>-278</v>
      </c>
      <c r="BC20" s="408">
        <v>156</v>
      </c>
      <c r="BD20" s="409">
        <v>213</v>
      </c>
      <c r="BE20" s="383"/>
      <c r="BG20" s="410" t="s">
        <v>460</v>
      </c>
      <c r="BH20" s="411" t="s">
        <v>269</v>
      </c>
      <c r="BI20" s="384">
        <f t="shared" si="0"/>
        <v>278</v>
      </c>
      <c r="BJ20" s="385">
        <f t="shared" si="1"/>
        <v>278</v>
      </c>
      <c r="BK20" s="389">
        <f t="shared" si="2"/>
        <v>1</v>
      </c>
      <c r="BL20" s="390">
        <f t="shared" si="3"/>
        <v>0</v>
      </c>
      <c r="BM20" s="386"/>
      <c r="BN20" s="410" t="s">
        <v>460</v>
      </c>
      <c r="BO20" s="411" t="s">
        <v>269</v>
      </c>
      <c r="BP20" s="249">
        <f t="shared" si="4"/>
        <v>213</v>
      </c>
      <c r="BQ20" s="250">
        <f t="shared" si="5"/>
        <v>278</v>
      </c>
      <c r="BR20" s="251">
        <f t="shared" si="6"/>
        <v>-65</v>
      </c>
      <c r="BS20" s="386"/>
    </row>
    <row r="21" spans="1:71" x14ac:dyDescent="0.2">
      <c r="A21" s="410" t="s">
        <v>461</v>
      </c>
      <c r="B21" s="420" t="s">
        <v>270</v>
      </c>
      <c r="C21" s="408">
        <v>1</v>
      </c>
      <c r="D21" s="408">
        <v>0</v>
      </c>
      <c r="E21" s="408">
        <v>0</v>
      </c>
      <c r="F21" s="408">
        <v>0</v>
      </c>
      <c r="G21" s="408">
        <v>0</v>
      </c>
      <c r="H21" s="408">
        <v>0</v>
      </c>
      <c r="I21" s="408">
        <v>0</v>
      </c>
      <c r="J21" s="408">
        <v>0</v>
      </c>
      <c r="K21" s="408">
        <v>0</v>
      </c>
      <c r="L21" s="408">
        <v>0</v>
      </c>
      <c r="M21" s="408">
        <v>0</v>
      </c>
      <c r="N21" s="408">
        <v>0</v>
      </c>
      <c r="O21" s="408">
        <v>0</v>
      </c>
      <c r="P21" s="408">
        <v>0</v>
      </c>
      <c r="Q21" s="408">
        <v>0</v>
      </c>
      <c r="R21" s="408">
        <v>1</v>
      </c>
      <c r="S21" s="408">
        <v>0</v>
      </c>
      <c r="T21" s="408">
        <v>0</v>
      </c>
      <c r="U21" s="408">
        <v>0</v>
      </c>
      <c r="V21" s="408">
        <v>0</v>
      </c>
      <c r="W21" s="408">
        <v>0</v>
      </c>
      <c r="X21" s="408">
        <v>0</v>
      </c>
      <c r="Y21" s="408">
        <v>2</v>
      </c>
      <c r="Z21" s="408">
        <v>0</v>
      </c>
      <c r="AA21" s="408">
        <v>0</v>
      </c>
      <c r="AB21" s="408">
        <v>0</v>
      </c>
      <c r="AC21" s="408">
        <v>3</v>
      </c>
      <c r="AD21" s="408">
        <v>0</v>
      </c>
      <c r="AE21" s="408">
        <v>0</v>
      </c>
      <c r="AF21" s="408">
        <v>0</v>
      </c>
      <c r="AG21" s="408">
        <v>0</v>
      </c>
      <c r="AH21" s="408">
        <v>18</v>
      </c>
      <c r="AI21" s="408">
        <v>0</v>
      </c>
      <c r="AJ21" s="408">
        <v>42</v>
      </c>
      <c r="AK21" s="408">
        <v>0</v>
      </c>
      <c r="AL21" s="408">
        <v>8</v>
      </c>
      <c r="AM21" s="408">
        <v>1</v>
      </c>
      <c r="AN21" s="408">
        <v>0</v>
      </c>
      <c r="AO21" s="408">
        <v>0</v>
      </c>
      <c r="AP21" s="409">
        <v>76</v>
      </c>
      <c r="AQ21" s="408">
        <v>1</v>
      </c>
      <c r="AR21" s="408">
        <v>12</v>
      </c>
      <c r="AS21" s="408">
        <v>0</v>
      </c>
      <c r="AT21" s="408">
        <v>128</v>
      </c>
      <c r="AU21" s="408">
        <v>125</v>
      </c>
      <c r="AV21" s="408">
        <v>0</v>
      </c>
      <c r="AW21" s="409">
        <v>266</v>
      </c>
      <c r="AX21" s="408">
        <v>342</v>
      </c>
      <c r="AY21" s="409">
        <v>1</v>
      </c>
      <c r="AZ21" s="409">
        <v>267</v>
      </c>
      <c r="BA21" s="408">
        <v>343</v>
      </c>
      <c r="BB21" s="409">
        <v>-340</v>
      </c>
      <c r="BC21" s="408">
        <v>-73</v>
      </c>
      <c r="BD21" s="409">
        <v>3</v>
      </c>
      <c r="BE21" s="383"/>
      <c r="BG21" s="410" t="s">
        <v>461</v>
      </c>
      <c r="BH21" s="411" t="s">
        <v>270</v>
      </c>
      <c r="BI21" s="384">
        <f t="shared" si="0"/>
        <v>342</v>
      </c>
      <c r="BJ21" s="385">
        <f t="shared" si="1"/>
        <v>340</v>
      </c>
      <c r="BK21" s="389">
        <f t="shared" si="2"/>
        <v>0.99415204678362568</v>
      </c>
      <c r="BL21" s="390">
        <f t="shared" si="3"/>
        <v>5.8479532163743242E-3</v>
      </c>
      <c r="BM21" s="386"/>
      <c r="BN21" s="410" t="s">
        <v>461</v>
      </c>
      <c r="BO21" s="411" t="s">
        <v>270</v>
      </c>
      <c r="BP21" s="249">
        <f t="shared" si="4"/>
        <v>1</v>
      </c>
      <c r="BQ21" s="250">
        <f t="shared" si="5"/>
        <v>340</v>
      </c>
      <c r="BR21" s="251">
        <f t="shared" si="6"/>
        <v>-339</v>
      </c>
      <c r="BS21" s="386"/>
    </row>
    <row r="22" spans="1:71" x14ac:dyDescent="0.2">
      <c r="A22" s="410" t="s">
        <v>462</v>
      </c>
      <c r="B22" s="420" t="s">
        <v>280</v>
      </c>
      <c r="C22" s="408">
        <v>0</v>
      </c>
      <c r="D22" s="408">
        <v>0</v>
      </c>
      <c r="E22" s="408">
        <v>0</v>
      </c>
      <c r="F22" s="408">
        <v>0</v>
      </c>
      <c r="G22" s="408">
        <v>0</v>
      </c>
      <c r="H22" s="408">
        <v>0</v>
      </c>
      <c r="I22" s="408">
        <v>0</v>
      </c>
      <c r="J22" s="408">
        <v>0</v>
      </c>
      <c r="K22" s="408">
        <v>0</v>
      </c>
      <c r="L22" s="408">
        <v>0</v>
      </c>
      <c r="M22" s="408">
        <v>0</v>
      </c>
      <c r="N22" s="408">
        <v>0</v>
      </c>
      <c r="O22" s="408">
        <v>0</v>
      </c>
      <c r="P22" s="408">
        <v>1</v>
      </c>
      <c r="Q22" s="408">
        <v>0</v>
      </c>
      <c r="R22" s="408">
        <v>3</v>
      </c>
      <c r="S22" s="408">
        <v>1</v>
      </c>
      <c r="T22" s="408">
        <v>1</v>
      </c>
      <c r="U22" s="408">
        <v>18</v>
      </c>
      <c r="V22" s="408">
        <v>0</v>
      </c>
      <c r="W22" s="408">
        <v>1</v>
      </c>
      <c r="X22" s="408">
        <v>0</v>
      </c>
      <c r="Y22" s="408">
        <v>3</v>
      </c>
      <c r="Z22" s="408">
        <v>0</v>
      </c>
      <c r="AA22" s="408">
        <v>0</v>
      </c>
      <c r="AB22" s="408">
        <v>0</v>
      </c>
      <c r="AC22" s="408">
        <v>0</v>
      </c>
      <c r="AD22" s="408">
        <v>0</v>
      </c>
      <c r="AE22" s="408">
        <v>0</v>
      </c>
      <c r="AF22" s="408">
        <v>0</v>
      </c>
      <c r="AG22" s="408">
        <v>0</v>
      </c>
      <c r="AH22" s="408">
        <v>13</v>
      </c>
      <c r="AI22" s="408">
        <v>3</v>
      </c>
      <c r="AJ22" s="408">
        <v>0</v>
      </c>
      <c r="AK22" s="408">
        <v>0</v>
      </c>
      <c r="AL22" s="408">
        <v>22</v>
      </c>
      <c r="AM22" s="408">
        <v>0</v>
      </c>
      <c r="AN22" s="408">
        <v>0</v>
      </c>
      <c r="AO22" s="408">
        <v>1</v>
      </c>
      <c r="AP22" s="409">
        <v>67</v>
      </c>
      <c r="AQ22" s="408">
        <v>0</v>
      </c>
      <c r="AR22" s="408">
        <v>16</v>
      </c>
      <c r="AS22" s="408">
        <v>0</v>
      </c>
      <c r="AT22" s="408">
        <v>0</v>
      </c>
      <c r="AU22" s="408">
        <v>0</v>
      </c>
      <c r="AV22" s="408">
        <v>0</v>
      </c>
      <c r="AW22" s="409">
        <v>16</v>
      </c>
      <c r="AX22" s="408">
        <v>83</v>
      </c>
      <c r="AY22" s="409">
        <v>2</v>
      </c>
      <c r="AZ22" s="409">
        <v>18</v>
      </c>
      <c r="BA22" s="408">
        <v>85</v>
      </c>
      <c r="BB22" s="409">
        <v>-82</v>
      </c>
      <c r="BC22" s="408">
        <v>-64</v>
      </c>
      <c r="BD22" s="409">
        <v>3</v>
      </c>
      <c r="BE22" s="383"/>
      <c r="BG22" s="410" t="s">
        <v>462</v>
      </c>
      <c r="BH22" s="411" t="s">
        <v>280</v>
      </c>
      <c r="BI22" s="384">
        <f t="shared" si="0"/>
        <v>83</v>
      </c>
      <c r="BJ22" s="385">
        <f t="shared" si="1"/>
        <v>82</v>
      </c>
      <c r="BK22" s="389">
        <f t="shared" si="2"/>
        <v>0.98795180722891562</v>
      </c>
      <c r="BL22" s="390">
        <f t="shared" si="3"/>
        <v>1.2048192771084376E-2</v>
      </c>
      <c r="BM22" s="386"/>
      <c r="BN22" s="410" t="s">
        <v>462</v>
      </c>
      <c r="BO22" s="411" t="s">
        <v>280</v>
      </c>
      <c r="BP22" s="249">
        <f t="shared" si="4"/>
        <v>2</v>
      </c>
      <c r="BQ22" s="250">
        <f t="shared" si="5"/>
        <v>82</v>
      </c>
      <c r="BR22" s="251">
        <f t="shared" si="6"/>
        <v>-80</v>
      </c>
      <c r="BS22" s="386"/>
    </row>
    <row r="23" spans="1:71" x14ac:dyDescent="0.2">
      <c r="A23" s="410" t="s">
        <v>463</v>
      </c>
      <c r="B23" s="419" t="s">
        <v>35</v>
      </c>
      <c r="C23" s="408">
        <v>0</v>
      </c>
      <c r="D23" s="408">
        <v>0</v>
      </c>
      <c r="E23" s="408">
        <v>4</v>
      </c>
      <c r="F23" s="408">
        <v>0</v>
      </c>
      <c r="G23" s="408">
        <v>0</v>
      </c>
      <c r="H23" s="408">
        <v>0</v>
      </c>
      <c r="I23" s="408">
        <v>0</v>
      </c>
      <c r="J23" s="408">
        <v>0</v>
      </c>
      <c r="K23" s="408">
        <v>0</v>
      </c>
      <c r="L23" s="408">
        <v>0</v>
      </c>
      <c r="M23" s="408">
        <v>0</v>
      </c>
      <c r="N23" s="408">
        <v>0</v>
      </c>
      <c r="O23" s="408">
        <v>0</v>
      </c>
      <c r="P23" s="408">
        <v>0</v>
      </c>
      <c r="Q23" s="408">
        <v>0</v>
      </c>
      <c r="R23" s="408">
        <v>5</v>
      </c>
      <c r="S23" s="408">
        <v>0</v>
      </c>
      <c r="T23" s="408">
        <v>0</v>
      </c>
      <c r="U23" s="408">
        <v>15</v>
      </c>
      <c r="V23" s="408">
        <v>0</v>
      </c>
      <c r="W23" s="408">
        <v>2</v>
      </c>
      <c r="X23" s="408">
        <v>0</v>
      </c>
      <c r="Y23" s="408">
        <v>68</v>
      </c>
      <c r="Z23" s="408">
        <v>0</v>
      </c>
      <c r="AA23" s="408">
        <v>0</v>
      </c>
      <c r="AB23" s="408">
        <v>0</v>
      </c>
      <c r="AC23" s="408">
        <v>1</v>
      </c>
      <c r="AD23" s="408">
        <v>0</v>
      </c>
      <c r="AE23" s="408">
        <v>0</v>
      </c>
      <c r="AF23" s="408">
        <v>0</v>
      </c>
      <c r="AG23" s="408">
        <v>0</v>
      </c>
      <c r="AH23" s="408">
        <v>11</v>
      </c>
      <c r="AI23" s="408">
        <v>1</v>
      </c>
      <c r="AJ23" s="408">
        <v>0</v>
      </c>
      <c r="AK23" s="408">
        <v>0</v>
      </c>
      <c r="AL23" s="408">
        <v>13</v>
      </c>
      <c r="AM23" s="408">
        <v>0</v>
      </c>
      <c r="AN23" s="408">
        <v>0</v>
      </c>
      <c r="AO23" s="408">
        <v>0</v>
      </c>
      <c r="AP23" s="409">
        <v>120</v>
      </c>
      <c r="AQ23" s="408">
        <v>5</v>
      </c>
      <c r="AR23" s="408">
        <v>356</v>
      </c>
      <c r="AS23" s="408">
        <v>0</v>
      </c>
      <c r="AT23" s="408">
        <v>84</v>
      </c>
      <c r="AU23" s="408">
        <v>127</v>
      </c>
      <c r="AV23" s="408">
        <v>1</v>
      </c>
      <c r="AW23" s="409">
        <v>573</v>
      </c>
      <c r="AX23" s="408">
        <v>693</v>
      </c>
      <c r="AY23" s="409">
        <v>103</v>
      </c>
      <c r="AZ23" s="409">
        <v>676</v>
      </c>
      <c r="BA23" s="408">
        <v>796</v>
      </c>
      <c r="BB23" s="409">
        <v>-676</v>
      </c>
      <c r="BC23" s="408">
        <v>0</v>
      </c>
      <c r="BD23" s="409">
        <v>120</v>
      </c>
      <c r="BE23" s="383"/>
      <c r="BG23" s="410" t="s">
        <v>463</v>
      </c>
      <c r="BH23" s="252" t="s">
        <v>35</v>
      </c>
      <c r="BI23" s="384">
        <f t="shared" si="0"/>
        <v>693</v>
      </c>
      <c r="BJ23" s="385">
        <f t="shared" si="1"/>
        <v>676</v>
      </c>
      <c r="BK23" s="389">
        <f t="shared" si="2"/>
        <v>0.97546897546897549</v>
      </c>
      <c r="BL23" s="390">
        <f t="shared" si="3"/>
        <v>2.4531024531024515E-2</v>
      </c>
      <c r="BM23" s="386"/>
      <c r="BN23" s="410" t="s">
        <v>463</v>
      </c>
      <c r="BO23" s="252" t="s">
        <v>35</v>
      </c>
      <c r="BP23" s="249">
        <f t="shared" si="4"/>
        <v>103</v>
      </c>
      <c r="BQ23" s="250">
        <f t="shared" si="5"/>
        <v>676</v>
      </c>
      <c r="BR23" s="251">
        <f t="shared" si="6"/>
        <v>-573</v>
      </c>
      <c r="BS23" s="386"/>
    </row>
    <row r="24" spans="1:71" x14ac:dyDescent="0.2">
      <c r="A24" s="410" t="s">
        <v>464</v>
      </c>
      <c r="B24" s="419" t="s">
        <v>465</v>
      </c>
      <c r="C24" s="408">
        <v>0</v>
      </c>
      <c r="D24" s="408">
        <v>0</v>
      </c>
      <c r="E24" s="408">
        <v>0</v>
      </c>
      <c r="F24" s="408">
        <v>0</v>
      </c>
      <c r="G24" s="408">
        <v>0</v>
      </c>
      <c r="H24" s="408">
        <v>0</v>
      </c>
      <c r="I24" s="408">
        <v>0</v>
      </c>
      <c r="J24" s="408">
        <v>0</v>
      </c>
      <c r="K24" s="408">
        <v>0</v>
      </c>
      <c r="L24" s="408">
        <v>0</v>
      </c>
      <c r="M24" s="408">
        <v>0</v>
      </c>
      <c r="N24" s="408">
        <v>0</v>
      </c>
      <c r="O24" s="408">
        <v>0</v>
      </c>
      <c r="P24" s="408">
        <v>0</v>
      </c>
      <c r="Q24" s="408">
        <v>0</v>
      </c>
      <c r="R24" s="408">
        <v>0</v>
      </c>
      <c r="S24" s="408">
        <v>0</v>
      </c>
      <c r="T24" s="408">
        <v>0</v>
      </c>
      <c r="U24" s="408">
        <v>0</v>
      </c>
      <c r="V24" s="408">
        <v>0</v>
      </c>
      <c r="W24" s="408">
        <v>0</v>
      </c>
      <c r="X24" s="408">
        <v>0</v>
      </c>
      <c r="Y24" s="408">
        <v>14</v>
      </c>
      <c r="Z24" s="408">
        <v>0</v>
      </c>
      <c r="AA24" s="408">
        <v>0</v>
      </c>
      <c r="AB24" s="408">
        <v>0</v>
      </c>
      <c r="AC24" s="408">
        <v>1</v>
      </c>
      <c r="AD24" s="408">
        <v>0</v>
      </c>
      <c r="AE24" s="408">
        <v>0</v>
      </c>
      <c r="AF24" s="408">
        <v>0</v>
      </c>
      <c r="AG24" s="408">
        <v>0</v>
      </c>
      <c r="AH24" s="408">
        <v>10</v>
      </c>
      <c r="AI24" s="408">
        <v>0</v>
      </c>
      <c r="AJ24" s="408">
        <v>0</v>
      </c>
      <c r="AK24" s="408">
        <v>0</v>
      </c>
      <c r="AL24" s="408">
        <v>4</v>
      </c>
      <c r="AM24" s="408">
        <v>0</v>
      </c>
      <c r="AN24" s="408">
        <v>0</v>
      </c>
      <c r="AO24" s="408">
        <v>0</v>
      </c>
      <c r="AP24" s="409">
        <v>29</v>
      </c>
      <c r="AQ24" s="408">
        <v>1</v>
      </c>
      <c r="AR24" s="408">
        <v>341</v>
      </c>
      <c r="AS24" s="408">
        <v>0</v>
      </c>
      <c r="AT24" s="408">
        <v>248</v>
      </c>
      <c r="AU24" s="408">
        <v>57</v>
      </c>
      <c r="AV24" s="408">
        <v>0</v>
      </c>
      <c r="AW24" s="409">
        <v>647</v>
      </c>
      <c r="AX24" s="408">
        <v>676</v>
      </c>
      <c r="AY24" s="409">
        <v>0</v>
      </c>
      <c r="AZ24" s="409">
        <v>647</v>
      </c>
      <c r="BA24" s="408">
        <v>676</v>
      </c>
      <c r="BB24" s="409">
        <v>-676</v>
      </c>
      <c r="BC24" s="408">
        <v>-29</v>
      </c>
      <c r="BD24" s="409">
        <v>0</v>
      </c>
      <c r="BE24" s="383"/>
      <c r="BG24" s="410" t="s">
        <v>464</v>
      </c>
      <c r="BH24" s="252" t="s">
        <v>465</v>
      </c>
      <c r="BI24" s="384">
        <f t="shared" si="0"/>
        <v>676</v>
      </c>
      <c r="BJ24" s="385">
        <f t="shared" si="1"/>
        <v>676</v>
      </c>
      <c r="BK24" s="389">
        <f t="shared" si="2"/>
        <v>1</v>
      </c>
      <c r="BL24" s="390">
        <f t="shared" si="3"/>
        <v>0</v>
      </c>
      <c r="BM24" s="386"/>
      <c r="BN24" s="410" t="s">
        <v>464</v>
      </c>
      <c r="BO24" s="252" t="s">
        <v>465</v>
      </c>
      <c r="BP24" s="249">
        <f t="shared" si="4"/>
        <v>0</v>
      </c>
      <c r="BQ24" s="250">
        <f t="shared" si="5"/>
        <v>676</v>
      </c>
      <c r="BR24" s="251">
        <f t="shared" si="6"/>
        <v>-676</v>
      </c>
      <c r="BS24" s="386"/>
    </row>
    <row r="25" spans="1:71" x14ac:dyDescent="0.2">
      <c r="A25" s="410" t="s">
        <v>466</v>
      </c>
      <c r="B25" s="419" t="s">
        <v>191</v>
      </c>
      <c r="C25" s="408">
        <v>0</v>
      </c>
      <c r="D25" s="408">
        <v>0</v>
      </c>
      <c r="E25" s="408">
        <v>104</v>
      </c>
      <c r="F25" s="408">
        <v>0</v>
      </c>
      <c r="G25" s="408">
        <v>0</v>
      </c>
      <c r="H25" s="408">
        <v>0</v>
      </c>
      <c r="I25" s="408">
        <v>0</v>
      </c>
      <c r="J25" s="408">
        <v>0</v>
      </c>
      <c r="K25" s="408">
        <v>0</v>
      </c>
      <c r="L25" s="408">
        <v>0</v>
      </c>
      <c r="M25" s="408">
        <v>0</v>
      </c>
      <c r="N25" s="408">
        <v>0</v>
      </c>
      <c r="O25" s="408">
        <v>0</v>
      </c>
      <c r="P25" s="408">
        <v>0</v>
      </c>
      <c r="Q25" s="408">
        <v>0</v>
      </c>
      <c r="R25" s="408">
        <v>0</v>
      </c>
      <c r="S25" s="408">
        <v>0</v>
      </c>
      <c r="T25" s="408">
        <v>0</v>
      </c>
      <c r="U25" s="408">
        <v>0</v>
      </c>
      <c r="V25" s="408">
        <v>0</v>
      </c>
      <c r="W25" s="408">
        <v>23</v>
      </c>
      <c r="X25" s="408">
        <v>0</v>
      </c>
      <c r="Y25" s="408">
        <v>0</v>
      </c>
      <c r="Z25" s="408">
        <v>0</v>
      </c>
      <c r="AA25" s="408">
        <v>0</v>
      </c>
      <c r="AB25" s="408">
        <v>0</v>
      </c>
      <c r="AC25" s="408">
        <v>0</v>
      </c>
      <c r="AD25" s="408">
        <v>0</v>
      </c>
      <c r="AE25" s="408">
        <v>0</v>
      </c>
      <c r="AF25" s="408">
        <v>4</v>
      </c>
      <c r="AG25" s="408">
        <v>0</v>
      </c>
      <c r="AH25" s="408">
        <v>32</v>
      </c>
      <c r="AI25" s="408">
        <v>0</v>
      </c>
      <c r="AJ25" s="408">
        <v>0</v>
      </c>
      <c r="AK25" s="408">
        <v>0</v>
      </c>
      <c r="AL25" s="408">
        <v>54</v>
      </c>
      <c r="AM25" s="408">
        <v>0</v>
      </c>
      <c r="AN25" s="408">
        <v>0</v>
      </c>
      <c r="AO25" s="408">
        <v>0</v>
      </c>
      <c r="AP25" s="409">
        <v>217</v>
      </c>
      <c r="AQ25" s="408">
        <v>0</v>
      </c>
      <c r="AR25" s="408">
        <v>636</v>
      </c>
      <c r="AS25" s="408">
        <v>0</v>
      </c>
      <c r="AT25" s="408">
        <v>233</v>
      </c>
      <c r="AU25" s="408">
        <v>102</v>
      </c>
      <c r="AV25" s="408">
        <v>0</v>
      </c>
      <c r="AW25" s="409">
        <v>971</v>
      </c>
      <c r="AX25" s="408">
        <v>1188</v>
      </c>
      <c r="AY25" s="409">
        <v>41</v>
      </c>
      <c r="AZ25" s="409">
        <v>1012</v>
      </c>
      <c r="BA25" s="408">
        <v>1229</v>
      </c>
      <c r="BB25" s="409">
        <v>-1184</v>
      </c>
      <c r="BC25" s="408">
        <v>-172</v>
      </c>
      <c r="BD25" s="409">
        <v>45</v>
      </c>
      <c r="BE25" s="383"/>
      <c r="BG25" s="410" t="s">
        <v>466</v>
      </c>
      <c r="BH25" s="252" t="s">
        <v>191</v>
      </c>
      <c r="BI25" s="384">
        <f t="shared" si="0"/>
        <v>1188</v>
      </c>
      <c r="BJ25" s="385">
        <f t="shared" si="1"/>
        <v>1184</v>
      </c>
      <c r="BK25" s="389">
        <f t="shared" si="2"/>
        <v>0.99663299663299665</v>
      </c>
      <c r="BL25" s="390">
        <f t="shared" si="3"/>
        <v>3.3670033670033517E-3</v>
      </c>
      <c r="BM25" s="386"/>
      <c r="BN25" s="410" t="s">
        <v>466</v>
      </c>
      <c r="BO25" s="252" t="s">
        <v>191</v>
      </c>
      <c r="BP25" s="249">
        <f t="shared" si="4"/>
        <v>41</v>
      </c>
      <c r="BQ25" s="250">
        <f t="shared" si="5"/>
        <v>1184</v>
      </c>
      <c r="BR25" s="251">
        <f t="shared" si="6"/>
        <v>-1143</v>
      </c>
      <c r="BS25" s="386"/>
    </row>
    <row r="26" spans="1:71" x14ac:dyDescent="0.2">
      <c r="A26" s="410" t="s">
        <v>467</v>
      </c>
      <c r="B26" s="419" t="s">
        <v>50</v>
      </c>
      <c r="C26" s="408">
        <v>2</v>
      </c>
      <c r="D26" s="408">
        <v>3</v>
      </c>
      <c r="E26" s="408">
        <v>16</v>
      </c>
      <c r="F26" s="408">
        <v>0</v>
      </c>
      <c r="G26" s="408">
        <v>172</v>
      </c>
      <c r="H26" s="408">
        <v>1</v>
      </c>
      <c r="I26" s="408">
        <v>0</v>
      </c>
      <c r="J26" s="408">
        <v>0</v>
      </c>
      <c r="K26" s="408">
        <v>0</v>
      </c>
      <c r="L26" s="408">
        <v>0</v>
      </c>
      <c r="M26" s="408">
        <v>7</v>
      </c>
      <c r="N26" s="408">
        <v>1</v>
      </c>
      <c r="O26" s="408">
        <v>0</v>
      </c>
      <c r="P26" s="408">
        <v>0</v>
      </c>
      <c r="Q26" s="408">
        <v>0</v>
      </c>
      <c r="R26" s="408">
        <v>0</v>
      </c>
      <c r="S26" s="408">
        <v>0</v>
      </c>
      <c r="T26" s="408">
        <v>0</v>
      </c>
      <c r="U26" s="408">
        <v>0</v>
      </c>
      <c r="V26" s="408">
        <v>0</v>
      </c>
      <c r="W26" s="408">
        <v>0</v>
      </c>
      <c r="X26" s="408">
        <v>6</v>
      </c>
      <c r="Y26" s="408">
        <v>26</v>
      </c>
      <c r="Z26" s="408">
        <v>0</v>
      </c>
      <c r="AA26" s="408">
        <v>0</v>
      </c>
      <c r="AB26" s="408">
        <v>3</v>
      </c>
      <c r="AC26" s="408">
        <v>17</v>
      </c>
      <c r="AD26" s="408">
        <v>19</v>
      </c>
      <c r="AE26" s="408">
        <v>0</v>
      </c>
      <c r="AF26" s="408">
        <v>3</v>
      </c>
      <c r="AG26" s="408">
        <v>3</v>
      </c>
      <c r="AH26" s="408">
        <v>52</v>
      </c>
      <c r="AI26" s="408">
        <v>49</v>
      </c>
      <c r="AJ26" s="408">
        <v>11</v>
      </c>
      <c r="AK26" s="408">
        <v>35</v>
      </c>
      <c r="AL26" s="408">
        <v>10</v>
      </c>
      <c r="AM26" s="408">
        <v>22</v>
      </c>
      <c r="AN26" s="408">
        <v>0</v>
      </c>
      <c r="AO26" s="408">
        <v>2</v>
      </c>
      <c r="AP26" s="409">
        <v>460</v>
      </c>
      <c r="AQ26" s="408">
        <v>17</v>
      </c>
      <c r="AR26" s="408">
        <v>300</v>
      </c>
      <c r="AS26" s="408">
        <v>0</v>
      </c>
      <c r="AT26" s="408">
        <v>29</v>
      </c>
      <c r="AU26" s="408">
        <v>22</v>
      </c>
      <c r="AV26" s="408">
        <v>-1</v>
      </c>
      <c r="AW26" s="409">
        <v>367</v>
      </c>
      <c r="AX26" s="408">
        <v>827</v>
      </c>
      <c r="AY26" s="409">
        <v>96</v>
      </c>
      <c r="AZ26" s="409">
        <v>463</v>
      </c>
      <c r="BA26" s="408">
        <v>923</v>
      </c>
      <c r="BB26" s="409">
        <v>-806</v>
      </c>
      <c r="BC26" s="408">
        <v>-343</v>
      </c>
      <c r="BD26" s="409">
        <v>117</v>
      </c>
      <c r="BE26" s="383"/>
      <c r="BG26" s="410" t="s">
        <v>467</v>
      </c>
      <c r="BH26" s="252" t="s">
        <v>50</v>
      </c>
      <c r="BI26" s="384">
        <f t="shared" si="0"/>
        <v>827</v>
      </c>
      <c r="BJ26" s="385">
        <f t="shared" si="1"/>
        <v>806</v>
      </c>
      <c r="BK26" s="389">
        <f t="shared" si="2"/>
        <v>0.97460701330108823</v>
      </c>
      <c r="BL26" s="390">
        <f t="shared" si="3"/>
        <v>2.5392986698911768E-2</v>
      </c>
      <c r="BM26" s="386"/>
      <c r="BN26" s="410" t="s">
        <v>467</v>
      </c>
      <c r="BO26" s="252" t="s">
        <v>50</v>
      </c>
      <c r="BP26" s="249">
        <f t="shared" si="4"/>
        <v>96</v>
      </c>
      <c r="BQ26" s="250">
        <f t="shared" si="5"/>
        <v>806</v>
      </c>
      <c r="BR26" s="251">
        <f t="shared" si="6"/>
        <v>-710</v>
      </c>
      <c r="BS26" s="386"/>
    </row>
    <row r="27" spans="1:71" x14ac:dyDescent="0.2">
      <c r="A27" s="410" t="s">
        <v>468</v>
      </c>
      <c r="B27" s="419" t="s">
        <v>36</v>
      </c>
      <c r="C27" s="408">
        <v>5</v>
      </c>
      <c r="D27" s="408">
        <v>0</v>
      </c>
      <c r="E27" s="408">
        <v>2</v>
      </c>
      <c r="F27" s="408">
        <v>0</v>
      </c>
      <c r="G27" s="408">
        <v>9</v>
      </c>
      <c r="H27" s="408">
        <v>0</v>
      </c>
      <c r="I27" s="408">
        <v>0</v>
      </c>
      <c r="J27" s="408">
        <v>0</v>
      </c>
      <c r="K27" s="408">
        <v>0</v>
      </c>
      <c r="L27" s="408">
        <v>0</v>
      </c>
      <c r="M27" s="408">
        <v>4</v>
      </c>
      <c r="N27" s="408">
        <v>1</v>
      </c>
      <c r="O27" s="408">
        <v>0</v>
      </c>
      <c r="P27" s="408">
        <v>1</v>
      </c>
      <c r="Q27" s="408">
        <v>0</v>
      </c>
      <c r="R27" s="408">
        <v>0</v>
      </c>
      <c r="S27" s="408">
        <v>0</v>
      </c>
      <c r="T27" s="408">
        <v>0</v>
      </c>
      <c r="U27" s="408">
        <v>0</v>
      </c>
      <c r="V27" s="408">
        <v>0</v>
      </c>
      <c r="W27" s="408">
        <v>0</v>
      </c>
      <c r="X27" s="408">
        <v>0</v>
      </c>
      <c r="Y27" s="408">
        <v>5</v>
      </c>
      <c r="Z27" s="408">
        <v>0</v>
      </c>
      <c r="AA27" s="408">
        <v>0</v>
      </c>
      <c r="AB27" s="408">
        <v>2</v>
      </c>
      <c r="AC27" s="408">
        <v>8</v>
      </c>
      <c r="AD27" s="408">
        <v>3</v>
      </c>
      <c r="AE27" s="408">
        <v>28</v>
      </c>
      <c r="AF27" s="408">
        <v>2</v>
      </c>
      <c r="AG27" s="408">
        <v>1</v>
      </c>
      <c r="AH27" s="408">
        <v>48</v>
      </c>
      <c r="AI27" s="408">
        <v>18</v>
      </c>
      <c r="AJ27" s="408">
        <v>8</v>
      </c>
      <c r="AK27" s="408">
        <v>1</v>
      </c>
      <c r="AL27" s="408">
        <v>2</v>
      </c>
      <c r="AM27" s="408">
        <v>12</v>
      </c>
      <c r="AN27" s="408">
        <v>0</v>
      </c>
      <c r="AO27" s="408">
        <v>0</v>
      </c>
      <c r="AP27" s="409">
        <v>160</v>
      </c>
      <c r="AQ27" s="408">
        <v>0</v>
      </c>
      <c r="AR27" s="408">
        <v>0</v>
      </c>
      <c r="AS27" s="408">
        <v>0</v>
      </c>
      <c r="AT27" s="408">
        <v>6899</v>
      </c>
      <c r="AU27" s="408">
        <v>935</v>
      </c>
      <c r="AV27" s="408">
        <v>0</v>
      </c>
      <c r="AW27" s="409">
        <v>7834</v>
      </c>
      <c r="AX27" s="408">
        <v>7994</v>
      </c>
      <c r="AY27" s="409">
        <v>0</v>
      </c>
      <c r="AZ27" s="409">
        <v>7834</v>
      </c>
      <c r="BA27" s="408">
        <v>7994</v>
      </c>
      <c r="BB27" s="409">
        <v>0</v>
      </c>
      <c r="BC27" s="408">
        <v>7834</v>
      </c>
      <c r="BD27" s="409">
        <v>7994</v>
      </c>
      <c r="BE27" s="383"/>
      <c r="BG27" s="410" t="s">
        <v>468</v>
      </c>
      <c r="BH27" s="252" t="s">
        <v>36</v>
      </c>
      <c r="BI27" s="384">
        <f t="shared" si="0"/>
        <v>7994</v>
      </c>
      <c r="BJ27" s="385">
        <f t="shared" si="1"/>
        <v>0</v>
      </c>
      <c r="BK27" s="389">
        <f t="shared" si="2"/>
        <v>0</v>
      </c>
      <c r="BL27" s="390">
        <f t="shared" si="3"/>
        <v>1</v>
      </c>
      <c r="BM27" s="386"/>
      <c r="BN27" s="410" t="s">
        <v>468</v>
      </c>
      <c r="BO27" s="252" t="s">
        <v>36</v>
      </c>
      <c r="BP27" s="249">
        <f t="shared" si="4"/>
        <v>0</v>
      </c>
      <c r="BQ27" s="250">
        <f t="shared" si="5"/>
        <v>0</v>
      </c>
      <c r="BR27" s="251">
        <f t="shared" si="6"/>
        <v>0</v>
      </c>
      <c r="BS27" s="386"/>
    </row>
    <row r="28" spans="1:71" x14ac:dyDescent="0.2">
      <c r="A28" s="410" t="s">
        <v>469</v>
      </c>
      <c r="B28" s="419" t="s">
        <v>192</v>
      </c>
      <c r="C28" s="408">
        <v>18</v>
      </c>
      <c r="D28" s="408">
        <v>3</v>
      </c>
      <c r="E28" s="408">
        <v>15</v>
      </c>
      <c r="F28" s="408">
        <v>0</v>
      </c>
      <c r="G28" s="408">
        <v>247</v>
      </c>
      <c r="H28" s="408">
        <v>3</v>
      </c>
      <c r="I28" s="408">
        <v>0</v>
      </c>
      <c r="J28" s="408">
        <v>2</v>
      </c>
      <c r="K28" s="408">
        <v>2</v>
      </c>
      <c r="L28" s="408">
        <v>4</v>
      </c>
      <c r="M28" s="408">
        <v>36</v>
      </c>
      <c r="N28" s="408">
        <v>8</v>
      </c>
      <c r="O28" s="408">
        <v>0</v>
      </c>
      <c r="P28" s="408">
        <v>5</v>
      </c>
      <c r="Q28" s="408">
        <v>0</v>
      </c>
      <c r="R28" s="408">
        <v>3</v>
      </c>
      <c r="S28" s="408">
        <v>0</v>
      </c>
      <c r="T28" s="408">
        <v>0</v>
      </c>
      <c r="U28" s="408">
        <v>1</v>
      </c>
      <c r="V28" s="408">
        <v>0</v>
      </c>
      <c r="W28" s="408">
        <v>0</v>
      </c>
      <c r="X28" s="408">
        <v>2</v>
      </c>
      <c r="Y28" s="408">
        <v>25</v>
      </c>
      <c r="Z28" s="408">
        <v>3</v>
      </c>
      <c r="AA28" s="408">
        <v>0</v>
      </c>
      <c r="AB28" s="408">
        <v>58</v>
      </c>
      <c r="AC28" s="408">
        <v>61</v>
      </c>
      <c r="AD28" s="408">
        <v>5</v>
      </c>
      <c r="AE28" s="408">
        <v>1</v>
      </c>
      <c r="AF28" s="408">
        <v>6</v>
      </c>
      <c r="AG28" s="408">
        <v>1</v>
      </c>
      <c r="AH28" s="408">
        <v>70</v>
      </c>
      <c r="AI28" s="408">
        <v>71</v>
      </c>
      <c r="AJ28" s="408">
        <v>38</v>
      </c>
      <c r="AK28" s="408">
        <v>3</v>
      </c>
      <c r="AL28" s="408">
        <v>12</v>
      </c>
      <c r="AM28" s="408">
        <v>322</v>
      </c>
      <c r="AN28" s="408">
        <v>0</v>
      </c>
      <c r="AO28" s="408">
        <v>0</v>
      </c>
      <c r="AP28" s="409">
        <v>1025</v>
      </c>
      <c r="AQ28" s="408">
        <v>0</v>
      </c>
      <c r="AR28" s="408">
        <v>736</v>
      </c>
      <c r="AS28" s="408">
        <v>0</v>
      </c>
      <c r="AT28" s="408">
        <v>0</v>
      </c>
      <c r="AU28" s="408">
        <v>0</v>
      </c>
      <c r="AV28" s="408">
        <v>0</v>
      </c>
      <c r="AW28" s="409">
        <v>736</v>
      </c>
      <c r="AX28" s="408">
        <v>1761</v>
      </c>
      <c r="AY28" s="409">
        <v>0</v>
      </c>
      <c r="AZ28" s="409">
        <v>736</v>
      </c>
      <c r="BA28" s="408">
        <v>1761</v>
      </c>
      <c r="BB28" s="409">
        <v>-1734</v>
      </c>
      <c r="BC28" s="408">
        <v>-998</v>
      </c>
      <c r="BD28" s="409">
        <v>27</v>
      </c>
      <c r="BE28" s="383"/>
      <c r="BG28" s="410" t="s">
        <v>469</v>
      </c>
      <c r="BH28" s="252" t="s">
        <v>192</v>
      </c>
      <c r="BI28" s="384">
        <f t="shared" si="0"/>
        <v>1761</v>
      </c>
      <c r="BJ28" s="385">
        <f t="shared" si="1"/>
        <v>1734</v>
      </c>
      <c r="BK28" s="389">
        <f t="shared" si="2"/>
        <v>0.98466780238500851</v>
      </c>
      <c r="BL28" s="390">
        <f t="shared" si="3"/>
        <v>1.5332197614991494E-2</v>
      </c>
      <c r="BM28" s="386"/>
      <c r="BN28" s="410" t="s">
        <v>469</v>
      </c>
      <c r="BO28" s="252" t="s">
        <v>192</v>
      </c>
      <c r="BP28" s="249">
        <f t="shared" si="4"/>
        <v>0</v>
      </c>
      <c r="BQ28" s="250">
        <f t="shared" si="5"/>
        <v>1734</v>
      </c>
      <c r="BR28" s="251">
        <f t="shared" si="6"/>
        <v>-1734</v>
      </c>
      <c r="BS28" s="386"/>
    </row>
    <row r="29" spans="1:71" x14ac:dyDescent="0.2">
      <c r="A29" s="410" t="s">
        <v>470</v>
      </c>
      <c r="B29" s="419" t="s">
        <v>285</v>
      </c>
      <c r="C29" s="408">
        <v>1</v>
      </c>
      <c r="D29" s="408">
        <v>0</v>
      </c>
      <c r="E29" s="408">
        <v>0</v>
      </c>
      <c r="F29" s="408">
        <v>0</v>
      </c>
      <c r="G29" s="408">
        <v>33</v>
      </c>
      <c r="H29" s="408">
        <v>0</v>
      </c>
      <c r="I29" s="408">
        <v>0</v>
      </c>
      <c r="J29" s="408">
        <v>0</v>
      </c>
      <c r="K29" s="408">
        <v>0</v>
      </c>
      <c r="L29" s="408">
        <v>0</v>
      </c>
      <c r="M29" s="408">
        <v>1</v>
      </c>
      <c r="N29" s="408">
        <v>0</v>
      </c>
      <c r="O29" s="408">
        <v>0</v>
      </c>
      <c r="P29" s="408">
        <v>0</v>
      </c>
      <c r="Q29" s="408">
        <v>0</v>
      </c>
      <c r="R29" s="408">
        <v>0</v>
      </c>
      <c r="S29" s="408">
        <v>0</v>
      </c>
      <c r="T29" s="408">
        <v>0</v>
      </c>
      <c r="U29" s="408">
        <v>0</v>
      </c>
      <c r="V29" s="408">
        <v>0</v>
      </c>
      <c r="W29" s="408">
        <v>0</v>
      </c>
      <c r="X29" s="408">
        <v>0</v>
      </c>
      <c r="Y29" s="408">
        <v>6</v>
      </c>
      <c r="Z29" s="408">
        <v>0</v>
      </c>
      <c r="AA29" s="408">
        <v>0</v>
      </c>
      <c r="AB29" s="408">
        <v>7</v>
      </c>
      <c r="AC29" s="408">
        <v>6</v>
      </c>
      <c r="AD29" s="408">
        <v>1</v>
      </c>
      <c r="AE29" s="408">
        <v>0</v>
      </c>
      <c r="AF29" s="408">
        <v>1</v>
      </c>
      <c r="AG29" s="408">
        <v>0</v>
      </c>
      <c r="AH29" s="408">
        <v>23</v>
      </c>
      <c r="AI29" s="408">
        <v>30</v>
      </c>
      <c r="AJ29" s="408">
        <v>15</v>
      </c>
      <c r="AK29" s="408">
        <v>2</v>
      </c>
      <c r="AL29" s="408">
        <v>1</v>
      </c>
      <c r="AM29" s="408">
        <v>71</v>
      </c>
      <c r="AN29" s="408">
        <v>0</v>
      </c>
      <c r="AO29" s="408">
        <v>0</v>
      </c>
      <c r="AP29" s="409">
        <v>198</v>
      </c>
      <c r="AQ29" s="408">
        <v>0</v>
      </c>
      <c r="AR29" s="408">
        <v>209</v>
      </c>
      <c r="AS29" s="408">
        <v>-4</v>
      </c>
      <c r="AT29" s="408">
        <v>0</v>
      </c>
      <c r="AU29" s="408">
        <v>0</v>
      </c>
      <c r="AV29" s="408">
        <v>0</v>
      </c>
      <c r="AW29" s="409">
        <v>205</v>
      </c>
      <c r="AX29" s="408">
        <v>403</v>
      </c>
      <c r="AY29" s="409">
        <v>0</v>
      </c>
      <c r="AZ29" s="409">
        <v>205</v>
      </c>
      <c r="BA29" s="408">
        <v>403</v>
      </c>
      <c r="BB29" s="409">
        <v>-403</v>
      </c>
      <c r="BC29" s="408">
        <v>-198</v>
      </c>
      <c r="BD29" s="409">
        <v>0</v>
      </c>
      <c r="BE29" s="383"/>
      <c r="BG29" s="410" t="s">
        <v>470</v>
      </c>
      <c r="BH29" s="252" t="s">
        <v>285</v>
      </c>
      <c r="BI29" s="384">
        <f t="shared" si="0"/>
        <v>403</v>
      </c>
      <c r="BJ29" s="385">
        <f t="shared" si="1"/>
        <v>403</v>
      </c>
      <c r="BK29" s="389">
        <f t="shared" si="2"/>
        <v>1</v>
      </c>
      <c r="BL29" s="390">
        <f t="shared" si="3"/>
        <v>0</v>
      </c>
      <c r="BM29" s="386"/>
      <c r="BN29" s="410" t="s">
        <v>470</v>
      </c>
      <c r="BO29" s="252" t="s">
        <v>285</v>
      </c>
      <c r="BP29" s="249">
        <f t="shared" si="4"/>
        <v>0</v>
      </c>
      <c r="BQ29" s="250">
        <f t="shared" si="5"/>
        <v>403</v>
      </c>
      <c r="BR29" s="251">
        <f t="shared" si="6"/>
        <v>-403</v>
      </c>
      <c r="BS29" s="386"/>
    </row>
    <row r="30" spans="1:71" x14ac:dyDescent="0.2">
      <c r="A30" s="410" t="s">
        <v>471</v>
      </c>
      <c r="B30" s="419" t="s">
        <v>281</v>
      </c>
      <c r="C30" s="408">
        <v>1</v>
      </c>
      <c r="D30" s="408">
        <v>0</v>
      </c>
      <c r="E30" s="408">
        <v>0</v>
      </c>
      <c r="F30" s="408">
        <v>0</v>
      </c>
      <c r="G30" s="408">
        <v>16</v>
      </c>
      <c r="H30" s="408">
        <v>0</v>
      </c>
      <c r="I30" s="408">
        <v>0</v>
      </c>
      <c r="J30" s="408">
        <v>0</v>
      </c>
      <c r="K30" s="408">
        <v>0</v>
      </c>
      <c r="L30" s="408">
        <v>0</v>
      </c>
      <c r="M30" s="408">
        <v>1</v>
      </c>
      <c r="N30" s="408">
        <v>0</v>
      </c>
      <c r="O30" s="408">
        <v>0</v>
      </c>
      <c r="P30" s="408">
        <v>0</v>
      </c>
      <c r="Q30" s="408">
        <v>0</v>
      </c>
      <c r="R30" s="408">
        <v>0</v>
      </c>
      <c r="S30" s="408">
        <v>0</v>
      </c>
      <c r="T30" s="408">
        <v>0</v>
      </c>
      <c r="U30" s="408">
        <v>0</v>
      </c>
      <c r="V30" s="408">
        <v>0</v>
      </c>
      <c r="W30" s="408">
        <v>0</v>
      </c>
      <c r="X30" s="408">
        <v>0</v>
      </c>
      <c r="Y30" s="408">
        <v>16</v>
      </c>
      <c r="Z30" s="408">
        <v>0</v>
      </c>
      <c r="AA30" s="408">
        <v>0</v>
      </c>
      <c r="AB30" s="408">
        <v>0</v>
      </c>
      <c r="AC30" s="408">
        <v>3</v>
      </c>
      <c r="AD30" s="408">
        <v>4</v>
      </c>
      <c r="AE30" s="408">
        <v>0</v>
      </c>
      <c r="AF30" s="408">
        <v>4</v>
      </c>
      <c r="AG30" s="408">
        <v>0</v>
      </c>
      <c r="AH30" s="408">
        <v>159</v>
      </c>
      <c r="AI30" s="408">
        <v>17</v>
      </c>
      <c r="AJ30" s="408">
        <v>13</v>
      </c>
      <c r="AK30" s="408">
        <v>0</v>
      </c>
      <c r="AL30" s="408">
        <v>0</v>
      </c>
      <c r="AM30" s="408">
        <v>227</v>
      </c>
      <c r="AN30" s="408">
        <v>0</v>
      </c>
      <c r="AO30" s="408">
        <v>1</v>
      </c>
      <c r="AP30" s="409">
        <v>462</v>
      </c>
      <c r="AQ30" s="408">
        <v>0</v>
      </c>
      <c r="AR30" s="408">
        <v>31</v>
      </c>
      <c r="AS30" s="408">
        <v>98</v>
      </c>
      <c r="AT30" s="408">
        <v>0</v>
      </c>
      <c r="AU30" s="408">
        <v>0</v>
      </c>
      <c r="AV30" s="408">
        <v>0</v>
      </c>
      <c r="AW30" s="409">
        <v>129</v>
      </c>
      <c r="AX30" s="408">
        <v>591</v>
      </c>
      <c r="AY30" s="409">
        <v>168</v>
      </c>
      <c r="AZ30" s="409">
        <v>297</v>
      </c>
      <c r="BA30" s="408">
        <v>759</v>
      </c>
      <c r="BB30" s="409">
        <v>0</v>
      </c>
      <c r="BC30" s="408">
        <v>297</v>
      </c>
      <c r="BD30" s="409">
        <v>759</v>
      </c>
      <c r="BE30" s="383"/>
      <c r="BG30" s="410" t="s">
        <v>471</v>
      </c>
      <c r="BH30" s="252" t="s">
        <v>281</v>
      </c>
      <c r="BI30" s="384">
        <f t="shared" si="0"/>
        <v>591</v>
      </c>
      <c r="BJ30" s="385">
        <f t="shared" si="1"/>
        <v>0</v>
      </c>
      <c r="BK30" s="389">
        <f t="shared" si="2"/>
        <v>0</v>
      </c>
      <c r="BL30" s="390">
        <f t="shared" si="3"/>
        <v>1</v>
      </c>
      <c r="BM30" s="386"/>
      <c r="BN30" s="410" t="s">
        <v>471</v>
      </c>
      <c r="BO30" s="252" t="s">
        <v>281</v>
      </c>
      <c r="BP30" s="249">
        <f t="shared" si="4"/>
        <v>168</v>
      </c>
      <c r="BQ30" s="250">
        <f t="shared" si="5"/>
        <v>0</v>
      </c>
      <c r="BR30" s="251">
        <f t="shared" si="6"/>
        <v>168</v>
      </c>
      <c r="BS30" s="386"/>
    </row>
    <row r="31" spans="1:71" x14ac:dyDescent="0.2">
      <c r="A31" s="410" t="s">
        <v>472</v>
      </c>
      <c r="B31" s="419" t="s">
        <v>384</v>
      </c>
      <c r="C31" s="408">
        <v>134</v>
      </c>
      <c r="D31" s="408">
        <v>9</v>
      </c>
      <c r="E31" s="408">
        <v>134</v>
      </c>
      <c r="F31" s="408">
        <v>0</v>
      </c>
      <c r="G31" s="408">
        <v>1389</v>
      </c>
      <c r="H31" s="408">
        <v>6</v>
      </c>
      <c r="I31" s="408">
        <v>2</v>
      </c>
      <c r="J31" s="408">
        <v>4</v>
      </c>
      <c r="K31" s="408">
        <v>2</v>
      </c>
      <c r="L31" s="408">
        <v>6</v>
      </c>
      <c r="M31" s="408">
        <v>25</v>
      </c>
      <c r="N31" s="408">
        <v>4</v>
      </c>
      <c r="O31" s="408">
        <v>0</v>
      </c>
      <c r="P31" s="408">
        <v>9</v>
      </c>
      <c r="Q31" s="408">
        <v>0</v>
      </c>
      <c r="R31" s="408">
        <v>9</v>
      </c>
      <c r="S31" s="408">
        <v>0</v>
      </c>
      <c r="T31" s="408">
        <v>0</v>
      </c>
      <c r="U31" s="408">
        <v>7</v>
      </c>
      <c r="V31" s="408">
        <v>0</v>
      </c>
      <c r="W31" s="408">
        <v>2</v>
      </c>
      <c r="X31" s="408">
        <v>10</v>
      </c>
      <c r="Y31" s="408">
        <v>472</v>
      </c>
      <c r="Z31" s="408">
        <v>1</v>
      </c>
      <c r="AA31" s="408">
        <v>0</v>
      </c>
      <c r="AB31" s="408">
        <v>12</v>
      </c>
      <c r="AC31" s="408">
        <v>29</v>
      </c>
      <c r="AD31" s="408">
        <v>6</v>
      </c>
      <c r="AE31" s="408">
        <v>2</v>
      </c>
      <c r="AF31" s="408">
        <v>18</v>
      </c>
      <c r="AG31" s="408">
        <v>2</v>
      </c>
      <c r="AH31" s="408">
        <v>58</v>
      </c>
      <c r="AI31" s="408">
        <v>55</v>
      </c>
      <c r="AJ31" s="408">
        <v>195</v>
      </c>
      <c r="AK31" s="408">
        <v>29</v>
      </c>
      <c r="AL31" s="408">
        <v>39</v>
      </c>
      <c r="AM31" s="408">
        <v>527</v>
      </c>
      <c r="AN31" s="408">
        <v>10</v>
      </c>
      <c r="AO31" s="408">
        <v>3</v>
      </c>
      <c r="AP31" s="409">
        <v>3210</v>
      </c>
      <c r="AQ31" s="408">
        <v>84</v>
      </c>
      <c r="AR31" s="408">
        <v>5153</v>
      </c>
      <c r="AS31" s="408">
        <v>1</v>
      </c>
      <c r="AT31" s="408">
        <v>156</v>
      </c>
      <c r="AU31" s="408">
        <v>227</v>
      </c>
      <c r="AV31" s="408">
        <v>3</v>
      </c>
      <c r="AW31" s="409">
        <v>5624</v>
      </c>
      <c r="AX31" s="408">
        <v>8834</v>
      </c>
      <c r="AY31" s="409">
        <v>1023</v>
      </c>
      <c r="AZ31" s="409">
        <v>6647</v>
      </c>
      <c r="BA31" s="408">
        <v>9857</v>
      </c>
      <c r="BB31" s="409">
        <v>-7244</v>
      </c>
      <c r="BC31" s="408">
        <v>-597</v>
      </c>
      <c r="BD31" s="409">
        <v>2613</v>
      </c>
      <c r="BE31" s="383"/>
      <c r="BG31" s="410" t="s">
        <v>472</v>
      </c>
      <c r="BH31" s="252" t="s">
        <v>384</v>
      </c>
      <c r="BI31" s="384">
        <f t="shared" si="0"/>
        <v>8834</v>
      </c>
      <c r="BJ31" s="385">
        <f t="shared" si="1"/>
        <v>7244</v>
      </c>
      <c r="BK31" s="389">
        <f t="shared" si="2"/>
        <v>0.82001358388046186</v>
      </c>
      <c r="BL31" s="390">
        <f t="shared" si="3"/>
        <v>0.17998641611953814</v>
      </c>
      <c r="BM31" s="386"/>
      <c r="BN31" s="410" t="s">
        <v>472</v>
      </c>
      <c r="BO31" s="252" t="s">
        <v>384</v>
      </c>
      <c r="BP31" s="249">
        <f t="shared" si="4"/>
        <v>1023</v>
      </c>
      <c r="BQ31" s="250">
        <f t="shared" si="5"/>
        <v>7244</v>
      </c>
      <c r="BR31" s="251">
        <f t="shared" si="6"/>
        <v>-6221</v>
      </c>
      <c r="BS31" s="386"/>
    </row>
    <row r="32" spans="1:71" x14ac:dyDescent="0.2">
      <c r="A32" s="410" t="s">
        <v>473</v>
      </c>
      <c r="B32" s="419" t="s">
        <v>37</v>
      </c>
      <c r="C32" s="408">
        <v>9</v>
      </c>
      <c r="D32" s="408">
        <v>3</v>
      </c>
      <c r="E32" s="408">
        <v>19</v>
      </c>
      <c r="F32" s="408">
        <v>0</v>
      </c>
      <c r="G32" s="408">
        <v>70</v>
      </c>
      <c r="H32" s="408">
        <v>1</v>
      </c>
      <c r="I32" s="408">
        <v>0</v>
      </c>
      <c r="J32" s="408">
        <v>1</v>
      </c>
      <c r="K32" s="408">
        <v>1</v>
      </c>
      <c r="L32" s="408">
        <v>0</v>
      </c>
      <c r="M32" s="408">
        <v>7</v>
      </c>
      <c r="N32" s="408">
        <v>1</v>
      </c>
      <c r="O32" s="408">
        <v>0</v>
      </c>
      <c r="P32" s="408">
        <v>2</v>
      </c>
      <c r="Q32" s="408">
        <v>0</v>
      </c>
      <c r="R32" s="408">
        <v>2</v>
      </c>
      <c r="S32" s="408">
        <v>0</v>
      </c>
      <c r="T32" s="408">
        <v>0</v>
      </c>
      <c r="U32" s="408">
        <v>1</v>
      </c>
      <c r="V32" s="408">
        <v>0</v>
      </c>
      <c r="W32" s="408">
        <v>0</v>
      </c>
      <c r="X32" s="408">
        <v>2</v>
      </c>
      <c r="Y32" s="408">
        <v>101</v>
      </c>
      <c r="Z32" s="408">
        <v>1</v>
      </c>
      <c r="AA32" s="408">
        <v>0</v>
      </c>
      <c r="AB32" s="408">
        <v>20</v>
      </c>
      <c r="AC32" s="408">
        <v>46</v>
      </c>
      <c r="AD32" s="408">
        <v>54</v>
      </c>
      <c r="AE32" s="408">
        <v>224</v>
      </c>
      <c r="AF32" s="408">
        <v>20</v>
      </c>
      <c r="AG32" s="408">
        <v>1</v>
      </c>
      <c r="AH32" s="408">
        <v>123</v>
      </c>
      <c r="AI32" s="408">
        <v>28</v>
      </c>
      <c r="AJ32" s="408">
        <v>28</v>
      </c>
      <c r="AK32" s="408">
        <v>19</v>
      </c>
      <c r="AL32" s="408">
        <v>17</v>
      </c>
      <c r="AM32" s="408">
        <v>83</v>
      </c>
      <c r="AN32" s="408">
        <v>0</v>
      </c>
      <c r="AO32" s="408">
        <v>0</v>
      </c>
      <c r="AP32" s="409">
        <v>884</v>
      </c>
      <c r="AQ32" s="408">
        <v>0</v>
      </c>
      <c r="AR32" s="408">
        <v>1945</v>
      </c>
      <c r="AS32" s="408">
        <v>0</v>
      </c>
      <c r="AT32" s="408">
        <v>0</v>
      </c>
      <c r="AU32" s="408">
        <v>0</v>
      </c>
      <c r="AV32" s="408">
        <v>0</v>
      </c>
      <c r="AW32" s="409">
        <v>1945</v>
      </c>
      <c r="AX32" s="408">
        <v>2829</v>
      </c>
      <c r="AY32" s="409">
        <v>70</v>
      </c>
      <c r="AZ32" s="409">
        <v>2015</v>
      </c>
      <c r="BA32" s="408">
        <v>2899</v>
      </c>
      <c r="BB32" s="409">
        <v>-1782</v>
      </c>
      <c r="BC32" s="408">
        <v>233</v>
      </c>
      <c r="BD32" s="409">
        <v>1117</v>
      </c>
      <c r="BE32" s="383"/>
      <c r="BG32" s="410" t="s">
        <v>473</v>
      </c>
      <c r="BH32" s="252" t="s">
        <v>37</v>
      </c>
      <c r="BI32" s="384">
        <f t="shared" si="0"/>
        <v>2829</v>
      </c>
      <c r="BJ32" s="385">
        <f t="shared" si="1"/>
        <v>1782</v>
      </c>
      <c r="BK32" s="389">
        <f t="shared" si="2"/>
        <v>0.62990455991516436</v>
      </c>
      <c r="BL32" s="390">
        <f t="shared" si="3"/>
        <v>0.37009544008483564</v>
      </c>
      <c r="BM32" s="386"/>
      <c r="BN32" s="410" t="s">
        <v>473</v>
      </c>
      <c r="BO32" s="252" t="s">
        <v>37</v>
      </c>
      <c r="BP32" s="249">
        <f t="shared" si="4"/>
        <v>70</v>
      </c>
      <c r="BQ32" s="250">
        <f t="shared" si="5"/>
        <v>1782</v>
      </c>
      <c r="BR32" s="251">
        <f t="shared" si="6"/>
        <v>-1712</v>
      </c>
      <c r="BS32" s="386"/>
    </row>
    <row r="33" spans="1:71" x14ac:dyDescent="0.2">
      <c r="A33" s="410" t="s">
        <v>474</v>
      </c>
      <c r="B33" s="419" t="s">
        <v>38</v>
      </c>
      <c r="C33" s="408">
        <v>4</v>
      </c>
      <c r="D33" s="408">
        <v>0</v>
      </c>
      <c r="E33" s="408">
        <v>2</v>
      </c>
      <c r="F33" s="408">
        <v>0</v>
      </c>
      <c r="G33" s="408">
        <v>27</v>
      </c>
      <c r="H33" s="408">
        <v>0</v>
      </c>
      <c r="I33" s="408">
        <v>0</v>
      </c>
      <c r="J33" s="408">
        <v>0</v>
      </c>
      <c r="K33" s="408">
        <v>0</v>
      </c>
      <c r="L33" s="408">
        <v>0</v>
      </c>
      <c r="M33" s="408">
        <v>2</v>
      </c>
      <c r="N33" s="408">
        <v>0</v>
      </c>
      <c r="O33" s="408">
        <v>0</v>
      </c>
      <c r="P33" s="408">
        <v>1</v>
      </c>
      <c r="Q33" s="408">
        <v>0</v>
      </c>
      <c r="R33" s="408">
        <v>0</v>
      </c>
      <c r="S33" s="408">
        <v>0</v>
      </c>
      <c r="T33" s="408">
        <v>0</v>
      </c>
      <c r="U33" s="408">
        <v>0</v>
      </c>
      <c r="V33" s="408">
        <v>0</v>
      </c>
      <c r="W33" s="408">
        <v>0</v>
      </c>
      <c r="X33" s="408">
        <v>0</v>
      </c>
      <c r="Y33" s="408">
        <v>27</v>
      </c>
      <c r="Z33" s="408">
        <v>0</v>
      </c>
      <c r="AA33" s="408">
        <v>0</v>
      </c>
      <c r="AB33" s="408">
        <v>1</v>
      </c>
      <c r="AC33" s="408">
        <v>71</v>
      </c>
      <c r="AD33" s="408">
        <v>16</v>
      </c>
      <c r="AE33" s="408">
        <v>30</v>
      </c>
      <c r="AF33" s="408">
        <v>31</v>
      </c>
      <c r="AG33" s="408">
        <v>12</v>
      </c>
      <c r="AH33" s="408">
        <v>9</v>
      </c>
      <c r="AI33" s="408">
        <v>14</v>
      </c>
      <c r="AJ33" s="408">
        <v>60</v>
      </c>
      <c r="AK33" s="408">
        <v>11</v>
      </c>
      <c r="AL33" s="408">
        <v>12</v>
      </c>
      <c r="AM33" s="408">
        <v>51</v>
      </c>
      <c r="AN33" s="408">
        <v>0</v>
      </c>
      <c r="AO33" s="408">
        <v>1</v>
      </c>
      <c r="AP33" s="409">
        <v>382</v>
      </c>
      <c r="AQ33" s="408">
        <v>0</v>
      </c>
      <c r="AR33" s="408">
        <v>3914</v>
      </c>
      <c r="AS33" s="408">
        <v>2</v>
      </c>
      <c r="AT33" s="408">
        <v>0</v>
      </c>
      <c r="AU33" s="408">
        <v>84</v>
      </c>
      <c r="AV33" s="408">
        <v>0</v>
      </c>
      <c r="AW33" s="409">
        <v>4000</v>
      </c>
      <c r="AX33" s="408">
        <v>4382</v>
      </c>
      <c r="AY33" s="409">
        <v>3</v>
      </c>
      <c r="AZ33" s="409">
        <v>4003</v>
      </c>
      <c r="BA33" s="408">
        <v>4385</v>
      </c>
      <c r="BB33" s="409">
        <v>-1437</v>
      </c>
      <c r="BC33" s="408">
        <v>2566</v>
      </c>
      <c r="BD33" s="409">
        <v>2948</v>
      </c>
      <c r="BE33" s="383"/>
      <c r="BG33" s="410" t="s">
        <v>474</v>
      </c>
      <c r="BH33" s="252" t="s">
        <v>38</v>
      </c>
      <c r="BI33" s="384">
        <f t="shared" si="0"/>
        <v>4382</v>
      </c>
      <c r="BJ33" s="385">
        <f t="shared" si="1"/>
        <v>1437</v>
      </c>
      <c r="BK33" s="389">
        <f t="shared" si="2"/>
        <v>0.32793245093564583</v>
      </c>
      <c r="BL33" s="390">
        <f t="shared" si="3"/>
        <v>0.67206754906435417</v>
      </c>
      <c r="BM33" s="386"/>
      <c r="BN33" s="410" t="s">
        <v>474</v>
      </c>
      <c r="BO33" s="252" t="s">
        <v>38</v>
      </c>
      <c r="BP33" s="249">
        <f t="shared" si="4"/>
        <v>3</v>
      </c>
      <c r="BQ33" s="250">
        <f t="shared" si="5"/>
        <v>1437</v>
      </c>
      <c r="BR33" s="251">
        <f t="shared" si="6"/>
        <v>-1434</v>
      </c>
      <c r="BS33" s="386"/>
    </row>
    <row r="34" spans="1:71" x14ac:dyDescent="0.2">
      <c r="A34" s="410" t="s">
        <v>475</v>
      </c>
      <c r="B34" s="419" t="s">
        <v>476</v>
      </c>
      <c r="C34" s="408">
        <v>55</v>
      </c>
      <c r="D34" s="408">
        <v>12</v>
      </c>
      <c r="E34" s="408">
        <v>44</v>
      </c>
      <c r="F34" s="408">
        <v>0</v>
      </c>
      <c r="G34" s="408">
        <v>465</v>
      </c>
      <c r="H34" s="408">
        <v>1</v>
      </c>
      <c r="I34" s="408">
        <v>0</v>
      </c>
      <c r="J34" s="408">
        <v>1</v>
      </c>
      <c r="K34" s="408">
        <v>5</v>
      </c>
      <c r="L34" s="408">
        <v>2</v>
      </c>
      <c r="M34" s="408">
        <v>30</v>
      </c>
      <c r="N34" s="408">
        <v>3</v>
      </c>
      <c r="O34" s="408">
        <v>0</v>
      </c>
      <c r="P34" s="408">
        <v>2</v>
      </c>
      <c r="Q34" s="408">
        <v>0</v>
      </c>
      <c r="R34" s="408">
        <v>2</v>
      </c>
      <c r="S34" s="408">
        <v>0</v>
      </c>
      <c r="T34" s="408">
        <v>0</v>
      </c>
      <c r="U34" s="408">
        <v>1</v>
      </c>
      <c r="V34" s="408">
        <v>0</v>
      </c>
      <c r="W34" s="408">
        <v>0</v>
      </c>
      <c r="X34" s="408">
        <v>5</v>
      </c>
      <c r="Y34" s="408">
        <v>211</v>
      </c>
      <c r="Z34" s="408">
        <v>0</v>
      </c>
      <c r="AA34" s="408">
        <v>0</v>
      </c>
      <c r="AB34" s="408">
        <v>33</v>
      </c>
      <c r="AC34" s="408">
        <v>55</v>
      </c>
      <c r="AD34" s="408">
        <v>30</v>
      </c>
      <c r="AE34" s="408">
        <v>0</v>
      </c>
      <c r="AF34" s="408">
        <v>199</v>
      </c>
      <c r="AG34" s="408">
        <v>3</v>
      </c>
      <c r="AH34" s="408">
        <v>136</v>
      </c>
      <c r="AI34" s="408">
        <v>54</v>
      </c>
      <c r="AJ34" s="408">
        <v>40</v>
      </c>
      <c r="AK34" s="408">
        <v>19</v>
      </c>
      <c r="AL34" s="408">
        <v>13</v>
      </c>
      <c r="AM34" s="408">
        <v>358</v>
      </c>
      <c r="AN34" s="408">
        <v>5</v>
      </c>
      <c r="AO34" s="408">
        <v>4</v>
      </c>
      <c r="AP34" s="409">
        <v>1788</v>
      </c>
      <c r="AQ34" s="408">
        <v>24</v>
      </c>
      <c r="AR34" s="408">
        <v>1533</v>
      </c>
      <c r="AS34" s="408">
        <v>10</v>
      </c>
      <c r="AT34" s="408">
        <v>16</v>
      </c>
      <c r="AU34" s="408">
        <v>15</v>
      </c>
      <c r="AV34" s="408">
        <v>1</v>
      </c>
      <c r="AW34" s="409">
        <v>1599</v>
      </c>
      <c r="AX34" s="408">
        <v>3387</v>
      </c>
      <c r="AY34" s="409">
        <v>617</v>
      </c>
      <c r="AZ34" s="409">
        <v>2216</v>
      </c>
      <c r="BA34" s="408">
        <v>4004</v>
      </c>
      <c r="BB34" s="409">
        <v>-2621</v>
      </c>
      <c r="BC34" s="408">
        <v>-405</v>
      </c>
      <c r="BD34" s="409">
        <v>1383</v>
      </c>
      <c r="BE34" s="383"/>
      <c r="BG34" s="410" t="s">
        <v>475</v>
      </c>
      <c r="BH34" s="252" t="s">
        <v>476</v>
      </c>
      <c r="BI34" s="384">
        <f t="shared" si="0"/>
        <v>3387</v>
      </c>
      <c r="BJ34" s="385">
        <f t="shared" si="1"/>
        <v>2621</v>
      </c>
      <c r="BK34" s="389">
        <f t="shared" si="2"/>
        <v>0.77384115736640091</v>
      </c>
      <c r="BL34" s="390">
        <f t="shared" si="3"/>
        <v>0.22615884263359909</v>
      </c>
      <c r="BM34" s="386"/>
      <c r="BN34" s="410" t="s">
        <v>475</v>
      </c>
      <c r="BO34" s="252" t="s">
        <v>476</v>
      </c>
      <c r="BP34" s="249">
        <f t="shared" si="4"/>
        <v>617</v>
      </c>
      <c r="BQ34" s="250">
        <f t="shared" si="5"/>
        <v>2621</v>
      </c>
      <c r="BR34" s="251">
        <f t="shared" si="6"/>
        <v>-2004</v>
      </c>
      <c r="BS34" s="386"/>
    </row>
    <row r="35" spans="1:71" x14ac:dyDescent="0.2">
      <c r="A35" s="410" t="s">
        <v>477</v>
      </c>
      <c r="B35" s="419" t="s">
        <v>193</v>
      </c>
      <c r="C35" s="408">
        <v>5</v>
      </c>
      <c r="D35" s="408">
        <v>0</v>
      </c>
      <c r="E35" s="408">
        <v>11</v>
      </c>
      <c r="F35" s="408">
        <v>0</v>
      </c>
      <c r="G35" s="408">
        <v>59</v>
      </c>
      <c r="H35" s="408">
        <v>0</v>
      </c>
      <c r="I35" s="408">
        <v>0</v>
      </c>
      <c r="J35" s="408">
        <v>1</v>
      </c>
      <c r="K35" s="408">
        <v>0</v>
      </c>
      <c r="L35" s="408">
        <v>0</v>
      </c>
      <c r="M35" s="408">
        <v>3</v>
      </c>
      <c r="N35" s="408">
        <v>0</v>
      </c>
      <c r="O35" s="408">
        <v>0</v>
      </c>
      <c r="P35" s="408">
        <v>1</v>
      </c>
      <c r="Q35" s="408">
        <v>0</v>
      </c>
      <c r="R35" s="408">
        <v>2</v>
      </c>
      <c r="S35" s="408">
        <v>0</v>
      </c>
      <c r="T35" s="408">
        <v>0</v>
      </c>
      <c r="U35" s="408">
        <v>1</v>
      </c>
      <c r="V35" s="408">
        <v>0</v>
      </c>
      <c r="W35" s="408">
        <v>0</v>
      </c>
      <c r="X35" s="408">
        <v>0</v>
      </c>
      <c r="Y35" s="408">
        <v>69</v>
      </c>
      <c r="Z35" s="408">
        <v>0</v>
      </c>
      <c r="AA35" s="408">
        <v>0</v>
      </c>
      <c r="AB35" s="408">
        <v>8</v>
      </c>
      <c r="AC35" s="408">
        <v>102</v>
      </c>
      <c r="AD35" s="408">
        <v>64</v>
      </c>
      <c r="AE35" s="408">
        <v>0</v>
      </c>
      <c r="AF35" s="408">
        <v>15</v>
      </c>
      <c r="AG35" s="408">
        <v>77</v>
      </c>
      <c r="AH35" s="408">
        <v>178</v>
      </c>
      <c r="AI35" s="408">
        <v>70</v>
      </c>
      <c r="AJ35" s="408">
        <v>38</v>
      </c>
      <c r="AK35" s="408">
        <v>51</v>
      </c>
      <c r="AL35" s="408">
        <v>46</v>
      </c>
      <c r="AM35" s="408">
        <v>143</v>
      </c>
      <c r="AN35" s="408">
        <v>0</v>
      </c>
      <c r="AO35" s="408">
        <v>3</v>
      </c>
      <c r="AP35" s="409">
        <v>947</v>
      </c>
      <c r="AQ35" s="408">
        <v>9</v>
      </c>
      <c r="AR35" s="408">
        <v>1327</v>
      </c>
      <c r="AS35" s="408">
        <v>1</v>
      </c>
      <c r="AT35" s="408">
        <v>275</v>
      </c>
      <c r="AU35" s="408">
        <v>157</v>
      </c>
      <c r="AV35" s="408">
        <v>0</v>
      </c>
      <c r="AW35" s="409">
        <v>1769</v>
      </c>
      <c r="AX35" s="408">
        <v>2716</v>
      </c>
      <c r="AY35" s="409">
        <v>48</v>
      </c>
      <c r="AZ35" s="409">
        <v>1817</v>
      </c>
      <c r="BA35" s="408">
        <v>2764</v>
      </c>
      <c r="BB35" s="409">
        <v>-2484</v>
      </c>
      <c r="BC35" s="408">
        <v>-667</v>
      </c>
      <c r="BD35" s="409">
        <v>280</v>
      </c>
      <c r="BE35" s="383"/>
      <c r="BG35" s="410" t="s">
        <v>477</v>
      </c>
      <c r="BH35" s="252" t="s">
        <v>193</v>
      </c>
      <c r="BI35" s="384">
        <f t="shared" si="0"/>
        <v>2716</v>
      </c>
      <c r="BJ35" s="385">
        <f t="shared" si="1"/>
        <v>2484</v>
      </c>
      <c r="BK35" s="389">
        <f t="shared" si="2"/>
        <v>0.91458026509572898</v>
      </c>
      <c r="BL35" s="390">
        <f t="shared" si="3"/>
        <v>8.5419734904271016E-2</v>
      </c>
      <c r="BM35" s="386"/>
      <c r="BN35" s="410" t="s">
        <v>477</v>
      </c>
      <c r="BO35" s="252" t="s">
        <v>193</v>
      </c>
      <c r="BP35" s="249">
        <f t="shared" si="4"/>
        <v>48</v>
      </c>
      <c r="BQ35" s="250">
        <f t="shared" si="5"/>
        <v>2484</v>
      </c>
      <c r="BR35" s="251">
        <f t="shared" si="6"/>
        <v>-2436</v>
      </c>
      <c r="BS35" s="386"/>
    </row>
    <row r="36" spans="1:71" x14ac:dyDescent="0.2">
      <c r="A36" s="410" t="s">
        <v>478</v>
      </c>
      <c r="B36" s="419" t="s">
        <v>39</v>
      </c>
      <c r="C36" s="408">
        <v>0</v>
      </c>
      <c r="D36" s="408">
        <v>0</v>
      </c>
      <c r="E36" s="408">
        <v>0</v>
      </c>
      <c r="F36" s="408">
        <v>0</v>
      </c>
      <c r="G36" s="408">
        <v>0</v>
      </c>
      <c r="H36" s="408">
        <v>0</v>
      </c>
      <c r="I36" s="408">
        <v>0</v>
      </c>
      <c r="J36" s="408">
        <v>0</v>
      </c>
      <c r="K36" s="408">
        <v>0</v>
      </c>
      <c r="L36" s="408">
        <v>0</v>
      </c>
      <c r="M36" s="408">
        <v>0</v>
      </c>
      <c r="N36" s="408">
        <v>0</v>
      </c>
      <c r="O36" s="408">
        <v>0</v>
      </c>
      <c r="P36" s="408">
        <v>0</v>
      </c>
      <c r="Q36" s="408">
        <v>0</v>
      </c>
      <c r="R36" s="408">
        <v>0</v>
      </c>
      <c r="S36" s="408">
        <v>0</v>
      </c>
      <c r="T36" s="408">
        <v>0</v>
      </c>
      <c r="U36" s="408">
        <v>0</v>
      </c>
      <c r="V36" s="408">
        <v>0</v>
      </c>
      <c r="W36" s="408">
        <v>0</v>
      </c>
      <c r="X36" s="408">
        <v>0</v>
      </c>
      <c r="Y36" s="408">
        <v>0</v>
      </c>
      <c r="Z36" s="408">
        <v>0</v>
      </c>
      <c r="AA36" s="408">
        <v>0</v>
      </c>
      <c r="AB36" s="408">
        <v>0</v>
      </c>
      <c r="AC36" s="408">
        <v>0</v>
      </c>
      <c r="AD36" s="408">
        <v>0</v>
      </c>
      <c r="AE36" s="408">
        <v>0</v>
      </c>
      <c r="AF36" s="408">
        <v>0</v>
      </c>
      <c r="AG36" s="408">
        <v>0</v>
      </c>
      <c r="AH36" s="408">
        <v>0</v>
      </c>
      <c r="AI36" s="408">
        <v>0</v>
      </c>
      <c r="AJ36" s="408">
        <v>0</v>
      </c>
      <c r="AK36" s="408">
        <v>0</v>
      </c>
      <c r="AL36" s="408">
        <v>0</v>
      </c>
      <c r="AM36" s="408">
        <v>0</v>
      </c>
      <c r="AN36" s="408">
        <v>0</v>
      </c>
      <c r="AO36" s="408">
        <v>10</v>
      </c>
      <c r="AP36" s="409">
        <v>10</v>
      </c>
      <c r="AQ36" s="408">
        <v>0</v>
      </c>
      <c r="AR36" s="408">
        <v>122</v>
      </c>
      <c r="AS36" s="408">
        <v>5646</v>
      </c>
      <c r="AT36" s="408">
        <v>0</v>
      </c>
      <c r="AU36" s="408">
        <v>0</v>
      </c>
      <c r="AV36" s="408">
        <v>0</v>
      </c>
      <c r="AW36" s="409">
        <v>5768</v>
      </c>
      <c r="AX36" s="408">
        <v>5778</v>
      </c>
      <c r="AY36" s="409">
        <v>0</v>
      </c>
      <c r="AZ36" s="409">
        <v>5768</v>
      </c>
      <c r="BA36" s="408">
        <v>5778</v>
      </c>
      <c r="BB36" s="409">
        <v>0</v>
      </c>
      <c r="BC36" s="408">
        <v>5768</v>
      </c>
      <c r="BD36" s="409">
        <v>5778</v>
      </c>
      <c r="BE36" s="383"/>
      <c r="BG36" s="410" t="s">
        <v>478</v>
      </c>
      <c r="BH36" s="252" t="s">
        <v>39</v>
      </c>
      <c r="BI36" s="384">
        <f t="shared" si="0"/>
        <v>5778</v>
      </c>
      <c r="BJ36" s="385">
        <f t="shared" si="1"/>
        <v>0</v>
      </c>
      <c r="BK36" s="389">
        <f t="shared" si="2"/>
        <v>0</v>
      </c>
      <c r="BL36" s="390">
        <f t="shared" si="3"/>
        <v>1</v>
      </c>
      <c r="BM36" s="386"/>
      <c r="BN36" s="410" t="s">
        <v>478</v>
      </c>
      <c r="BO36" s="252" t="s">
        <v>39</v>
      </c>
      <c r="BP36" s="249">
        <f t="shared" si="4"/>
        <v>0</v>
      </c>
      <c r="BQ36" s="250">
        <f t="shared" si="5"/>
        <v>0</v>
      </c>
      <c r="BR36" s="251">
        <f t="shared" si="6"/>
        <v>0</v>
      </c>
      <c r="BS36" s="386"/>
    </row>
    <row r="37" spans="1:71" x14ac:dyDescent="0.2">
      <c r="A37" s="410" t="s">
        <v>479</v>
      </c>
      <c r="B37" s="419" t="s">
        <v>40</v>
      </c>
      <c r="C37" s="408">
        <v>0</v>
      </c>
      <c r="D37" s="408">
        <v>0</v>
      </c>
      <c r="E37" s="408">
        <v>0</v>
      </c>
      <c r="F37" s="408">
        <v>0</v>
      </c>
      <c r="G37" s="408">
        <v>1</v>
      </c>
      <c r="H37" s="408">
        <v>0</v>
      </c>
      <c r="I37" s="408">
        <v>0</v>
      </c>
      <c r="J37" s="408">
        <v>0</v>
      </c>
      <c r="K37" s="408">
        <v>0</v>
      </c>
      <c r="L37" s="408">
        <v>0</v>
      </c>
      <c r="M37" s="408">
        <v>0</v>
      </c>
      <c r="N37" s="408">
        <v>0</v>
      </c>
      <c r="O37" s="408">
        <v>0</v>
      </c>
      <c r="P37" s="408">
        <v>0</v>
      </c>
      <c r="Q37" s="408">
        <v>0</v>
      </c>
      <c r="R37" s="408">
        <v>0</v>
      </c>
      <c r="S37" s="408">
        <v>0</v>
      </c>
      <c r="T37" s="408">
        <v>0</v>
      </c>
      <c r="U37" s="408">
        <v>0</v>
      </c>
      <c r="V37" s="408">
        <v>0</v>
      </c>
      <c r="W37" s="408">
        <v>0</v>
      </c>
      <c r="X37" s="408">
        <v>0</v>
      </c>
      <c r="Y37" s="408">
        <v>1</v>
      </c>
      <c r="Z37" s="408">
        <v>0</v>
      </c>
      <c r="AA37" s="408">
        <v>0</v>
      </c>
      <c r="AB37" s="408">
        <v>0</v>
      </c>
      <c r="AC37" s="408">
        <v>0</v>
      </c>
      <c r="AD37" s="408">
        <v>0</v>
      </c>
      <c r="AE37" s="408">
        <v>0</v>
      </c>
      <c r="AF37" s="408">
        <v>0</v>
      </c>
      <c r="AG37" s="408">
        <v>1</v>
      </c>
      <c r="AH37" s="408">
        <v>1</v>
      </c>
      <c r="AI37" s="408">
        <v>0</v>
      </c>
      <c r="AJ37" s="408">
        <v>0</v>
      </c>
      <c r="AK37" s="408">
        <v>0</v>
      </c>
      <c r="AL37" s="408">
        <v>0</v>
      </c>
      <c r="AM37" s="408">
        <v>1</v>
      </c>
      <c r="AN37" s="408">
        <v>0</v>
      </c>
      <c r="AO37" s="408">
        <v>0</v>
      </c>
      <c r="AP37" s="409">
        <v>5</v>
      </c>
      <c r="AQ37" s="408">
        <v>0</v>
      </c>
      <c r="AR37" s="408">
        <v>830</v>
      </c>
      <c r="AS37" s="408">
        <v>2126</v>
      </c>
      <c r="AT37" s="408">
        <v>754</v>
      </c>
      <c r="AU37" s="408">
        <v>460</v>
      </c>
      <c r="AV37" s="408">
        <v>0</v>
      </c>
      <c r="AW37" s="409">
        <v>4170</v>
      </c>
      <c r="AX37" s="408">
        <v>4175</v>
      </c>
      <c r="AY37" s="409">
        <v>198</v>
      </c>
      <c r="AZ37" s="409">
        <v>4368</v>
      </c>
      <c r="BA37" s="408">
        <v>4373</v>
      </c>
      <c r="BB37" s="409">
        <v>-1228</v>
      </c>
      <c r="BC37" s="408">
        <v>3140</v>
      </c>
      <c r="BD37" s="409">
        <v>3145</v>
      </c>
      <c r="BE37" s="383"/>
      <c r="BG37" s="410" t="s">
        <v>479</v>
      </c>
      <c r="BH37" s="252" t="s">
        <v>40</v>
      </c>
      <c r="BI37" s="384">
        <f t="shared" si="0"/>
        <v>4175</v>
      </c>
      <c r="BJ37" s="385">
        <f t="shared" si="1"/>
        <v>1228</v>
      </c>
      <c r="BK37" s="389">
        <f t="shared" si="2"/>
        <v>0.29413173652694613</v>
      </c>
      <c r="BL37" s="390">
        <f t="shared" si="3"/>
        <v>0.70586826347305387</v>
      </c>
      <c r="BM37" s="386"/>
      <c r="BN37" s="410" t="s">
        <v>479</v>
      </c>
      <c r="BO37" s="252" t="s">
        <v>40</v>
      </c>
      <c r="BP37" s="249">
        <f t="shared" si="4"/>
        <v>198</v>
      </c>
      <c r="BQ37" s="250">
        <f t="shared" si="5"/>
        <v>1228</v>
      </c>
      <c r="BR37" s="251">
        <f t="shared" si="6"/>
        <v>-1030</v>
      </c>
      <c r="BS37" s="386"/>
    </row>
    <row r="38" spans="1:71" x14ac:dyDescent="0.2">
      <c r="A38" s="410" t="s">
        <v>480</v>
      </c>
      <c r="B38" s="419" t="s">
        <v>481</v>
      </c>
      <c r="C38" s="408">
        <v>1</v>
      </c>
      <c r="D38" s="408">
        <v>0</v>
      </c>
      <c r="E38" s="408">
        <v>0</v>
      </c>
      <c r="F38" s="408">
        <v>0</v>
      </c>
      <c r="G38" s="408">
        <v>0</v>
      </c>
      <c r="H38" s="408">
        <v>0</v>
      </c>
      <c r="I38" s="408">
        <v>0</v>
      </c>
      <c r="J38" s="408">
        <v>0</v>
      </c>
      <c r="K38" s="408">
        <v>0</v>
      </c>
      <c r="L38" s="408">
        <v>0</v>
      </c>
      <c r="M38" s="408">
        <v>0</v>
      </c>
      <c r="N38" s="408">
        <v>0</v>
      </c>
      <c r="O38" s="408">
        <v>0</v>
      </c>
      <c r="P38" s="408">
        <v>0</v>
      </c>
      <c r="Q38" s="408">
        <v>0</v>
      </c>
      <c r="R38" s="408">
        <v>0</v>
      </c>
      <c r="S38" s="408">
        <v>0</v>
      </c>
      <c r="T38" s="408">
        <v>0</v>
      </c>
      <c r="U38" s="408">
        <v>0</v>
      </c>
      <c r="V38" s="408">
        <v>0</v>
      </c>
      <c r="W38" s="408">
        <v>0</v>
      </c>
      <c r="X38" s="408">
        <v>0</v>
      </c>
      <c r="Y38" s="408">
        <v>0</v>
      </c>
      <c r="Z38" s="408">
        <v>0</v>
      </c>
      <c r="AA38" s="408">
        <v>0</v>
      </c>
      <c r="AB38" s="408">
        <v>0</v>
      </c>
      <c r="AC38" s="408">
        <v>0</v>
      </c>
      <c r="AD38" s="408">
        <v>0</v>
      </c>
      <c r="AE38" s="408">
        <v>0</v>
      </c>
      <c r="AF38" s="408">
        <v>0</v>
      </c>
      <c r="AG38" s="408">
        <v>0</v>
      </c>
      <c r="AH38" s="408">
        <v>0</v>
      </c>
      <c r="AI38" s="408">
        <v>0</v>
      </c>
      <c r="AJ38" s="408">
        <v>68</v>
      </c>
      <c r="AK38" s="408">
        <v>0</v>
      </c>
      <c r="AL38" s="408">
        <v>0</v>
      </c>
      <c r="AM38" s="408">
        <v>0</v>
      </c>
      <c r="AN38" s="408">
        <v>0</v>
      </c>
      <c r="AO38" s="408">
        <v>0</v>
      </c>
      <c r="AP38" s="409">
        <v>69</v>
      </c>
      <c r="AQ38" s="408">
        <v>31</v>
      </c>
      <c r="AR38" s="408">
        <v>1525</v>
      </c>
      <c r="AS38" s="408">
        <v>6330</v>
      </c>
      <c r="AT38" s="408">
        <v>0</v>
      </c>
      <c r="AU38" s="408">
        <v>0</v>
      </c>
      <c r="AV38" s="408">
        <v>0</v>
      </c>
      <c r="AW38" s="409">
        <v>7886</v>
      </c>
      <c r="AX38" s="408">
        <v>7955</v>
      </c>
      <c r="AY38" s="409">
        <v>47</v>
      </c>
      <c r="AZ38" s="409">
        <v>7933</v>
      </c>
      <c r="BA38" s="408">
        <v>8002</v>
      </c>
      <c r="BB38" s="409">
        <v>-4698</v>
      </c>
      <c r="BC38" s="408">
        <v>3235</v>
      </c>
      <c r="BD38" s="409">
        <v>3304</v>
      </c>
      <c r="BE38" s="383"/>
      <c r="BG38" s="410" t="s">
        <v>480</v>
      </c>
      <c r="BH38" s="252" t="s">
        <v>481</v>
      </c>
      <c r="BI38" s="384">
        <f t="shared" si="0"/>
        <v>7955</v>
      </c>
      <c r="BJ38" s="385">
        <f t="shared" si="1"/>
        <v>4698</v>
      </c>
      <c r="BK38" s="389">
        <f t="shared" si="2"/>
        <v>0.59057196731615336</v>
      </c>
      <c r="BL38" s="390">
        <f t="shared" si="3"/>
        <v>0.40942803268384664</v>
      </c>
      <c r="BM38" s="386"/>
      <c r="BN38" s="410" t="s">
        <v>480</v>
      </c>
      <c r="BO38" s="252" t="s">
        <v>481</v>
      </c>
      <c r="BP38" s="249">
        <f t="shared" si="4"/>
        <v>47</v>
      </c>
      <c r="BQ38" s="250">
        <f t="shared" si="5"/>
        <v>4698</v>
      </c>
      <c r="BR38" s="251">
        <f t="shared" si="6"/>
        <v>-4651</v>
      </c>
      <c r="BS38" s="386"/>
    </row>
    <row r="39" spans="1:71" x14ac:dyDescent="0.2">
      <c r="A39" s="410" t="s">
        <v>482</v>
      </c>
      <c r="B39" s="419" t="s">
        <v>483</v>
      </c>
      <c r="C39" s="408">
        <v>0</v>
      </c>
      <c r="D39" s="408">
        <v>0</v>
      </c>
      <c r="E39" s="408">
        <v>16</v>
      </c>
      <c r="F39" s="408">
        <v>0</v>
      </c>
      <c r="G39" s="408">
        <v>7</v>
      </c>
      <c r="H39" s="408">
        <v>0</v>
      </c>
      <c r="I39" s="408">
        <v>0</v>
      </c>
      <c r="J39" s="408">
        <v>0</v>
      </c>
      <c r="K39" s="408">
        <v>0</v>
      </c>
      <c r="L39" s="408">
        <v>0</v>
      </c>
      <c r="M39" s="408">
        <v>0</v>
      </c>
      <c r="N39" s="408">
        <v>0</v>
      </c>
      <c r="O39" s="408">
        <v>0</v>
      </c>
      <c r="P39" s="408">
        <v>0</v>
      </c>
      <c r="Q39" s="408">
        <v>0</v>
      </c>
      <c r="R39" s="408">
        <v>0</v>
      </c>
      <c r="S39" s="408">
        <v>0</v>
      </c>
      <c r="T39" s="408">
        <v>0</v>
      </c>
      <c r="U39" s="408">
        <v>0</v>
      </c>
      <c r="V39" s="408">
        <v>0</v>
      </c>
      <c r="W39" s="408">
        <v>0</v>
      </c>
      <c r="X39" s="408">
        <v>0</v>
      </c>
      <c r="Y39" s="408">
        <v>5</v>
      </c>
      <c r="Z39" s="408">
        <v>0</v>
      </c>
      <c r="AA39" s="408">
        <v>0</v>
      </c>
      <c r="AB39" s="408">
        <v>1</v>
      </c>
      <c r="AC39" s="408">
        <v>1</v>
      </c>
      <c r="AD39" s="408">
        <v>3</v>
      </c>
      <c r="AE39" s="408">
        <v>0</v>
      </c>
      <c r="AF39" s="408">
        <v>1</v>
      </c>
      <c r="AG39" s="408">
        <v>0</v>
      </c>
      <c r="AH39" s="408">
        <v>0</v>
      </c>
      <c r="AI39" s="408">
        <v>5</v>
      </c>
      <c r="AJ39" s="408">
        <v>3</v>
      </c>
      <c r="AK39" s="408">
        <v>0</v>
      </c>
      <c r="AL39" s="408">
        <v>2</v>
      </c>
      <c r="AM39" s="408">
        <v>7</v>
      </c>
      <c r="AN39" s="408">
        <v>0</v>
      </c>
      <c r="AO39" s="408">
        <v>0</v>
      </c>
      <c r="AP39" s="409">
        <v>51</v>
      </c>
      <c r="AQ39" s="408">
        <v>0</v>
      </c>
      <c r="AR39" s="408">
        <v>460</v>
      </c>
      <c r="AS39" s="408">
        <v>0</v>
      </c>
      <c r="AT39" s="408">
        <v>0</v>
      </c>
      <c r="AU39" s="408">
        <v>0</v>
      </c>
      <c r="AV39" s="408">
        <v>0</v>
      </c>
      <c r="AW39" s="409">
        <v>460</v>
      </c>
      <c r="AX39" s="408">
        <v>511</v>
      </c>
      <c r="AY39" s="409">
        <v>199</v>
      </c>
      <c r="AZ39" s="409">
        <v>659</v>
      </c>
      <c r="BA39" s="408">
        <v>710</v>
      </c>
      <c r="BB39" s="409">
        <v>0</v>
      </c>
      <c r="BC39" s="408">
        <v>659</v>
      </c>
      <c r="BD39" s="409">
        <v>710</v>
      </c>
      <c r="BE39" s="383"/>
      <c r="BG39" s="410" t="s">
        <v>482</v>
      </c>
      <c r="BH39" s="252" t="s">
        <v>483</v>
      </c>
      <c r="BI39" s="384">
        <f t="shared" si="0"/>
        <v>511</v>
      </c>
      <c r="BJ39" s="385">
        <f t="shared" si="1"/>
        <v>0</v>
      </c>
      <c r="BK39" s="389">
        <f t="shared" si="2"/>
        <v>0</v>
      </c>
      <c r="BL39" s="390">
        <f t="shared" si="3"/>
        <v>1</v>
      </c>
      <c r="BM39" s="386"/>
      <c r="BN39" s="410" t="s">
        <v>482</v>
      </c>
      <c r="BO39" s="252" t="s">
        <v>483</v>
      </c>
      <c r="BP39" s="249">
        <f t="shared" si="4"/>
        <v>199</v>
      </c>
      <c r="BQ39" s="250">
        <f t="shared" si="5"/>
        <v>0</v>
      </c>
      <c r="BR39" s="251">
        <f t="shared" si="6"/>
        <v>199</v>
      </c>
      <c r="BS39" s="386"/>
    </row>
    <row r="40" spans="1:71" x14ac:dyDescent="0.2">
      <c r="A40" s="410" t="s">
        <v>484</v>
      </c>
      <c r="B40" s="419" t="s">
        <v>41</v>
      </c>
      <c r="C40" s="408">
        <v>37</v>
      </c>
      <c r="D40" s="408">
        <v>8</v>
      </c>
      <c r="E40" s="408">
        <v>23</v>
      </c>
      <c r="F40" s="408">
        <v>0</v>
      </c>
      <c r="G40" s="408">
        <v>415</v>
      </c>
      <c r="H40" s="408">
        <v>2</v>
      </c>
      <c r="I40" s="408">
        <v>0</v>
      </c>
      <c r="J40" s="408">
        <v>4</v>
      </c>
      <c r="K40" s="408">
        <v>2</v>
      </c>
      <c r="L40" s="408">
        <v>3</v>
      </c>
      <c r="M40" s="408">
        <v>34</v>
      </c>
      <c r="N40" s="408">
        <v>2</v>
      </c>
      <c r="O40" s="408">
        <v>0</v>
      </c>
      <c r="P40" s="408">
        <v>5</v>
      </c>
      <c r="Q40" s="408">
        <v>0</v>
      </c>
      <c r="R40" s="408">
        <v>6</v>
      </c>
      <c r="S40" s="408">
        <v>0</v>
      </c>
      <c r="T40" s="408">
        <v>0</v>
      </c>
      <c r="U40" s="408">
        <v>4</v>
      </c>
      <c r="V40" s="408">
        <v>0</v>
      </c>
      <c r="W40" s="408">
        <v>1</v>
      </c>
      <c r="X40" s="408">
        <v>4</v>
      </c>
      <c r="Y40" s="408">
        <v>765</v>
      </c>
      <c r="Z40" s="408">
        <v>2</v>
      </c>
      <c r="AA40" s="408">
        <v>0</v>
      </c>
      <c r="AB40" s="408">
        <v>47</v>
      </c>
      <c r="AC40" s="408">
        <v>226</v>
      </c>
      <c r="AD40" s="408">
        <v>131</v>
      </c>
      <c r="AE40" s="408">
        <v>13</v>
      </c>
      <c r="AF40" s="408">
        <v>71</v>
      </c>
      <c r="AG40" s="408">
        <v>66</v>
      </c>
      <c r="AH40" s="408">
        <v>533</v>
      </c>
      <c r="AI40" s="408">
        <v>189</v>
      </c>
      <c r="AJ40" s="408">
        <v>157</v>
      </c>
      <c r="AK40" s="408">
        <v>56</v>
      </c>
      <c r="AL40" s="408">
        <v>277</v>
      </c>
      <c r="AM40" s="408">
        <v>168</v>
      </c>
      <c r="AN40" s="408">
        <v>0</v>
      </c>
      <c r="AO40" s="408">
        <v>1</v>
      </c>
      <c r="AP40" s="409">
        <v>3252</v>
      </c>
      <c r="AQ40" s="408">
        <v>33</v>
      </c>
      <c r="AR40" s="408">
        <v>1223</v>
      </c>
      <c r="AS40" s="408">
        <v>0</v>
      </c>
      <c r="AT40" s="408">
        <v>46</v>
      </c>
      <c r="AU40" s="408">
        <v>44</v>
      </c>
      <c r="AV40" s="408">
        <v>0</v>
      </c>
      <c r="AW40" s="409">
        <v>1346</v>
      </c>
      <c r="AX40" s="408">
        <v>4598</v>
      </c>
      <c r="AY40" s="409">
        <v>159</v>
      </c>
      <c r="AZ40" s="409">
        <v>1505</v>
      </c>
      <c r="BA40" s="408">
        <v>4757</v>
      </c>
      <c r="BB40" s="409">
        <v>-2891</v>
      </c>
      <c r="BC40" s="408">
        <v>-1386</v>
      </c>
      <c r="BD40" s="409">
        <v>1866</v>
      </c>
      <c r="BE40" s="383"/>
      <c r="BG40" s="410" t="s">
        <v>484</v>
      </c>
      <c r="BH40" s="252" t="s">
        <v>41</v>
      </c>
      <c r="BI40" s="384">
        <f t="shared" si="0"/>
        <v>4598</v>
      </c>
      <c r="BJ40" s="385">
        <f t="shared" si="1"/>
        <v>2891</v>
      </c>
      <c r="BK40" s="389">
        <f t="shared" si="2"/>
        <v>0.62875163114397559</v>
      </c>
      <c r="BL40" s="390">
        <f t="shared" si="3"/>
        <v>0.37124836885602441</v>
      </c>
      <c r="BM40" s="386"/>
      <c r="BN40" s="410" t="s">
        <v>484</v>
      </c>
      <c r="BO40" s="252" t="s">
        <v>41</v>
      </c>
      <c r="BP40" s="249">
        <f t="shared" si="4"/>
        <v>159</v>
      </c>
      <c r="BQ40" s="250">
        <f t="shared" si="5"/>
        <v>2891</v>
      </c>
      <c r="BR40" s="251">
        <f t="shared" si="6"/>
        <v>-2732</v>
      </c>
      <c r="BS40" s="386"/>
    </row>
    <row r="41" spans="1:71" x14ac:dyDescent="0.2">
      <c r="A41" s="412">
        <v>37</v>
      </c>
      <c r="B41" s="419" t="s">
        <v>42</v>
      </c>
      <c r="C41" s="408">
        <v>0</v>
      </c>
      <c r="D41" s="408">
        <v>0</v>
      </c>
      <c r="E41" s="408">
        <v>2</v>
      </c>
      <c r="F41" s="408">
        <v>0</v>
      </c>
      <c r="G41" s="408">
        <v>3</v>
      </c>
      <c r="H41" s="408">
        <v>0</v>
      </c>
      <c r="I41" s="408">
        <v>0</v>
      </c>
      <c r="J41" s="408">
        <v>0</v>
      </c>
      <c r="K41" s="408">
        <v>0</v>
      </c>
      <c r="L41" s="408">
        <v>0</v>
      </c>
      <c r="M41" s="408">
        <v>0</v>
      </c>
      <c r="N41" s="408">
        <v>0</v>
      </c>
      <c r="O41" s="408">
        <v>0</v>
      </c>
      <c r="P41" s="408">
        <v>0</v>
      </c>
      <c r="Q41" s="408">
        <v>0</v>
      </c>
      <c r="R41" s="408">
        <v>0</v>
      </c>
      <c r="S41" s="408">
        <v>0</v>
      </c>
      <c r="T41" s="408">
        <v>0</v>
      </c>
      <c r="U41" s="408">
        <v>0</v>
      </c>
      <c r="V41" s="408">
        <v>0</v>
      </c>
      <c r="W41" s="408">
        <v>0</v>
      </c>
      <c r="X41" s="408">
        <v>0</v>
      </c>
      <c r="Y41" s="408">
        <v>2</v>
      </c>
      <c r="Z41" s="408">
        <v>0</v>
      </c>
      <c r="AA41" s="408">
        <v>0</v>
      </c>
      <c r="AB41" s="408">
        <v>0</v>
      </c>
      <c r="AC41" s="408">
        <v>2</v>
      </c>
      <c r="AD41" s="408">
        <v>0</v>
      </c>
      <c r="AE41" s="408">
        <v>1</v>
      </c>
      <c r="AF41" s="408">
        <v>0</v>
      </c>
      <c r="AG41" s="408">
        <v>0</v>
      </c>
      <c r="AH41" s="408">
        <v>3</v>
      </c>
      <c r="AI41" s="408">
        <v>11</v>
      </c>
      <c r="AJ41" s="408">
        <v>43</v>
      </c>
      <c r="AK41" s="408">
        <v>2</v>
      </c>
      <c r="AL41" s="408">
        <v>1</v>
      </c>
      <c r="AM41" s="408">
        <v>155</v>
      </c>
      <c r="AN41" s="408">
        <v>0</v>
      </c>
      <c r="AO41" s="408">
        <v>0</v>
      </c>
      <c r="AP41" s="409">
        <v>225</v>
      </c>
      <c r="AQ41" s="408">
        <v>585</v>
      </c>
      <c r="AR41" s="408">
        <v>3516</v>
      </c>
      <c r="AS41" s="408">
        <v>0</v>
      </c>
      <c r="AT41" s="408">
        <v>0</v>
      </c>
      <c r="AU41" s="408">
        <v>0</v>
      </c>
      <c r="AV41" s="408">
        <v>0</v>
      </c>
      <c r="AW41" s="409">
        <v>4101</v>
      </c>
      <c r="AX41" s="408">
        <v>4326</v>
      </c>
      <c r="AY41" s="409">
        <v>5106</v>
      </c>
      <c r="AZ41" s="409">
        <v>9207</v>
      </c>
      <c r="BA41" s="408">
        <v>9432</v>
      </c>
      <c r="BB41" s="409">
        <v>-2903</v>
      </c>
      <c r="BC41" s="408">
        <v>6304</v>
      </c>
      <c r="BD41" s="409">
        <v>6529</v>
      </c>
      <c r="BE41" s="383"/>
      <c r="BG41" s="412">
        <v>37</v>
      </c>
      <c r="BH41" s="252" t="s">
        <v>42</v>
      </c>
      <c r="BI41" s="384">
        <f t="shared" si="0"/>
        <v>4326</v>
      </c>
      <c r="BJ41" s="385">
        <f t="shared" si="1"/>
        <v>2903</v>
      </c>
      <c r="BK41" s="389">
        <f t="shared" si="2"/>
        <v>0.67105871474803513</v>
      </c>
      <c r="BL41" s="390">
        <f t="shared" si="3"/>
        <v>0.32894128525196487</v>
      </c>
      <c r="BM41" s="386"/>
      <c r="BN41" s="412">
        <v>37</v>
      </c>
      <c r="BO41" s="252" t="s">
        <v>42</v>
      </c>
      <c r="BP41" s="249">
        <f t="shared" si="4"/>
        <v>5106</v>
      </c>
      <c r="BQ41" s="250">
        <f t="shared" si="5"/>
        <v>2903</v>
      </c>
      <c r="BR41" s="251">
        <f t="shared" si="6"/>
        <v>2203</v>
      </c>
      <c r="BS41" s="386"/>
    </row>
    <row r="42" spans="1:71" x14ac:dyDescent="0.2">
      <c r="A42" s="413">
        <v>38</v>
      </c>
      <c r="B42" s="418" t="s">
        <v>282</v>
      </c>
      <c r="C42" s="408">
        <v>0</v>
      </c>
      <c r="D42" s="408">
        <v>0</v>
      </c>
      <c r="E42" s="408">
        <v>1</v>
      </c>
      <c r="F42" s="408">
        <v>0</v>
      </c>
      <c r="G42" s="408">
        <v>3</v>
      </c>
      <c r="H42" s="408">
        <v>0</v>
      </c>
      <c r="I42" s="408">
        <v>0</v>
      </c>
      <c r="J42" s="408">
        <v>0</v>
      </c>
      <c r="K42" s="408">
        <v>0</v>
      </c>
      <c r="L42" s="408">
        <v>0</v>
      </c>
      <c r="M42" s="408">
        <v>0</v>
      </c>
      <c r="N42" s="408">
        <v>0</v>
      </c>
      <c r="O42" s="408">
        <v>0</v>
      </c>
      <c r="P42" s="408">
        <v>0</v>
      </c>
      <c r="Q42" s="408">
        <v>0</v>
      </c>
      <c r="R42" s="408">
        <v>0</v>
      </c>
      <c r="S42" s="408">
        <v>0</v>
      </c>
      <c r="T42" s="408">
        <v>0</v>
      </c>
      <c r="U42" s="408">
        <v>0</v>
      </c>
      <c r="V42" s="408">
        <v>0</v>
      </c>
      <c r="W42" s="408">
        <v>0</v>
      </c>
      <c r="X42" s="408">
        <v>0</v>
      </c>
      <c r="Y42" s="408">
        <v>1</v>
      </c>
      <c r="Z42" s="408">
        <v>0</v>
      </c>
      <c r="AA42" s="408">
        <v>0</v>
      </c>
      <c r="AB42" s="408">
        <v>1</v>
      </c>
      <c r="AC42" s="408">
        <v>1</v>
      </c>
      <c r="AD42" s="408">
        <v>1</v>
      </c>
      <c r="AE42" s="408">
        <v>0</v>
      </c>
      <c r="AF42" s="408">
        <v>0</v>
      </c>
      <c r="AG42" s="408">
        <v>0</v>
      </c>
      <c r="AH42" s="408">
        <v>3</v>
      </c>
      <c r="AI42" s="408">
        <v>2</v>
      </c>
      <c r="AJ42" s="408">
        <v>2</v>
      </c>
      <c r="AK42" s="408">
        <v>1</v>
      </c>
      <c r="AL42" s="408">
        <v>1</v>
      </c>
      <c r="AM42" s="408">
        <v>1</v>
      </c>
      <c r="AN42" s="408">
        <v>0</v>
      </c>
      <c r="AO42" s="408">
        <v>0</v>
      </c>
      <c r="AP42" s="409">
        <v>18</v>
      </c>
      <c r="AQ42" s="408">
        <v>0</v>
      </c>
      <c r="AR42" s="408">
        <v>0</v>
      </c>
      <c r="AS42" s="408">
        <v>0</v>
      </c>
      <c r="AT42" s="408">
        <v>0</v>
      </c>
      <c r="AU42" s="408">
        <v>0</v>
      </c>
      <c r="AV42" s="408">
        <v>0</v>
      </c>
      <c r="AW42" s="409">
        <v>0</v>
      </c>
      <c r="AX42" s="408">
        <v>18</v>
      </c>
      <c r="AY42" s="409">
        <v>0</v>
      </c>
      <c r="AZ42" s="409">
        <v>0</v>
      </c>
      <c r="BA42" s="408">
        <v>18</v>
      </c>
      <c r="BB42" s="409">
        <v>0</v>
      </c>
      <c r="BC42" s="408">
        <v>0</v>
      </c>
      <c r="BD42" s="409">
        <v>18</v>
      </c>
      <c r="BE42" s="383"/>
      <c r="BG42" s="413">
        <v>38</v>
      </c>
      <c r="BH42" s="248" t="s">
        <v>282</v>
      </c>
      <c r="BI42" s="384">
        <f t="shared" si="0"/>
        <v>18</v>
      </c>
      <c r="BJ42" s="385">
        <f t="shared" si="1"/>
        <v>0</v>
      </c>
      <c r="BK42" s="389">
        <f t="shared" si="2"/>
        <v>0</v>
      </c>
      <c r="BL42" s="390">
        <f t="shared" si="3"/>
        <v>1</v>
      </c>
      <c r="BM42" s="386"/>
      <c r="BN42" s="413">
        <v>38</v>
      </c>
      <c r="BO42" s="248" t="s">
        <v>282</v>
      </c>
      <c r="BP42" s="249">
        <f t="shared" si="4"/>
        <v>0</v>
      </c>
      <c r="BQ42" s="250">
        <f t="shared" si="5"/>
        <v>0</v>
      </c>
      <c r="BR42" s="251">
        <f t="shared" si="6"/>
        <v>0</v>
      </c>
      <c r="BS42" s="386"/>
    </row>
    <row r="43" spans="1:71" x14ac:dyDescent="0.2">
      <c r="A43" s="413">
        <v>39</v>
      </c>
      <c r="B43" s="418" t="s">
        <v>283</v>
      </c>
      <c r="C43" s="408">
        <v>7</v>
      </c>
      <c r="D43" s="408">
        <v>2</v>
      </c>
      <c r="E43" s="408">
        <v>21</v>
      </c>
      <c r="F43" s="408">
        <v>0</v>
      </c>
      <c r="G43" s="408">
        <v>103</v>
      </c>
      <c r="H43" s="408">
        <v>0</v>
      </c>
      <c r="I43" s="408">
        <v>0</v>
      </c>
      <c r="J43" s="408">
        <v>0</v>
      </c>
      <c r="K43" s="408">
        <v>0</v>
      </c>
      <c r="L43" s="408">
        <v>0</v>
      </c>
      <c r="M43" s="408">
        <v>6</v>
      </c>
      <c r="N43" s="408">
        <v>1</v>
      </c>
      <c r="O43" s="408">
        <v>0</v>
      </c>
      <c r="P43" s="408">
        <v>1</v>
      </c>
      <c r="Q43" s="408">
        <v>0</v>
      </c>
      <c r="R43" s="408">
        <v>2</v>
      </c>
      <c r="S43" s="408">
        <v>0</v>
      </c>
      <c r="T43" s="408">
        <v>0</v>
      </c>
      <c r="U43" s="408">
        <v>0</v>
      </c>
      <c r="V43" s="408">
        <v>0</v>
      </c>
      <c r="W43" s="408">
        <v>0</v>
      </c>
      <c r="X43" s="408">
        <v>0</v>
      </c>
      <c r="Y43" s="408">
        <v>124</v>
      </c>
      <c r="Z43" s="408">
        <v>0</v>
      </c>
      <c r="AA43" s="408">
        <v>0</v>
      </c>
      <c r="AB43" s="408">
        <v>19</v>
      </c>
      <c r="AC43" s="408">
        <v>24</v>
      </c>
      <c r="AD43" s="408">
        <v>10</v>
      </c>
      <c r="AE43" s="408">
        <v>1</v>
      </c>
      <c r="AF43" s="408">
        <v>19</v>
      </c>
      <c r="AG43" s="408">
        <v>1</v>
      </c>
      <c r="AH43" s="408">
        <v>22</v>
      </c>
      <c r="AI43" s="408">
        <v>44</v>
      </c>
      <c r="AJ43" s="408">
        <v>19</v>
      </c>
      <c r="AK43" s="408">
        <v>7</v>
      </c>
      <c r="AL43" s="408">
        <v>10</v>
      </c>
      <c r="AM43" s="408">
        <v>25</v>
      </c>
      <c r="AN43" s="408">
        <v>0</v>
      </c>
      <c r="AO43" s="408">
        <v>0</v>
      </c>
      <c r="AP43" s="409">
        <v>468</v>
      </c>
      <c r="AQ43" s="408">
        <v>3</v>
      </c>
      <c r="AR43" s="408">
        <v>704</v>
      </c>
      <c r="AS43" s="408">
        <v>0</v>
      </c>
      <c r="AT43" s="408">
        <v>0</v>
      </c>
      <c r="AU43" s="408">
        <v>0</v>
      </c>
      <c r="AV43" s="408">
        <v>0</v>
      </c>
      <c r="AW43" s="409">
        <v>707</v>
      </c>
      <c r="AX43" s="408">
        <v>1175</v>
      </c>
      <c r="AY43" s="409">
        <v>0</v>
      </c>
      <c r="AZ43" s="409">
        <v>707</v>
      </c>
      <c r="BA43" s="408">
        <v>1175</v>
      </c>
      <c r="BB43" s="409">
        <v>-1124</v>
      </c>
      <c r="BC43" s="408">
        <v>-417</v>
      </c>
      <c r="BD43" s="409">
        <v>51</v>
      </c>
      <c r="BE43" s="383"/>
      <c r="BG43" s="413">
        <v>39</v>
      </c>
      <c r="BH43" s="248" t="s">
        <v>283</v>
      </c>
      <c r="BI43" s="384">
        <f t="shared" si="0"/>
        <v>1175</v>
      </c>
      <c r="BJ43" s="385">
        <f t="shared" si="1"/>
        <v>1124</v>
      </c>
      <c r="BK43" s="389">
        <f t="shared" si="2"/>
        <v>0.95659574468085107</v>
      </c>
      <c r="BL43" s="390">
        <f t="shared" si="3"/>
        <v>4.3404255319148932E-2</v>
      </c>
      <c r="BM43" s="386"/>
      <c r="BN43" s="413">
        <v>39</v>
      </c>
      <c r="BO43" s="248" t="s">
        <v>283</v>
      </c>
      <c r="BP43" s="249">
        <f t="shared" si="4"/>
        <v>0</v>
      </c>
      <c r="BQ43" s="250">
        <f t="shared" si="5"/>
        <v>1124</v>
      </c>
      <c r="BR43" s="251">
        <f t="shared" si="6"/>
        <v>-1124</v>
      </c>
      <c r="BS43" s="386"/>
    </row>
    <row r="44" spans="1:71" x14ac:dyDescent="0.2">
      <c r="A44" s="414">
        <v>40</v>
      </c>
      <c r="B44" s="421" t="s">
        <v>43</v>
      </c>
      <c r="C44" s="416">
        <v>1003</v>
      </c>
      <c r="D44" s="416">
        <v>123</v>
      </c>
      <c r="E44" s="416">
        <v>967</v>
      </c>
      <c r="F44" s="416">
        <v>0</v>
      </c>
      <c r="G44" s="416">
        <v>11728</v>
      </c>
      <c r="H44" s="416">
        <v>43</v>
      </c>
      <c r="I44" s="416">
        <v>11</v>
      </c>
      <c r="J44" s="416">
        <v>63</v>
      </c>
      <c r="K44" s="416">
        <v>152</v>
      </c>
      <c r="L44" s="416">
        <v>58</v>
      </c>
      <c r="M44" s="416">
        <v>334</v>
      </c>
      <c r="N44" s="416">
        <v>121</v>
      </c>
      <c r="O44" s="416">
        <v>3</v>
      </c>
      <c r="P44" s="416">
        <v>100</v>
      </c>
      <c r="Q44" s="416">
        <v>3</v>
      </c>
      <c r="R44" s="416">
        <v>116</v>
      </c>
      <c r="S44" s="416">
        <v>1</v>
      </c>
      <c r="T44" s="416">
        <v>1</v>
      </c>
      <c r="U44" s="416">
        <v>76</v>
      </c>
      <c r="V44" s="416">
        <v>0</v>
      </c>
      <c r="W44" s="416">
        <v>35</v>
      </c>
      <c r="X44" s="416">
        <v>55</v>
      </c>
      <c r="Y44" s="416">
        <v>4294</v>
      </c>
      <c r="Z44" s="416">
        <v>17</v>
      </c>
      <c r="AA44" s="416">
        <v>0</v>
      </c>
      <c r="AB44" s="416">
        <v>247</v>
      </c>
      <c r="AC44" s="416">
        <v>717</v>
      </c>
      <c r="AD44" s="416">
        <v>357</v>
      </c>
      <c r="AE44" s="416">
        <v>302</v>
      </c>
      <c r="AF44" s="416">
        <v>479</v>
      </c>
      <c r="AG44" s="416">
        <v>170</v>
      </c>
      <c r="AH44" s="416">
        <v>1640</v>
      </c>
      <c r="AI44" s="416">
        <v>750</v>
      </c>
      <c r="AJ44" s="416">
        <v>1409</v>
      </c>
      <c r="AK44" s="416">
        <v>284</v>
      </c>
      <c r="AL44" s="416">
        <v>624</v>
      </c>
      <c r="AM44" s="416">
        <v>3405</v>
      </c>
      <c r="AN44" s="416">
        <v>18</v>
      </c>
      <c r="AO44" s="416">
        <v>34</v>
      </c>
      <c r="AP44" s="417">
        <v>29740</v>
      </c>
      <c r="AQ44" s="416">
        <v>874</v>
      </c>
      <c r="AR44" s="416">
        <v>29694</v>
      </c>
      <c r="AS44" s="416">
        <v>14210</v>
      </c>
      <c r="AT44" s="416">
        <v>8939</v>
      </c>
      <c r="AU44" s="416">
        <v>2686</v>
      </c>
      <c r="AV44" s="416">
        <v>175</v>
      </c>
      <c r="AW44" s="417">
        <v>56578</v>
      </c>
      <c r="AX44" s="416">
        <v>86318</v>
      </c>
      <c r="AY44" s="417">
        <v>25857</v>
      </c>
      <c r="AZ44" s="417">
        <v>82435</v>
      </c>
      <c r="BA44" s="416">
        <v>112175</v>
      </c>
      <c r="BB44" s="417">
        <v>-50629</v>
      </c>
      <c r="BC44" s="416">
        <v>31806</v>
      </c>
      <c r="BD44" s="417">
        <v>61546</v>
      </c>
      <c r="BE44" s="383"/>
      <c r="BG44" s="414">
        <v>40</v>
      </c>
      <c r="BH44" s="415" t="s">
        <v>43</v>
      </c>
      <c r="BI44" s="387">
        <f t="shared" si="0"/>
        <v>86318</v>
      </c>
      <c r="BJ44" s="388">
        <f t="shared" si="1"/>
        <v>50629</v>
      </c>
      <c r="BK44" s="391">
        <f t="shared" si="2"/>
        <v>0.58654046664658588</v>
      </c>
      <c r="BL44" s="392">
        <f t="shared" si="3"/>
        <v>0.41345953335341412</v>
      </c>
      <c r="BM44" s="386"/>
      <c r="BN44" s="414">
        <v>40</v>
      </c>
      <c r="BO44" s="415" t="s">
        <v>43</v>
      </c>
      <c r="BP44" s="253">
        <f t="shared" si="4"/>
        <v>25857</v>
      </c>
      <c r="BQ44" s="254">
        <f t="shared" si="5"/>
        <v>50629</v>
      </c>
      <c r="BR44" s="255">
        <f t="shared" si="6"/>
        <v>-24772</v>
      </c>
    </row>
    <row r="45" spans="1:71" x14ac:dyDescent="0.2">
      <c r="A45" s="422">
        <v>41</v>
      </c>
      <c r="B45" s="423" t="s">
        <v>52</v>
      </c>
      <c r="C45" s="424">
        <v>6</v>
      </c>
      <c r="D45" s="424">
        <v>3</v>
      </c>
      <c r="E45" s="424">
        <v>60</v>
      </c>
      <c r="F45" s="424">
        <v>0</v>
      </c>
      <c r="G45" s="424">
        <v>148</v>
      </c>
      <c r="H45" s="424">
        <v>1</v>
      </c>
      <c r="I45" s="424">
        <v>0</v>
      </c>
      <c r="J45" s="424">
        <v>1</v>
      </c>
      <c r="K45" s="424">
        <v>2</v>
      </c>
      <c r="L45" s="424">
        <v>2</v>
      </c>
      <c r="M45" s="424">
        <v>10</v>
      </c>
      <c r="N45" s="424">
        <v>2</v>
      </c>
      <c r="O45" s="424">
        <v>0</v>
      </c>
      <c r="P45" s="424">
        <v>3</v>
      </c>
      <c r="Q45" s="424">
        <v>0</v>
      </c>
      <c r="R45" s="424">
        <v>3</v>
      </c>
      <c r="S45" s="424">
        <v>0</v>
      </c>
      <c r="T45" s="424">
        <v>0</v>
      </c>
      <c r="U45" s="424">
        <v>2</v>
      </c>
      <c r="V45" s="424">
        <v>0</v>
      </c>
      <c r="W45" s="424">
        <v>0</v>
      </c>
      <c r="X45" s="424">
        <v>2</v>
      </c>
      <c r="Y45" s="424">
        <v>171</v>
      </c>
      <c r="Z45" s="424">
        <v>0</v>
      </c>
      <c r="AA45" s="424">
        <v>0</v>
      </c>
      <c r="AB45" s="424">
        <v>20</v>
      </c>
      <c r="AC45" s="424">
        <v>62</v>
      </c>
      <c r="AD45" s="424">
        <v>34</v>
      </c>
      <c r="AE45" s="424">
        <v>1</v>
      </c>
      <c r="AF45" s="424">
        <v>28</v>
      </c>
      <c r="AG45" s="424">
        <v>3</v>
      </c>
      <c r="AH45" s="424">
        <v>61</v>
      </c>
      <c r="AI45" s="424">
        <v>26</v>
      </c>
      <c r="AJ45" s="424">
        <v>31</v>
      </c>
      <c r="AK45" s="424">
        <v>26</v>
      </c>
      <c r="AL45" s="424">
        <v>30</v>
      </c>
      <c r="AM45" s="424">
        <v>136</v>
      </c>
      <c r="AN45" s="424">
        <v>0</v>
      </c>
      <c r="AO45" s="424">
        <v>0</v>
      </c>
      <c r="AP45" s="426">
        <v>874</v>
      </c>
      <c r="AQ45" s="408"/>
      <c r="AR45" s="408"/>
      <c r="AS45" s="408"/>
      <c r="AT45" s="408"/>
      <c r="AU45" s="408"/>
      <c r="AV45" s="408"/>
      <c r="AW45" s="408"/>
      <c r="AX45" s="408"/>
      <c r="AY45" s="408"/>
      <c r="AZ45" s="408"/>
      <c r="BA45" s="408"/>
      <c r="BB45" s="408"/>
      <c r="BC45" s="408"/>
      <c r="BD45" s="408"/>
      <c r="BE45" s="383"/>
      <c r="BG45" s="56" t="s">
        <v>485</v>
      </c>
      <c r="BI45" s="385"/>
      <c r="BJ45" s="385"/>
      <c r="BN45" s="56" t="s">
        <v>485</v>
      </c>
    </row>
    <row r="46" spans="1:71" x14ac:dyDescent="0.2">
      <c r="A46" s="412">
        <v>42</v>
      </c>
      <c r="B46" s="419" t="s">
        <v>53</v>
      </c>
      <c r="C46" s="408">
        <v>221</v>
      </c>
      <c r="D46" s="408">
        <v>94</v>
      </c>
      <c r="E46" s="408">
        <v>381</v>
      </c>
      <c r="F46" s="408">
        <v>1</v>
      </c>
      <c r="G46" s="408">
        <v>2408</v>
      </c>
      <c r="H46" s="408">
        <v>17</v>
      </c>
      <c r="I46" s="408">
        <v>5</v>
      </c>
      <c r="J46" s="408">
        <v>9</v>
      </c>
      <c r="K46" s="408">
        <v>7</v>
      </c>
      <c r="L46" s="408">
        <v>24</v>
      </c>
      <c r="M46" s="408">
        <v>136</v>
      </c>
      <c r="N46" s="408">
        <v>9</v>
      </c>
      <c r="O46" s="408">
        <v>0</v>
      </c>
      <c r="P46" s="408">
        <v>51</v>
      </c>
      <c r="Q46" s="408">
        <v>2</v>
      </c>
      <c r="R46" s="408">
        <v>46</v>
      </c>
      <c r="S46" s="408">
        <v>1</v>
      </c>
      <c r="T46" s="408">
        <v>1</v>
      </c>
      <c r="U46" s="408">
        <v>24</v>
      </c>
      <c r="V46" s="408">
        <v>0</v>
      </c>
      <c r="W46" s="408">
        <v>6</v>
      </c>
      <c r="X46" s="408">
        <v>35</v>
      </c>
      <c r="Y46" s="408">
        <v>2755</v>
      </c>
      <c r="Z46" s="408">
        <v>2</v>
      </c>
      <c r="AA46" s="408">
        <v>0</v>
      </c>
      <c r="AB46" s="408">
        <v>385</v>
      </c>
      <c r="AC46" s="408">
        <v>1110</v>
      </c>
      <c r="AD46" s="408">
        <v>352</v>
      </c>
      <c r="AE46" s="408">
        <v>18</v>
      </c>
      <c r="AF46" s="408">
        <v>593</v>
      </c>
      <c r="AG46" s="408">
        <v>59</v>
      </c>
      <c r="AH46" s="408">
        <v>2052</v>
      </c>
      <c r="AI46" s="408">
        <v>1742</v>
      </c>
      <c r="AJ46" s="408">
        <v>1520</v>
      </c>
      <c r="AK46" s="408">
        <v>346</v>
      </c>
      <c r="AL46" s="408">
        <v>691</v>
      </c>
      <c r="AM46" s="408">
        <v>1699</v>
      </c>
      <c r="AN46" s="408">
        <v>0</v>
      </c>
      <c r="AO46" s="408">
        <v>1</v>
      </c>
      <c r="AP46" s="409">
        <v>16803</v>
      </c>
      <c r="AQ46" s="408"/>
      <c r="AR46" s="408"/>
      <c r="AS46" s="408"/>
      <c r="AT46" s="408"/>
      <c r="AU46" s="408"/>
      <c r="AV46" s="408"/>
      <c r="AW46" s="408"/>
      <c r="AX46" s="408"/>
      <c r="AY46" s="408"/>
      <c r="AZ46" s="408"/>
      <c r="BA46" s="408"/>
      <c r="BB46" s="408"/>
      <c r="BC46" s="408"/>
      <c r="BD46" s="408"/>
      <c r="BE46" s="383"/>
      <c r="BI46" s="385"/>
      <c r="BJ46" s="385"/>
    </row>
    <row r="47" spans="1:71" x14ac:dyDescent="0.2">
      <c r="A47" s="412">
        <v>43</v>
      </c>
      <c r="B47" s="419" t="s">
        <v>54</v>
      </c>
      <c r="C47" s="408">
        <v>375</v>
      </c>
      <c r="D47" s="408">
        <v>147</v>
      </c>
      <c r="E47" s="408">
        <v>317</v>
      </c>
      <c r="F47" s="408">
        <v>0</v>
      </c>
      <c r="G47" s="408">
        <v>1222</v>
      </c>
      <c r="H47" s="408">
        <v>-1</v>
      </c>
      <c r="I47" s="408">
        <v>1</v>
      </c>
      <c r="J47" s="408">
        <v>6</v>
      </c>
      <c r="K47" s="408">
        <v>6</v>
      </c>
      <c r="L47" s="408">
        <v>1</v>
      </c>
      <c r="M47" s="408">
        <v>62</v>
      </c>
      <c r="N47" s="408">
        <v>17</v>
      </c>
      <c r="O47" s="408">
        <v>0</v>
      </c>
      <c r="P47" s="408">
        <v>6</v>
      </c>
      <c r="Q47" s="408">
        <v>1</v>
      </c>
      <c r="R47" s="408">
        <v>24</v>
      </c>
      <c r="S47" s="408">
        <v>0</v>
      </c>
      <c r="T47" s="408">
        <v>0</v>
      </c>
      <c r="U47" s="408">
        <v>-2</v>
      </c>
      <c r="V47" s="408">
        <v>0</v>
      </c>
      <c r="W47" s="408">
        <v>1</v>
      </c>
      <c r="X47" s="408">
        <v>9</v>
      </c>
      <c r="Y47" s="408">
        <v>220</v>
      </c>
      <c r="Z47" s="408">
        <v>2</v>
      </c>
      <c r="AA47" s="408">
        <v>0</v>
      </c>
      <c r="AB47" s="408">
        <v>30</v>
      </c>
      <c r="AC47" s="408">
        <v>363</v>
      </c>
      <c r="AD47" s="408">
        <v>284</v>
      </c>
      <c r="AE47" s="408">
        <v>1424</v>
      </c>
      <c r="AF47" s="408">
        <v>79</v>
      </c>
      <c r="AG47" s="408">
        <v>28</v>
      </c>
      <c r="AH47" s="408">
        <v>0</v>
      </c>
      <c r="AI47" s="408">
        <v>53</v>
      </c>
      <c r="AJ47" s="408">
        <v>127</v>
      </c>
      <c r="AK47" s="408">
        <v>-2</v>
      </c>
      <c r="AL47" s="408">
        <v>186</v>
      </c>
      <c r="AM47" s="408">
        <v>384</v>
      </c>
      <c r="AN47" s="408">
        <v>0</v>
      </c>
      <c r="AO47" s="408">
        <v>13</v>
      </c>
      <c r="AP47" s="409">
        <v>5383</v>
      </c>
      <c r="AQ47" s="408"/>
      <c r="AR47" s="408"/>
      <c r="AS47" s="408"/>
      <c r="AT47" s="408"/>
      <c r="AU47" s="408"/>
      <c r="AV47" s="408"/>
      <c r="AW47" s="408"/>
      <c r="AX47" s="408"/>
      <c r="AY47" s="408"/>
      <c r="AZ47" s="408"/>
      <c r="BA47" s="408"/>
      <c r="BB47" s="408"/>
      <c r="BC47" s="408"/>
      <c r="BD47" s="408"/>
      <c r="BE47" s="383"/>
      <c r="BI47" s="385"/>
      <c r="BJ47" s="385"/>
    </row>
    <row r="48" spans="1:71" x14ac:dyDescent="0.2">
      <c r="A48" s="412">
        <v>44</v>
      </c>
      <c r="B48" s="419" t="s">
        <v>55</v>
      </c>
      <c r="C48" s="408">
        <v>296</v>
      </c>
      <c r="D48" s="408">
        <v>23</v>
      </c>
      <c r="E48" s="408">
        <v>298</v>
      </c>
      <c r="F48" s="408">
        <v>0</v>
      </c>
      <c r="G48" s="408">
        <v>822</v>
      </c>
      <c r="H48" s="408">
        <v>8</v>
      </c>
      <c r="I48" s="408">
        <v>1</v>
      </c>
      <c r="J48" s="408">
        <v>12</v>
      </c>
      <c r="K48" s="408">
        <v>20</v>
      </c>
      <c r="L48" s="408">
        <v>10</v>
      </c>
      <c r="M48" s="408">
        <v>73</v>
      </c>
      <c r="N48" s="408">
        <v>8</v>
      </c>
      <c r="O48" s="408">
        <v>0</v>
      </c>
      <c r="P48" s="408">
        <v>14</v>
      </c>
      <c r="Q48" s="408">
        <v>1</v>
      </c>
      <c r="R48" s="408">
        <v>22</v>
      </c>
      <c r="S48" s="408">
        <v>1</v>
      </c>
      <c r="T48" s="408">
        <v>1</v>
      </c>
      <c r="U48" s="408">
        <v>20</v>
      </c>
      <c r="V48" s="408">
        <v>0</v>
      </c>
      <c r="W48" s="408">
        <v>3</v>
      </c>
      <c r="X48" s="408">
        <v>13</v>
      </c>
      <c r="Y48" s="408">
        <v>293</v>
      </c>
      <c r="Z48" s="408">
        <v>5</v>
      </c>
      <c r="AA48" s="408">
        <v>0</v>
      </c>
      <c r="AB48" s="408">
        <v>62</v>
      </c>
      <c r="AC48" s="408">
        <v>248</v>
      </c>
      <c r="AD48" s="408">
        <v>82</v>
      </c>
      <c r="AE48" s="408">
        <v>1073</v>
      </c>
      <c r="AF48" s="408">
        <v>120</v>
      </c>
      <c r="AG48" s="408">
        <v>14</v>
      </c>
      <c r="AH48" s="408">
        <v>2016</v>
      </c>
      <c r="AI48" s="408">
        <v>544</v>
      </c>
      <c r="AJ48" s="408">
        <v>209</v>
      </c>
      <c r="AK48" s="408">
        <v>44</v>
      </c>
      <c r="AL48" s="408">
        <v>239</v>
      </c>
      <c r="AM48" s="408">
        <v>682</v>
      </c>
      <c r="AN48" s="408">
        <v>0</v>
      </c>
      <c r="AO48" s="408">
        <v>2</v>
      </c>
      <c r="AP48" s="409">
        <v>7279</v>
      </c>
      <c r="AQ48" s="408"/>
      <c r="AR48" s="408"/>
      <c r="AS48" s="408"/>
      <c r="AT48" s="408"/>
      <c r="AU48" s="408"/>
      <c r="AV48" s="408"/>
      <c r="AW48" s="408"/>
      <c r="AX48" s="408"/>
      <c r="AY48" s="408"/>
      <c r="AZ48" s="408"/>
      <c r="BA48" s="408"/>
      <c r="BB48" s="408"/>
      <c r="BC48" s="408"/>
      <c r="BD48" s="408"/>
      <c r="BE48" s="383"/>
      <c r="BI48" s="385"/>
      <c r="BJ48" s="385"/>
    </row>
    <row r="49" spans="1:57" x14ac:dyDescent="0.2">
      <c r="A49" s="412">
        <v>45</v>
      </c>
      <c r="B49" s="419" t="s">
        <v>56</v>
      </c>
      <c r="C49" s="408">
        <v>74</v>
      </c>
      <c r="D49" s="408">
        <v>9</v>
      </c>
      <c r="E49" s="408">
        <v>110</v>
      </c>
      <c r="F49" s="408">
        <v>0</v>
      </c>
      <c r="G49" s="408">
        <v>429</v>
      </c>
      <c r="H49" s="408">
        <v>3</v>
      </c>
      <c r="I49" s="408">
        <v>1</v>
      </c>
      <c r="J49" s="408">
        <v>2</v>
      </c>
      <c r="K49" s="408">
        <v>29</v>
      </c>
      <c r="L49" s="408">
        <v>4</v>
      </c>
      <c r="M49" s="408">
        <v>20</v>
      </c>
      <c r="N49" s="408">
        <v>3</v>
      </c>
      <c r="O49" s="408">
        <v>0</v>
      </c>
      <c r="P49" s="408">
        <v>5</v>
      </c>
      <c r="Q49" s="408">
        <v>0</v>
      </c>
      <c r="R49" s="408">
        <v>2</v>
      </c>
      <c r="S49" s="408">
        <v>0</v>
      </c>
      <c r="T49" s="408">
        <v>0</v>
      </c>
      <c r="U49" s="408">
        <v>0</v>
      </c>
      <c r="V49" s="408">
        <v>0</v>
      </c>
      <c r="W49" s="408">
        <v>0</v>
      </c>
      <c r="X49" s="408">
        <v>3</v>
      </c>
      <c r="Y49" s="408">
        <v>295</v>
      </c>
      <c r="Z49" s="408">
        <v>1</v>
      </c>
      <c r="AA49" s="408">
        <v>0</v>
      </c>
      <c r="AB49" s="408">
        <v>15</v>
      </c>
      <c r="AC49" s="408">
        <v>114</v>
      </c>
      <c r="AD49" s="408">
        <v>24</v>
      </c>
      <c r="AE49" s="408">
        <v>130</v>
      </c>
      <c r="AF49" s="408">
        <v>90</v>
      </c>
      <c r="AG49" s="408">
        <v>6</v>
      </c>
      <c r="AH49" s="408">
        <v>9</v>
      </c>
      <c r="AI49" s="408">
        <v>36</v>
      </c>
      <c r="AJ49" s="408">
        <v>49</v>
      </c>
      <c r="AK49" s="408">
        <v>24</v>
      </c>
      <c r="AL49" s="408">
        <v>96</v>
      </c>
      <c r="AM49" s="408">
        <v>223</v>
      </c>
      <c r="AN49" s="408">
        <v>0</v>
      </c>
      <c r="AO49" s="408">
        <v>1</v>
      </c>
      <c r="AP49" s="409">
        <v>1807</v>
      </c>
      <c r="AQ49" s="408"/>
      <c r="AR49" s="408"/>
      <c r="AS49" s="408"/>
      <c r="AT49" s="408"/>
      <c r="AU49" s="408"/>
      <c r="AV49" s="408"/>
      <c r="AW49" s="408"/>
      <c r="AX49" s="408"/>
      <c r="AY49" s="408"/>
      <c r="AZ49" s="408"/>
      <c r="BA49" s="408"/>
      <c r="BB49" s="408"/>
      <c r="BC49" s="408"/>
      <c r="BD49" s="408"/>
      <c r="BE49" s="383"/>
    </row>
    <row r="50" spans="1:57" x14ac:dyDescent="0.2">
      <c r="A50" s="412">
        <v>46</v>
      </c>
      <c r="B50" s="419" t="s">
        <v>204</v>
      </c>
      <c r="C50" s="408">
        <v>-129</v>
      </c>
      <c r="D50" s="408">
        <v>-15</v>
      </c>
      <c r="E50" s="408">
        <v>-2</v>
      </c>
      <c r="F50" s="408">
        <v>0</v>
      </c>
      <c r="G50" s="408">
        <v>-77</v>
      </c>
      <c r="H50" s="408">
        <v>0</v>
      </c>
      <c r="I50" s="408">
        <v>0</v>
      </c>
      <c r="J50" s="408">
        <v>0</v>
      </c>
      <c r="K50" s="408">
        <v>-1</v>
      </c>
      <c r="L50" s="408">
        <v>0</v>
      </c>
      <c r="M50" s="408">
        <v>0</v>
      </c>
      <c r="N50" s="408">
        <v>0</v>
      </c>
      <c r="O50" s="408">
        <v>0</v>
      </c>
      <c r="P50" s="408">
        <v>0</v>
      </c>
      <c r="Q50" s="408">
        <v>0</v>
      </c>
      <c r="R50" s="408">
        <v>0</v>
      </c>
      <c r="S50" s="408">
        <v>0</v>
      </c>
      <c r="T50" s="408">
        <v>0</v>
      </c>
      <c r="U50" s="408">
        <v>0</v>
      </c>
      <c r="V50" s="408">
        <v>0</v>
      </c>
      <c r="W50" s="408">
        <v>0</v>
      </c>
      <c r="X50" s="408">
        <v>0</v>
      </c>
      <c r="Y50" s="408">
        <v>-34</v>
      </c>
      <c r="Z50" s="408">
        <v>0</v>
      </c>
      <c r="AA50" s="408">
        <v>0</v>
      </c>
      <c r="AB50" s="408">
        <v>0</v>
      </c>
      <c r="AC50" s="408">
        <v>-1</v>
      </c>
      <c r="AD50" s="408">
        <v>-16</v>
      </c>
      <c r="AE50" s="408">
        <v>0</v>
      </c>
      <c r="AF50" s="408">
        <v>-6</v>
      </c>
      <c r="AG50" s="408">
        <v>0</v>
      </c>
      <c r="AH50" s="408">
        <v>0</v>
      </c>
      <c r="AI50" s="408">
        <v>-6</v>
      </c>
      <c r="AJ50" s="408">
        <v>-41</v>
      </c>
      <c r="AK50" s="408">
        <v>-12</v>
      </c>
      <c r="AL50" s="408">
        <v>0</v>
      </c>
      <c r="AM50" s="408">
        <v>0</v>
      </c>
      <c r="AN50" s="408">
        <v>0</v>
      </c>
      <c r="AO50" s="408">
        <v>0</v>
      </c>
      <c r="AP50" s="409">
        <v>-340</v>
      </c>
      <c r="AQ50" s="408"/>
      <c r="AR50" s="408"/>
      <c r="AS50" s="408"/>
      <c r="AT50" s="408"/>
      <c r="AU50" s="408"/>
      <c r="AV50" s="408"/>
      <c r="AW50" s="408"/>
      <c r="AX50" s="408"/>
      <c r="AY50" s="408"/>
      <c r="AZ50" s="408"/>
      <c r="BA50" s="408"/>
      <c r="BB50" s="408"/>
      <c r="BC50" s="408"/>
      <c r="BD50" s="408"/>
      <c r="BE50" s="383"/>
    </row>
    <row r="51" spans="1:57" x14ac:dyDescent="0.2">
      <c r="A51" s="414">
        <v>47</v>
      </c>
      <c r="B51" s="421" t="s">
        <v>58</v>
      </c>
      <c r="C51" s="416">
        <v>843</v>
      </c>
      <c r="D51" s="416">
        <v>261</v>
      </c>
      <c r="E51" s="416">
        <v>1164</v>
      </c>
      <c r="F51" s="416">
        <v>1</v>
      </c>
      <c r="G51" s="416">
        <v>4952</v>
      </c>
      <c r="H51" s="416">
        <v>28</v>
      </c>
      <c r="I51" s="416">
        <v>8</v>
      </c>
      <c r="J51" s="416">
        <v>30</v>
      </c>
      <c r="K51" s="416">
        <v>63</v>
      </c>
      <c r="L51" s="416">
        <v>41</v>
      </c>
      <c r="M51" s="416">
        <v>301</v>
      </c>
      <c r="N51" s="416">
        <v>39</v>
      </c>
      <c r="O51" s="416">
        <v>0</v>
      </c>
      <c r="P51" s="416">
        <v>79</v>
      </c>
      <c r="Q51" s="416">
        <v>4</v>
      </c>
      <c r="R51" s="416">
        <v>97</v>
      </c>
      <c r="S51" s="416">
        <v>2</v>
      </c>
      <c r="T51" s="416">
        <v>2</v>
      </c>
      <c r="U51" s="416">
        <v>44</v>
      </c>
      <c r="V51" s="416">
        <v>0</v>
      </c>
      <c r="W51" s="416">
        <v>10</v>
      </c>
      <c r="X51" s="416">
        <v>62</v>
      </c>
      <c r="Y51" s="416">
        <v>3700</v>
      </c>
      <c r="Z51" s="416">
        <v>10</v>
      </c>
      <c r="AA51" s="416">
        <v>0</v>
      </c>
      <c r="AB51" s="416">
        <v>512</v>
      </c>
      <c r="AC51" s="416">
        <v>1896</v>
      </c>
      <c r="AD51" s="416">
        <v>760</v>
      </c>
      <c r="AE51" s="416">
        <v>2646</v>
      </c>
      <c r="AF51" s="416">
        <v>904</v>
      </c>
      <c r="AG51" s="416">
        <v>110</v>
      </c>
      <c r="AH51" s="416">
        <v>4138</v>
      </c>
      <c r="AI51" s="416">
        <v>2395</v>
      </c>
      <c r="AJ51" s="416">
        <v>1895</v>
      </c>
      <c r="AK51" s="416">
        <v>426</v>
      </c>
      <c r="AL51" s="416">
        <v>1242</v>
      </c>
      <c r="AM51" s="416">
        <v>3124</v>
      </c>
      <c r="AN51" s="416">
        <v>0</v>
      </c>
      <c r="AO51" s="416">
        <v>17</v>
      </c>
      <c r="AP51" s="417">
        <v>31806</v>
      </c>
      <c r="AQ51" s="408"/>
      <c r="AR51" s="408"/>
      <c r="AS51" s="408"/>
      <c r="AT51" s="408"/>
      <c r="AU51" s="408"/>
      <c r="AV51" s="408"/>
      <c r="AW51" s="408"/>
      <c r="AX51" s="408"/>
      <c r="AY51" s="408"/>
      <c r="AZ51" s="408"/>
      <c r="BA51" s="408"/>
      <c r="BB51" s="408"/>
      <c r="BC51" s="408"/>
      <c r="BD51" s="408"/>
      <c r="BE51" s="383"/>
    </row>
    <row r="52" spans="1:57" x14ac:dyDescent="0.2">
      <c r="A52" s="428">
        <v>48</v>
      </c>
      <c r="B52" s="429" t="s">
        <v>439</v>
      </c>
      <c r="C52" s="425">
        <v>1846</v>
      </c>
      <c r="D52" s="425">
        <v>384</v>
      </c>
      <c r="E52" s="425">
        <v>2131</v>
      </c>
      <c r="F52" s="425">
        <v>1</v>
      </c>
      <c r="G52" s="425">
        <v>16680</v>
      </c>
      <c r="H52" s="425">
        <v>71</v>
      </c>
      <c r="I52" s="425">
        <v>19</v>
      </c>
      <c r="J52" s="425">
        <v>93</v>
      </c>
      <c r="K52" s="425">
        <v>215</v>
      </c>
      <c r="L52" s="425">
        <v>99</v>
      </c>
      <c r="M52" s="425">
        <v>635</v>
      </c>
      <c r="N52" s="425">
        <v>160</v>
      </c>
      <c r="O52" s="425">
        <v>3</v>
      </c>
      <c r="P52" s="425">
        <v>179</v>
      </c>
      <c r="Q52" s="425">
        <v>7</v>
      </c>
      <c r="R52" s="425">
        <v>213</v>
      </c>
      <c r="S52" s="425">
        <v>3</v>
      </c>
      <c r="T52" s="425">
        <v>3</v>
      </c>
      <c r="U52" s="425">
        <v>120</v>
      </c>
      <c r="V52" s="425">
        <v>0</v>
      </c>
      <c r="W52" s="425">
        <v>45</v>
      </c>
      <c r="X52" s="425">
        <v>117</v>
      </c>
      <c r="Y52" s="425">
        <v>7994</v>
      </c>
      <c r="Z52" s="425">
        <v>27</v>
      </c>
      <c r="AA52" s="425">
        <v>0</v>
      </c>
      <c r="AB52" s="425">
        <v>759</v>
      </c>
      <c r="AC52" s="425">
        <v>2613</v>
      </c>
      <c r="AD52" s="425">
        <v>1117</v>
      </c>
      <c r="AE52" s="425">
        <v>2948</v>
      </c>
      <c r="AF52" s="425">
        <v>1383</v>
      </c>
      <c r="AG52" s="425">
        <v>280</v>
      </c>
      <c r="AH52" s="425">
        <v>5778</v>
      </c>
      <c r="AI52" s="425">
        <v>3145</v>
      </c>
      <c r="AJ52" s="425">
        <v>3304</v>
      </c>
      <c r="AK52" s="425">
        <v>710</v>
      </c>
      <c r="AL52" s="425">
        <v>1866</v>
      </c>
      <c r="AM52" s="425">
        <v>6529</v>
      </c>
      <c r="AN52" s="425">
        <v>18</v>
      </c>
      <c r="AO52" s="425">
        <v>51</v>
      </c>
      <c r="AP52" s="427">
        <v>61546</v>
      </c>
      <c r="AQ52" s="408"/>
      <c r="AR52" s="408"/>
      <c r="AS52" s="408"/>
      <c r="AT52" s="408"/>
      <c r="AU52" s="408"/>
      <c r="AV52" s="408"/>
      <c r="AW52" s="408"/>
      <c r="AX52" s="408"/>
      <c r="AY52" s="408"/>
      <c r="AZ52" s="408"/>
      <c r="BA52" s="408"/>
      <c r="BB52" s="408"/>
      <c r="BC52" s="408"/>
      <c r="BD52" s="408"/>
      <c r="BE52" s="383"/>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activeCell="N48" sqref="N48"/>
    </sheetView>
  </sheetViews>
  <sheetFormatPr defaultColWidth="9" defaultRowHeight="13" x14ac:dyDescent="0.2"/>
  <cols>
    <col min="1" max="1" width="3" style="374" customWidth="1"/>
    <col min="2" max="2" width="21" style="374" customWidth="1"/>
    <col min="3" max="53" width="9" style="374"/>
    <col min="54" max="54" width="10.36328125" style="374" customWidth="1"/>
    <col min="55" max="256" width="9" style="374"/>
    <col min="257" max="257" width="3" style="374" customWidth="1"/>
    <col min="258" max="258" width="21" style="374" customWidth="1"/>
    <col min="259" max="309" width="9" style="374"/>
    <col min="310" max="310" width="10.36328125" style="374" customWidth="1"/>
    <col min="311" max="512" width="9" style="374"/>
    <col min="513" max="513" width="3" style="374" customWidth="1"/>
    <col min="514" max="514" width="21" style="374" customWidth="1"/>
    <col min="515" max="565" width="9" style="374"/>
    <col min="566" max="566" width="10.36328125" style="374" customWidth="1"/>
    <col min="567" max="768" width="9" style="374"/>
    <col min="769" max="769" width="3" style="374" customWidth="1"/>
    <col min="770" max="770" width="21" style="374" customWidth="1"/>
    <col min="771" max="821" width="9" style="374"/>
    <col min="822" max="822" width="10.36328125" style="374" customWidth="1"/>
    <col min="823" max="1024" width="9" style="374"/>
    <col min="1025" max="1025" width="3" style="374" customWidth="1"/>
    <col min="1026" max="1026" width="21" style="374" customWidth="1"/>
    <col min="1027" max="1077" width="9" style="374"/>
    <col min="1078" max="1078" width="10.36328125" style="374" customWidth="1"/>
    <col min="1079" max="1280" width="9" style="374"/>
    <col min="1281" max="1281" width="3" style="374" customWidth="1"/>
    <col min="1282" max="1282" width="21" style="374" customWidth="1"/>
    <col min="1283" max="1333" width="9" style="374"/>
    <col min="1334" max="1334" width="10.36328125" style="374" customWidth="1"/>
    <col min="1335" max="1536" width="9" style="374"/>
    <col min="1537" max="1537" width="3" style="374" customWidth="1"/>
    <col min="1538" max="1538" width="21" style="374" customWidth="1"/>
    <col min="1539" max="1589" width="9" style="374"/>
    <col min="1590" max="1590" width="10.36328125" style="374" customWidth="1"/>
    <col min="1591" max="1792" width="9" style="374"/>
    <col min="1793" max="1793" width="3" style="374" customWidth="1"/>
    <col min="1794" max="1794" width="21" style="374" customWidth="1"/>
    <col min="1795" max="1845" width="9" style="374"/>
    <col min="1846" max="1846" width="10.36328125" style="374" customWidth="1"/>
    <col min="1847" max="2048" width="9" style="374"/>
    <col min="2049" max="2049" width="3" style="374" customWidth="1"/>
    <col min="2050" max="2050" width="21" style="374" customWidth="1"/>
    <col min="2051" max="2101" width="9" style="374"/>
    <col min="2102" max="2102" width="10.36328125" style="374" customWidth="1"/>
    <col min="2103" max="2304" width="9" style="374"/>
    <col min="2305" max="2305" width="3" style="374" customWidth="1"/>
    <col min="2306" max="2306" width="21" style="374" customWidth="1"/>
    <col min="2307" max="2357" width="9" style="374"/>
    <col min="2358" max="2358" width="10.36328125" style="374" customWidth="1"/>
    <col min="2359" max="2560" width="9" style="374"/>
    <col min="2561" max="2561" width="3" style="374" customWidth="1"/>
    <col min="2562" max="2562" width="21" style="374" customWidth="1"/>
    <col min="2563" max="2613" width="9" style="374"/>
    <col min="2614" max="2614" width="10.36328125" style="374" customWidth="1"/>
    <col min="2615" max="2816" width="9" style="374"/>
    <col min="2817" max="2817" width="3" style="374" customWidth="1"/>
    <col min="2818" max="2818" width="21" style="374" customWidth="1"/>
    <col min="2819" max="2869" width="9" style="374"/>
    <col min="2870" max="2870" width="10.36328125" style="374" customWidth="1"/>
    <col min="2871" max="3072" width="9" style="374"/>
    <col min="3073" max="3073" width="3" style="374" customWidth="1"/>
    <col min="3074" max="3074" width="21" style="374" customWidth="1"/>
    <col min="3075" max="3125" width="9" style="374"/>
    <col min="3126" max="3126" width="10.36328125" style="374" customWidth="1"/>
    <col min="3127" max="3328" width="9" style="374"/>
    <col min="3329" max="3329" width="3" style="374" customWidth="1"/>
    <col min="3330" max="3330" width="21" style="374" customWidth="1"/>
    <col min="3331" max="3381" width="9" style="374"/>
    <col min="3382" max="3382" width="10.36328125" style="374" customWidth="1"/>
    <col min="3383" max="3584" width="9" style="374"/>
    <col min="3585" max="3585" width="3" style="374" customWidth="1"/>
    <col min="3586" max="3586" width="21" style="374" customWidth="1"/>
    <col min="3587" max="3637" width="9" style="374"/>
    <col min="3638" max="3638" width="10.36328125" style="374" customWidth="1"/>
    <col min="3639" max="3840" width="9" style="374"/>
    <col min="3841" max="3841" width="3" style="374" customWidth="1"/>
    <col min="3842" max="3842" width="21" style="374" customWidth="1"/>
    <col min="3843" max="3893" width="9" style="374"/>
    <col min="3894" max="3894" width="10.36328125" style="374" customWidth="1"/>
    <col min="3895" max="4096" width="9" style="374"/>
    <col min="4097" max="4097" width="3" style="374" customWidth="1"/>
    <col min="4098" max="4098" width="21" style="374" customWidth="1"/>
    <col min="4099" max="4149" width="9" style="374"/>
    <col min="4150" max="4150" width="10.36328125" style="374" customWidth="1"/>
    <col min="4151" max="4352" width="9" style="374"/>
    <col min="4353" max="4353" width="3" style="374" customWidth="1"/>
    <col min="4354" max="4354" width="21" style="374" customWidth="1"/>
    <col min="4355" max="4405" width="9" style="374"/>
    <col min="4406" max="4406" width="10.36328125" style="374" customWidth="1"/>
    <col min="4407" max="4608" width="9" style="374"/>
    <col min="4609" max="4609" width="3" style="374" customWidth="1"/>
    <col min="4610" max="4610" width="21" style="374" customWidth="1"/>
    <col min="4611" max="4661" width="9" style="374"/>
    <col min="4662" max="4662" width="10.36328125" style="374" customWidth="1"/>
    <col min="4663" max="4864" width="9" style="374"/>
    <col min="4865" max="4865" width="3" style="374" customWidth="1"/>
    <col min="4866" max="4866" width="21" style="374" customWidth="1"/>
    <col min="4867" max="4917" width="9" style="374"/>
    <col min="4918" max="4918" width="10.36328125" style="374" customWidth="1"/>
    <col min="4919" max="5120" width="9" style="374"/>
    <col min="5121" max="5121" width="3" style="374" customWidth="1"/>
    <col min="5122" max="5122" width="21" style="374" customWidth="1"/>
    <col min="5123" max="5173" width="9" style="374"/>
    <col min="5174" max="5174" width="10.36328125" style="374" customWidth="1"/>
    <col min="5175" max="5376" width="9" style="374"/>
    <col min="5377" max="5377" width="3" style="374" customWidth="1"/>
    <col min="5378" max="5378" width="21" style="374" customWidth="1"/>
    <col min="5379" max="5429" width="9" style="374"/>
    <col min="5430" max="5430" width="10.36328125" style="374" customWidth="1"/>
    <col min="5431" max="5632" width="9" style="374"/>
    <col min="5633" max="5633" width="3" style="374" customWidth="1"/>
    <col min="5634" max="5634" width="21" style="374" customWidth="1"/>
    <col min="5635" max="5685" width="9" style="374"/>
    <col min="5686" max="5686" width="10.36328125" style="374" customWidth="1"/>
    <col min="5687" max="5888" width="9" style="374"/>
    <col min="5889" max="5889" width="3" style="374" customWidth="1"/>
    <col min="5890" max="5890" width="21" style="374" customWidth="1"/>
    <col min="5891" max="5941" width="9" style="374"/>
    <col min="5942" max="5942" width="10.36328125" style="374" customWidth="1"/>
    <col min="5943" max="6144" width="9" style="374"/>
    <col min="6145" max="6145" width="3" style="374" customWidth="1"/>
    <col min="6146" max="6146" width="21" style="374" customWidth="1"/>
    <col min="6147" max="6197" width="9" style="374"/>
    <col min="6198" max="6198" width="10.36328125" style="374" customWidth="1"/>
    <col min="6199" max="6400" width="9" style="374"/>
    <col min="6401" max="6401" width="3" style="374" customWidth="1"/>
    <col min="6402" max="6402" width="21" style="374" customWidth="1"/>
    <col min="6403" max="6453" width="9" style="374"/>
    <col min="6454" max="6454" width="10.36328125" style="374" customWidth="1"/>
    <col min="6455" max="6656" width="9" style="374"/>
    <col min="6657" max="6657" width="3" style="374" customWidth="1"/>
    <col min="6658" max="6658" width="21" style="374" customWidth="1"/>
    <col min="6659" max="6709" width="9" style="374"/>
    <col min="6710" max="6710" width="10.36328125" style="374" customWidth="1"/>
    <col min="6711" max="6912" width="9" style="374"/>
    <col min="6913" max="6913" width="3" style="374" customWidth="1"/>
    <col min="6914" max="6914" width="21" style="374" customWidth="1"/>
    <col min="6915" max="6965" width="9" style="374"/>
    <col min="6966" max="6966" width="10.36328125" style="374" customWidth="1"/>
    <col min="6967" max="7168" width="9" style="374"/>
    <col min="7169" max="7169" width="3" style="374" customWidth="1"/>
    <col min="7170" max="7170" width="21" style="374" customWidth="1"/>
    <col min="7171" max="7221" width="9" style="374"/>
    <col min="7222" max="7222" width="10.36328125" style="374" customWidth="1"/>
    <col min="7223" max="7424" width="9" style="374"/>
    <col min="7425" max="7425" width="3" style="374" customWidth="1"/>
    <col min="7426" max="7426" width="21" style="374" customWidth="1"/>
    <col min="7427" max="7477" width="9" style="374"/>
    <col min="7478" max="7478" width="10.36328125" style="374" customWidth="1"/>
    <col min="7479" max="7680" width="9" style="374"/>
    <col min="7681" max="7681" width="3" style="374" customWidth="1"/>
    <col min="7682" max="7682" width="21" style="374" customWidth="1"/>
    <col min="7683" max="7733" width="9" style="374"/>
    <col min="7734" max="7734" width="10.36328125" style="374" customWidth="1"/>
    <col min="7735" max="7936" width="9" style="374"/>
    <col min="7937" max="7937" width="3" style="374" customWidth="1"/>
    <col min="7938" max="7938" width="21" style="374" customWidth="1"/>
    <col min="7939" max="7989" width="9" style="374"/>
    <col min="7990" max="7990" width="10.36328125" style="374" customWidth="1"/>
    <col min="7991" max="8192" width="9" style="374"/>
    <col min="8193" max="8193" width="3" style="374" customWidth="1"/>
    <col min="8194" max="8194" width="21" style="374" customWidth="1"/>
    <col min="8195" max="8245" width="9" style="374"/>
    <col min="8246" max="8246" width="10.36328125" style="374" customWidth="1"/>
    <col min="8247" max="8448" width="9" style="374"/>
    <col min="8449" max="8449" width="3" style="374" customWidth="1"/>
    <col min="8450" max="8450" width="21" style="374" customWidth="1"/>
    <col min="8451" max="8501" width="9" style="374"/>
    <col min="8502" max="8502" width="10.36328125" style="374" customWidth="1"/>
    <col min="8503" max="8704" width="9" style="374"/>
    <col min="8705" max="8705" width="3" style="374" customWidth="1"/>
    <col min="8706" max="8706" width="21" style="374" customWidth="1"/>
    <col min="8707" max="8757" width="9" style="374"/>
    <col min="8758" max="8758" width="10.36328125" style="374" customWidth="1"/>
    <col min="8759" max="8960" width="9" style="374"/>
    <col min="8961" max="8961" width="3" style="374" customWidth="1"/>
    <col min="8962" max="8962" width="21" style="374" customWidth="1"/>
    <col min="8963" max="9013" width="9" style="374"/>
    <col min="9014" max="9014" width="10.36328125" style="374" customWidth="1"/>
    <col min="9015" max="9216" width="9" style="374"/>
    <col min="9217" max="9217" width="3" style="374" customWidth="1"/>
    <col min="9218" max="9218" width="21" style="374" customWidth="1"/>
    <col min="9219" max="9269" width="9" style="374"/>
    <col min="9270" max="9270" width="10.36328125" style="374" customWidth="1"/>
    <col min="9271" max="9472" width="9" style="374"/>
    <col min="9473" max="9473" width="3" style="374" customWidth="1"/>
    <col min="9474" max="9474" width="21" style="374" customWidth="1"/>
    <col min="9475" max="9525" width="9" style="374"/>
    <col min="9526" max="9526" width="10.36328125" style="374" customWidth="1"/>
    <col min="9527" max="9728" width="9" style="374"/>
    <col min="9729" max="9729" width="3" style="374" customWidth="1"/>
    <col min="9730" max="9730" width="21" style="374" customWidth="1"/>
    <col min="9731" max="9781" width="9" style="374"/>
    <col min="9782" max="9782" width="10.36328125" style="374" customWidth="1"/>
    <col min="9783" max="9984" width="9" style="374"/>
    <col min="9985" max="9985" width="3" style="374" customWidth="1"/>
    <col min="9986" max="9986" width="21" style="374" customWidth="1"/>
    <col min="9987" max="10037" width="9" style="374"/>
    <col min="10038" max="10038" width="10.36328125" style="374" customWidth="1"/>
    <col min="10039" max="10240" width="9" style="374"/>
    <col min="10241" max="10241" width="3" style="374" customWidth="1"/>
    <col min="10242" max="10242" width="21" style="374" customWidth="1"/>
    <col min="10243" max="10293" width="9" style="374"/>
    <col min="10294" max="10294" width="10.36328125" style="374" customWidth="1"/>
    <col min="10295" max="10496" width="9" style="374"/>
    <col min="10497" max="10497" width="3" style="374" customWidth="1"/>
    <col min="10498" max="10498" width="21" style="374" customWidth="1"/>
    <col min="10499" max="10549" width="9" style="374"/>
    <col min="10550" max="10550" width="10.36328125" style="374" customWidth="1"/>
    <col min="10551" max="10752" width="9" style="374"/>
    <col min="10753" max="10753" width="3" style="374" customWidth="1"/>
    <col min="10754" max="10754" width="21" style="374" customWidth="1"/>
    <col min="10755" max="10805" width="9" style="374"/>
    <col min="10806" max="10806" width="10.36328125" style="374" customWidth="1"/>
    <col min="10807" max="11008" width="9" style="374"/>
    <col min="11009" max="11009" width="3" style="374" customWidth="1"/>
    <col min="11010" max="11010" width="21" style="374" customWidth="1"/>
    <col min="11011" max="11061" width="9" style="374"/>
    <col min="11062" max="11062" width="10.36328125" style="374" customWidth="1"/>
    <col min="11063" max="11264" width="9" style="374"/>
    <col min="11265" max="11265" width="3" style="374" customWidth="1"/>
    <col min="11266" max="11266" width="21" style="374" customWidth="1"/>
    <col min="11267" max="11317" width="9" style="374"/>
    <col min="11318" max="11318" width="10.36328125" style="374" customWidth="1"/>
    <col min="11319" max="11520" width="9" style="374"/>
    <col min="11521" max="11521" width="3" style="374" customWidth="1"/>
    <col min="11522" max="11522" width="21" style="374" customWidth="1"/>
    <col min="11523" max="11573" width="9" style="374"/>
    <col min="11574" max="11574" width="10.36328125" style="374" customWidth="1"/>
    <col min="11575" max="11776" width="9" style="374"/>
    <col min="11777" max="11777" width="3" style="374" customWidth="1"/>
    <col min="11778" max="11778" width="21" style="374" customWidth="1"/>
    <col min="11779" max="11829" width="9" style="374"/>
    <col min="11830" max="11830" width="10.36328125" style="374" customWidth="1"/>
    <col min="11831" max="12032" width="9" style="374"/>
    <col min="12033" max="12033" width="3" style="374" customWidth="1"/>
    <col min="12034" max="12034" width="21" style="374" customWidth="1"/>
    <col min="12035" max="12085" width="9" style="374"/>
    <col min="12086" max="12086" width="10.36328125" style="374" customWidth="1"/>
    <col min="12087" max="12288" width="9" style="374"/>
    <col min="12289" max="12289" width="3" style="374" customWidth="1"/>
    <col min="12290" max="12290" width="21" style="374" customWidth="1"/>
    <col min="12291" max="12341" width="9" style="374"/>
    <col min="12342" max="12342" width="10.36328125" style="374" customWidth="1"/>
    <col min="12343" max="12544" width="9" style="374"/>
    <col min="12545" max="12545" width="3" style="374" customWidth="1"/>
    <col min="12546" max="12546" width="21" style="374" customWidth="1"/>
    <col min="12547" max="12597" width="9" style="374"/>
    <col min="12598" max="12598" width="10.36328125" style="374" customWidth="1"/>
    <col min="12599" max="12800" width="9" style="374"/>
    <col min="12801" max="12801" width="3" style="374" customWidth="1"/>
    <col min="12802" max="12802" width="21" style="374" customWidth="1"/>
    <col min="12803" max="12853" width="9" style="374"/>
    <col min="12854" max="12854" width="10.36328125" style="374" customWidth="1"/>
    <col min="12855" max="13056" width="9" style="374"/>
    <col min="13057" max="13057" width="3" style="374" customWidth="1"/>
    <col min="13058" max="13058" width="21" style="374" customWidth="1"/>
    <col min="13059" max="13109" width="9" style="374"/>
    <col min="13110" max="13110" width="10.36328125" style="374" customWidth="1"/>
    <col min="13111" max="13312" width="9" style="374"/>
    <col min="13313" max="13313" width="3" style="374" customWidth="1"/>
    <col min="13314" max="13314" width="21" style="374" customWidth="1"/>
    <col min="13315" max="13365" width="9" style="374"/>
    <col min="13366" max="13366" width="10.36328125" style="374" customWidth="1"/>
    <col min="13367" max="13568" width="9" style="374"/>
    <col min="13569" max="13569" width="3" style="374" customWidth="1"/>
    <col min="13570" max="13570" width="21" style="374" customWidth="1"/>
    <col min="13571" max="13621" width="9" style="374"/>
    <col min="13622" max="13622" width="10.36328125" style="374" customWidth="1"/>
    <col min="13623" max="13824" width="9" style="374"/>
    <col min="13825" max="13825" width="3" style="374" customWidth="1"/>
    <col min="13826" max="13826" width="21" style="374" customWidth="1"/>
    <col min="13827" max="13877" width="9" style="374"/>
    <col min="13878" max="13878" width="10.36328125" style="374" customWidth="1"/>
    <col min="13879" max="14080" width="9" style="374"/>
    <col min="14081" max="14081" width="3" style="374" customWidth="1"/>
    <col min="14082" max="14082" width="21" style="374" customWidth="1"/>
    <col min="14083" max="14133" width="9" style="374"/>
    <col min="14134" max="14134" width="10.36328125" style="374" customWidth="1"/>
    <col min="14135" max="14336" width="9" style="374"/>
    <col min="14337" max="14337" width="3" style="374" customWidth="1"/>
    <col min="14338" max="14338" width="21" style="374" customWidth="1"/>
    <col min="14339" max="14389" width="9" style="374"/>
    <col min="14390" max="14390" width="10.36328125" style="374" customWidth="1"/>
    <col min="14391" max="14592" width="9" style="374"/>
    <col min="14593" max="14593" width="3" style="374" customWidth="1"/>
    <col min="14594" max="14594" width="21" style="374" customWidth="1"/>
    <col min="14595" max="14645" width="9" style="374"/>
    <col min="14646" max="14646" width="10.36328125" style="374" customWidth="1"/>
    <col min="14647" max="14848" width="9" style="374"/>
    <col min="14849" max="14849" width="3" style="374" customWidth="1"/>
    <col min="14850" max="14850" width="21" style="374" customWidth="1"/>
    <col min="14851" max="14901" width="9" style="374"/>
    <col min="14902" max="14902" width="10.36328125" style="374" customWidth="1"/>
    <col min="14903" max="15104" width="9" style="374"/>
    <col min="15105" max="15105" width="3" style="374" customWidth="1"/>
    <col min="15106" max="15106" width="21" style="374" customWidth="1"/>
    <col min="15107" max="15157" width="9" style="374"/>
    <col min="15158" max="15158" width="10.36328125" style="374" customWidth="1"/>
    <col min="15159" max="15360" width="9" style="374"/>
    <col min="15361" max="15361" width="3" style="374" customWidth="1"/>
    <col min="15362" max="15362" width="21" style="374" customWidth="1"/>
    <col min="15363" max="15413" width="9" style="374"/>
    <col min="15414" max="15414" width="10.36328125" style="374" customWidth="1"/>
    <col min="15415" max="15616" width="9" style="374"/>
    <col min="15617" max="15617" width="3" style="374" customWidth="1"/>
    <col min="15618" max="15618" width="21" style="374" customWidth="1"/>
    <col min="15619" max="15669" width="9" style="374"/>
    <col min="15670" max="15670" width="10.36328125" style="374" customWidth="1"/>
    <col min="15671" max="15872" width="9" style="374"/>
    <col min="15873" max="15873" width="3" style="374" customWidth="1"/>
    <col min="15874" max="15874" width="21" style="374" customWidth="1"/>
    <col min="15875" max="15925" width="9" style="374"/>
    <col min="15926" max="15926" width="10.36328125" style="374" customWidth="1"/>
    <col min="15927" max="16128" width="9" style="374"/>
    <col min="16129" max="16129" width="3" style="374" customWidth="1"/>
    <col min="16130" max="16130" width="21" style="374" customWidth="1"/>
    <col min="16131" max="16181" width="9" style="374"/>
    <col min="16182" max="16182" width="10.36328125" style="374" customWidth="1"/>
    <col min="16183" max="16384" width="9" style="374"/>
  </cols>
  <sheetData>
    <row r="1" spans="1:56" x14ac:dyDescent="0.2">
      <c r="A1" s="382" t="s">
        <v>397</v>
      </c>
      <c r="B1" s="373"/>
      <c r="C1" s="373"/>
      <c r="D1" s="373"/>
      <c r="E1" s="373" t="s">
        <v>611</v>
      </c>
      <c r="F1" s="373"/>
      <c r="G1" s="380" t="s">
        <v>177</v>
      </c>
      <c r="H1" s="373"/>
      <c r="I1" s="373"/>
      <c r="J1" s="373"/>
      <c r="K1" s="373"/>
      <c r="L1" s="373"/>
      <c r="M1" s="373"/>
      <c r="N1" s="373"/>
      <c r="O1" s="373"/>
      <c r="P1" s="373"/>
      <c r="Q1" s="373"/>
      <c r="R1" s="373"/>
      <c r="S1" s="373"/>
      <c r="T1" s="373"/>
      <c r="U1" s="373"/>
      <c r="V1" s="373"/>
      <c r="W1" s="373"/>
      <c r="X1" s="373"/>
      <c r="Y1" s="373"/>
      <c r="Z1" s="373"/>
      <c r="AA1" s="373"/>
      <c r="AB1" s="373"/>
      <c r="AC1" s="373"/>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row>
    <row r="2" spans="1:56" x14ac:dyDescent="0.2">
      <c r="A2" s="375" t="s">
        <v>348</v>
      </c>
      <c r="B2" s="373"/>
      <c r="C2" s="373"/>
      <c r="D2" s="373"/>
      <c r="E2" s="373"/>
      <c r="F2" s="373"/>
      <c r="G2" s="373"/>
      <c r="H2" s="373"/>
      <c r="I2" s="373"/>
      <c r="J2" s="373"/>
      <c r="K2" s="373"/>
      <c r="L2" s="373"/>
      <c r="M2" s="373"/>
      <c r="N2" s="373"/>
      <c r="O2" s="373"/>
      <c r="P2" s="373"/>
      <c r="Q2" s="373"/>
      <c r="R2" s="373"/>
      <c r="S2" s="373"/>
      <c r="T2" s="373"/>
      <c r="U2" s="373"/>
      <c r="V2" s="373"/>
      <c r="W2" s="373"/>
      <c r="X2" s="373"/>
      <c r="Y2" s="373"/>
      <c r="Z2" s="373"/>
      <c r="AA2" s="373"/>
      <c r="AB2" s="373"/>
      <c r="AC2" s="373"/>
      <c r="AD2" s="373"/>
      <c r="AE2" s="373"/>
      <c r="AF2" s="373"/>
      <c r="AG2" s="373"/>
      <c r="AH2" s="373"/>
      <c r="AI2" s="373"/>
      <c r="AJ2" s="373"/>
      <c r="AK2" s="373"/>
      <c r="AL2" s="373"/>
      <c r="AM2" s="373"/>
      <c r="AN2" s="373"/>
      <c r="AO2" s="373"/>
      <c r="AP2" s="373"/>
      <c r="AQ2" s="373"/>
      <c r="AR2" s="373"/>
      <c r="AS2" s="373"/>
      <c r="AT2" s="373"/>
      <c r="AU2" s="373"/>
      <c r="AV2" s="373"/>
      <c r="AW2" s="373"/>
      <c r="AX2" s="373"/>
      <c r="AY2" s="373"/>
      <c r="AZ2" s="373"/>
      <c r="BA2" s="373"/>
      <c r="BB2" s="373"/>
      <c r="BC2" s="373"/>
      <c r="BD2" s="373"/>
    </row>
    <row r="3" spans="1:56" x14ac:dyDescent="0.2">
      <c r="A3" s="211" t="s">
        <v>1</v>
      </c>
      <c r="B3" s="379"/>
      <c r="C3" s="397" t="s">
        <v>403</v>
      </c>
      <c r="D3" s="397" t="s">
        <v>404</v>
      </c>
      <c r="E3" s="397" t="s">
        <v>405</v>
      </c>
      <c r="F3" s="397" t="s">
        <v>406</v>
      </c>
      <c r="G3" s="397" t="s">
        <v>407</v>
      </c>
      <c r="H3" s="398" t="s">
        <v>408</v>
      </c>
      <c r="I3" s="398" t="s">
        <v>409</v>
      </c>
      <c r="J3" s="398" t="s">
        <v>410</v>
      </c>
      <c r="K3" s="398" t="s">
        <v>411</v>
      </c>
      <c r="L3" s="398" t="s">
        <v>2</v>
      </c>
      <c r="M3" s="398" t="s">
        <v>3</v>
      </c>
      <c r="N3" s="398" t="s">
        <v>4</v>
      </c>
      <c r="O3" s="398" t="s">
        <v>5</v>
      </c>
      <c r="P3" s="398" t="s">
        <v>6</v>
      </c>
      <c r="Q3" s="398" t="s">
        <v>7</v>
      </c>
      <c r="R3" s="398" t="s">
        <v>8</v>
      </c>
      <c r="S3" s="398" t="s">
        <v>9</v>
      </c>
      <c r="T3" s="398" t="s">
        <v>10</v>
      </c>
      <c r="U3" s="398" t="s">
        <v>11</v>
      </c>
      <c r="V3" s="398" t="s">
        <v>12</v>
      </c>
      <c r="W3" s="398" t="s">
        <v>13</v>
      </c>
      <c r="X3" s="398" t="s">
        <v>14</v>
      </c>
      <c r="Y3" s="398" t="s">
        <v>15</v>
      </c>
      <c r="Z3" s="398" t="s">
        <v>16</v>
      </c>
      <c r="AA3" s="398" t="s">
        <v>17</v>
      </c>
      <c r="AB3" s="398" t="s">
        <v>18</v>
      </c>
      <c r="AC3" s="398" t="s">
        <v>19</v>
      </c>
      <c r="AD3" s="398" t="s">
        <v>20</v>
      </c>
      <c r="AE3" s="398" t="s">
        <v>21</v>
      </c>
      <c r="AF3" s="398" t="s">
        <v>22</v>
      </c>
      <c r="AG3" s="398" t="s">
        <v>23</v>
      </c>
      <c r="AH3" s="398" t="s">
        <v>24</v>
      </c>
      <c r="AI3" s="398" t="s">
        <v>25</v>
      </c>
      <c r="AJ3" s="398" t="s">
        <v>26</v>
      </c>
      <c r="AK3" s="398">
        <v>35</v>
      </c>
      <c r="AL3" s="397">
        <v>36</v>
      </c>
      <c r="AM3" s="397">
        <v>37</v>
      </c>
      <c r="AN3" s="397">
        <v>38</v>
      </c>
      <c r="AO3" s="397">
        <v>39</v>
      </c>
      <c r="AP3" s="212">
        <v>40</v>
      </c>
      <c r="AQ3" s="400">
        <v>41</v>
      </c>
      <c r="AR3" s="400">
        <v>42</v>
      </c>
      <c r="AS3" s="400">
        <v>43</v>
      </c>
      <c r="AT3" s="400">
        <v>44</v>
      </c>
      <c r="AU3" s="400">
        <v>45</v>
      </c>
      <c r="AV3" s="400">
        <v>46</v>
      </c>
      <c r="AW3" s="399">
        <v>47</v>
      </c>
      <c r="AX3" s="400">
        <v>48</v>
      </c>
      <c r="AY3" s="430">
        <v>49</v>
      </c>
      <c r="AZ3" s="399">
        <v>50</v>
      </c>
      <c r="BA3" s="400">
        <v>51</v>
      </c>
      <c r="BB3" s="430">
        <v>52</v>
      </c>
      <c r="BC3" s="400">
        <v>53</v>
      </c>
      <c r="BD3" s="399">
        <v>54</v>
      </c>
    </row>
    <row r="4" spans="1:56" ht="50" x14ac:dyDescent="0.2">
      <c r="A4" s="376"/>
      <c r="B4" s="377" t="s">
        <v>416</v>
      </c>
      <c r="C4" s="405" t="s">
        <v>417</v>
      </c>
      <c r="D4" s="405" t="s">
        <v>418</v>
      </c>
      <c r="E4" s="405" t="s">
        <v>419</v>
      </c>
      <c r="F4" s="405" t="s">
        <v>27</v>
      </c>
      <c r="G4" s="405" t="s">
        <v>420</v>
      </c>
      <c r="H4" s="406" t="s">
        <v>28</v>
      </c>
      <c r="I4" s="406" t="s">
        <v>267</v>
      </c>
      <c r="J4" s="406" t="s">
        <v>29</v>
      </c>
      <c r="K4" s="406" t="s">
        <v>30</v>
      </c>
      <c r="L4" s="406" t="s">
        <v>421</v>
      </c>
      <c r="M4" s="406" t="s">
        <v>31</v>
      </c>
      <c r="N4" s="406" t="s">
        <v>32</v>
      </c>
      <c r="O4" s="406" t="s">
        <v>33</v>
      </c>
      <c r="P4" s="406" t="s">
        <v>34</v>
      </c>
      <c r="Q4" s="406" t="s">
        <v>268</v>
      </c>
      <c r="R4" s="406" t="s">
        <v>269</v>
      </c>
      <c r="S4" s="406" t="s">
        <v>270</v>
      </c>
      <c r="T4" s="406" t="s">
        <v>422</v>
      </c>
      <c r="U4" s="406" t="s">
        <v>35</v>
      </c>
      <c r="V4" s="406" t="s">
        <v>365</v>
      </c>
      <c r="W4" s="406" t="s">
        <v>423</v>
      </c>
      <c r="X4" s="406" t="s">
        <v>50</v>
      </c>
      <c r="Y4" s="406" t="s">
        <v>36</v>
      </c>
      <c r="Z4" s="406" t="s">
        <v>424</v>
      </c>
      <c r="AA4" s="406" t="s">
        <v>425</v>
      </c>
      <c r="AB4" s="406" t="s">
        <v>426</v>
      </c>
      <c r="AC4" s="406" t="s">
        <v>427</v>
      </c>
      <c r="AD4" s="406" t="s">
        <v>37</v>
      </c>
      <c r="AE4" s="406" t="s">
        <v>38</v>
      </c>
      <c r="AF4" s="406" t="s">
        <v>428</v>
      </c>
      <c r="AG4" s="406" t="s">
        <v>193</v>
      </c>
      <c r="AH4" s="406" t="s">
        <v>39</v>
      </c>
      <c r="AI4" s="406" t="s">
        <v>40</v>
      </c>
      <c r="AJ4" s="406" t="s">
        <v>429</v>
      </c>
      <c r="AK4" s="406" t="s">
        <v>430</v>
      </c>
      <c r="AL4" s="405" t="s">
        <v>41</v>
      </c>
      <c r="AM4" s="405" t="s">
        <v>42</v>
      </c>
      <c r="AN4" s="405" t="s">
        <v>431</v>
      </c>
      <c r="AO4" s="405" t="s">
        <v>432</v>
      </c>
      <c r="AP4" s="378" t="s">
        <v>43</v>
      </c>
      <c r="AQ4" s="404" t="s">
        <v>52</v>
      </c>
      <c r="AR4" s="404" t="s">
        <v>44</v>
      </c>
      <c r="AS4" s="404" t="s">
        <v>45</v>
      </c>
      <c r="AT4" s="404" t="s">
        <v>433</v>
      </c>
      <c r="AU4" s="404" t="s">
        <v>434</v>
      </c>
      <c r="AV4" s="404" t="s">
        <v>46</v>
      </c>
      <c r="AW4" s="403" t="s">
        <v>435</v>
      </c>
      <c r="AX4" s="404" t="s">
        <v>436</v>
      </c>
      <c r="AY4" s="431" t="s">
        <v>437</v>
      </c>
      <c r="AZ4" s="403" t="s">
        <v>47</v>
      </c>
      <c r="BA4" s="404" t="s">
        <v>48</v>
      </c>
      <c r="BB4" s="431" t="s">
        <v>438</v>
      </c>
      <c r="BC4" s="404" t="s">
        <v>49</v>
      </c>
      <c r="BD4" s="403" t="s">
        <v>439</v>
      </c>
    </row>
    <row r="5" spans="1:56" x14ac:dyDescent="0.2">
      <c r="A5" s="407" t="s">
        <v>442</v>
      </c>
      <c r="B5" s="248" t="s">
        <v>443</v>
      </c>
      <c r="C5" s="445">
        <v>0.14138678223185266</v>
      </c>
      <c r="D5" s="445">
        <v>5.208333333333333E-3</v>
      </c>
      <c r="E5" s="445">
        <v>0</v>
      </c>
      <c r="F5" s="445">
        <v>0</v>
      </c>
      <c r="G5" s="445">
        <v>0.21013189448441247</v>
      </c>
      <c r="H5" s="445">
        <v>1.4084507042253521E-2</v>
      </c>
      <c r="I5" s="445">
        <v>0</v>
      </c>
      <c r="J5" s="445">
        <v>0</v>
      </c>
      <c r="K5" s="445">
        <v>0</v>
      </c>
      <c r="L5" s="445">
        <v>2.0202020202020204E-2</v>
      </c>
      <c r="M5" s="445">
        <v>0</v>
      </c>
      <c r="N5" s="445">
        <v>0</v>
      </c>
      <c r="O5" s="445">
        <v>0</v>
      </c>
      <c r="P5" s="445">
        <v>0</v>
      </c>
      <c r="Q5" s="445">
        <v>0</v>
      </c>
      <c r="R5" s="445">
        <v>0</v>
      </c>
      <c r="S5" s="445">
        <v>0</v>
      </c>
      <c r="T5" s="445">
        <v>0</v>
      </c>
      <c r="U5" s="445">
        <v>0</v>
      </c>
      <c r="V5" s="445">
        <v>0</v>
      </c>
      <c r="W5" s="445">
        <v>0</v>
      </c>
      <c r="X5" s="445">
        <v>0</v>
      </c>
      <c r="Y5" s="445">
        <v>1.0007505629221916E-3</v>
      </c>
      <c r="Z5" s="445">
        <v>0</v>
      </c>
      <c r="AA5" s="445">
        <v>0</v>
      </c>
      <c r="AB5" s="445">
        <v>0</v>
      </c>
      <c r="AC5" s="445">
        <v>0</v>
      </c>
      <c r="AD5" s="445">
        <v>0</v>
      </c>
      <c r="AE5" s="445">
        <v>0</v>
      </c>
      <c r="AF5" s="445">
        <v>0</v>
      </c>
      <c r="AG5" s="445">
        <v>0</v>
      </c>
      <c r="AH5" s="445">
        <v>0</v>
      </c>
      <c r="AI5" s="445">
        <v>2.2257551669316376E-3</v>
      </c>
      <c r="AJ5" s="445">
        <v>2.1186440677966102E-3</v>
      </c>
      <c r="AK5" s="445">
        <v>2.8169014084507044E-3</v>
      </c>
      <c r="AL5" s="445">
        <v>0</v>
      </c>
      <c r="AM5" s="445">
        <v>1.8992188696584471E-2</v>
      </c>
      <c r="AN5" s="445">
        <v>0</v>
      </c>
      <c r="AO5" s="445">
        <v>0</v>
      </c>
      <c r="AP5" s="446">
        <v>6.3675949696162221E-2</v>
      </c>
      <c r="AQ5" s="394">
        <v>3.3080634045485873E-3</v>
      </c>
      <c r="AR5" s="394">
        <v>1.0919276675383911E-2</v>
      </c>
      <c r="AS5" s="394">
        <v>0</v>
      </c>
      <c r="AT5" s="394">
        <v>0</v>
      </c>
      <c r="AU5" s="394">
        <v>2.4294120822760893E-3</v>
      </c>
      <c r="AV5" s="394">
        <v>0</v>
      </c>
      <c r="AW5" s="436">
        <v>7.3002417593738909E-3</v>
      </c>
      <c r="AX5" s="394">
        <v>6.4067117466276476E-3</v>
      </c>
      <c r="AY5" s="436">
        <v>1.9920331821448084E-4</v>
      </c>
      <c r="AZ5" s="436">
        <v>3.9756095308743815E-3</v>
      </c>
      <c r="BA5" s="394">
        <v>4.4350643845473747E-3</v>
      </c>
      <c r="BB5" s="436">
        <v>1.2161862260140233E-2</v>
      </c>
      <c r="BC5" s="394">
        <v>-4.9959453103982625E-3</v>
      </c>
      <c r="BD5" s="436">
        <v>1.8737081849981021E-4</v>
      </c>
    </row>
    <row r="6" spans="1:56" x14ac:dyDescent="0.2">
      <c r="A6" s="407" t="s">
        <v>444</v>
      </c>
      <c r="B6" s="248" t="s">
        <v>445</v>
      </c>
      <c r="C6" s="445">
        <v>0</v>
      </c>
      <c r="D6" s="445">
        <v>0.1328125</v>
      </c>
      <c r="E6" s="445">
        <v>0</v>
      </c>
      <c r="F6" s="445">
        <v>0</v>
      </c>
      <c r="G6" s="445">
        <v>4.7961630695443646E-4</v>
      </c>
      <c r="H6" s="445">
        <v>0</v>
      </c>
      <c r="I6" s="445">
        <v>0</v>
      </c>
      <c r="J6" s="445">
        <v>0</v>
      </c>
      <c r="K6" s="445">
        <v>0</v>
      </c>
      <c r="L6" s="445">
        <v>0</v>
      </c>
      <c r="M6" s="445">
        <v>0</v>
      </c>
      <c r="N6" s="445">
        <v>0</v>
      </c>
      <c r="O6" s="445">
        <v>0</v>
      </c>
      <c r="P6" s="445">
        <v>0</v>
      </c>
      <c r="Q6" s="445">
        <v>0</v>
      </c>
      <c r="R6" s="445">
        <v>0</v>
      </c>
      <c r="S6" s="445">
        <v>0</v>
      </c>
      <c r="T6" s="445">
        <v>0</v>
      </c>
      <c r="U6" s="445">
        <v>0</v>
      </c>
      <c r="V6" s="445">
        <v>0</v>
      </c>
      <c r="W6" s="445">
        <v>0</v>
      </c>
      <c r="X6" s="445">
        <v>0</v>
      </c>
      <c r="Y6" s="445">
        <v>0</v>
      </c>
      <c r="Z6" s="445">
        <v>0</v>
      </c>
      <c r="AA6" s="445">
        <v>0</v>
      </c>
      <c r="AB6" s="445">
        <v>0</v>
      </c>
      <c r="AC6" s="445">
        <v>0</v>
      </c>
      <c r="AD6" s="445">
        <v>0</v>
      </c>
      <c r="AE6" s="445">
        <v>0</v>
      </c>
      <c r="AF6" s="445">
        <v>0</v>
      </c>
      <c r="AG6" s="445">
        <v>0</v>
      </c>
      <c r="AH6" s="445">
        <v>0</v>
      </c>
      <c r="AI6" s="445">
        <v>0</v>
      </c>
      <c r="AJ6" s="445">
        <v>0</v>
      </c>
      <c r="AK6" s="445">
        <v>0</v>
      </c>
      <c r="AL6" s="445">
        <v>0</v>
      </c>
      <c r="AM6" s="445">
        <v>1.0721396844846072E-3</v>
      </c>
      <c r="AN6" s="445">
        <v>0</v>
      </c>
      <c r="AO6" s="445">
        <v>0</v>
      </c>
      <c r="AP6" s="446">
        <v>1.0723686348422319E-3</v>
      </c>
      <c r="AQ6" s="394">
        <v>1.837813002526993E-4</v>
      </c>
      <c r="AR6" s="394">
        <v>5.6393540150961169E-4</v>
      </c>
      <c r="AS6" s="394">
        <v>0</v>
      </c>
      <c r="AT6" s="394">
        <v>0</v>
      </c>
      <c r="AU6" s="394">
        <v>0</v>
      </c>
      <c r="AV6" s="394">
        <v>3.706199460916442E-3</v>
      </c>
      <c r="AW6" s="436">
        <v>3.7968434108850177E-4</v>
      </c>
      <c r="AX6" s="394">
        <v>3.2896518569090186E-4</v>
      </c>
      <c r="AY6" s="436">
        <v>1.9723100813314933E-6</v>
      </c>
      <c r="AZ6" s="436">
        <v>2.0284350269791094E-4</v>
      </c>
      <c r="BA6" s="394">
        <v>2.2510473216922028E-4</v>
      </c>
      <c r="BB6" s="436">
        <v>6.1456845109324307E-4</v>
      </c>
      <c r="BC6" s="394">
        <v>-2.4837796287491363E-4</v>
      </c>
      <c r="BD6" s="436">
        <v>1.1002776906724606E-5</v>
      </c>
    </row>
    <row r="7" spans="1:56" x14ac:dyDescent="0.2">
      <c r="A7" s="407" t="s">
        <v>446</v>
      </c>
      <c r="B7" s="248" t="s">
        <v>249</v>
      </c>
      <c r="C7" s="445">
        <v>0</v>
      </c>
      <c r="D7" s="445">
        <v>0</v>
      </c>
      <c r="E7" s="445">
        <v>4.3641482871891131E-2</v>
      </c>
      <c r="F7" s="445">
        <v>0</v>
      </c>
      <c r="G7" s="445">
        <v>4.004796163069544E-2</v>
      </c>
      <c r="H7" s="445">
        <v>0</v>
      </c>
      <c r="I7" s="445">
        <v>0</v>
      </c>
      <c r="J7" s="445">
        <v>0</v>
      </c>
      <c r="K7" s="445">
        <v>0</v>
      </c>
      <c r="L7" s="445">
        <v>0</v>
      </c>
      <c r="M7" s="445">
        <v>0</v>
      </c>
      <c r="N7" s="445">
        <v>0</v>
      </c>
      <c r="O7" s="445">
        <v>0</v>
      </c>
      <c r="P7" s="445">
        <v>0</v>
      </c>
      <c r="Q7" s="445">
        <v>0</v>
      </c>
      <c r="R7" s="445">
        <v>0</v>
      </c>
      <c r="S7" s="445">
        <v>0</v>
      </c>
      <c r="T7" s="445">
        <v>0</v>
      </c>
      <c r="U7" s="445">
        <v>0</v>
      </c>
      <c r="V7" s="445">
        <v>0</v>
      </c>
      <c r="W7" s="445">
        <v>0</v>
      </c>
      <c r="X7" s="445">
        <v>0</v>
      </c>
      <c r="Y7" s="445">
        <v>0</v>
      </c>
      <c r="Z7" s="445">
        <v>0</v>
      </c>
      <c r="AA7" s="445">
        <v>0</v>
      </c>
      <c r="AB7" s="445">
        <v>0</v>
      </c>
      <c r="AC7" s="445">
        <v>0</v>
      </c>
      <c r="AD7" s="445">
        <v>0</v>
      </c>
      <c r="AE7" s="445">
        <v>0</v>
      </c>
      <c r="AF7" s="445">
        <v>0</v>
      </c>
      <c r="AG7" s="445">
        <v>0</v>
      </c>
      <c r="AH7" s="445">
        <v>0</v>
      </c>
      <c r="AI7" s="445">
        <v>0</v>
      </c>
      <c r="AJ7" s="445">
        <v>6.0532687651331722E-4</v>
      </c>
      <c r="AK7" s="445">
        <v>0</v>
      </c>
      <c r="AL7" s="445">
        <v>0</v>
      </c>
      <c r="AM7" s="445">
        <v>4.7480471741461177E-3</v>
      </c>
      <c r="AN7" s="445">
        <v>0</v>
      </c>
      <c r="AO7" s="445">
        <v>0</v>
      </c>
      <c r="AP7" s="446">
        <v>1.2900919637344426E-2</v>
      </c>
      <c r="AQ7" s="394">
        <v>1.056742476453021E-3</v>
      </c>
      <c r="AR7" s="394">
        <v>1.0712116731972216E-3</v>
      </c>
      <c r="AS7" s="394">
        <v>0</v>
      </c>
      <c r="AT7" s="394">
        <v>0</v>
      </c>
      <c r="AU7" s="394">
        <v>0</v>
      </c>
      <c r="AV7" s="394">
        <v>0</v>
      </c>
      <c r="AW7" s="436">
        <v>7.2695660427920454E-4</v>
      </c>
      <c r="AX7" s="394">
        <v>8.862169095449784E-4</v>
      </c>
      <c r="AY7" s="436">
        <v>3.2871834688858222E-6</v>
      </c>
      <c r="AZ7" s="436">
        <v>3.8814211972999346E-4</v>
      </c>
      <c r="BA7" s="394">
        <v>6.0577813360195552E-4</v>
      </c>
      <c r="BB7" s="436">
        <v>1.6924179089014117E-3</v>
      </c>
      <c r="BC7" s="394">
        <v>-1.0412520313769107E-3</v>
      </c>
      <c r="BD7" s="436">
        <v>8.4138882227894041E-6</v>
      </c>
    </row>
    <row r="8" spans="1:56" x14ac:dyDescent="0.2">
      <c r="A8" s="407" t="s">
        <v>447</v>
      </c>
      <c r="B8" s="248" t="s">
        <v>27</v>
      </c>
      <c r="C8" s="445">
        <v>0</v>
      </c>
      <c r="D8" s="445">
        <v>0</v>
      </c>
      <c r="E8" s="445">
        <v>0</v>
      </c>
      <c r="F8" s="445">
        <v>0</v>
      </c>
      <c r="G8" s="445">
        <v>3.5971223021582735E-4</v>
      </c>
      <c r="H8" s="445">
        <v>0</v>
      </c>
      <c r="I8" s="445">
        <v>0</v>
      </c>
      <c r="J8" s="445">
        <v>1.0752688172043012E-2</v>
      </c>
      <c r="K8" s="445">
        <v>0.586046511627907</v>
      </c>
      <c r="L8" s="445">
        <v>0</v>
      </c>
      <c r="M8" s="445">
        <v>6.9291338582677164E-2</v>
      </c>
      <c r="N8" s="445">
        <v>0.05</v>
      </c>
      <c r="O8" s="445">
        <v>0.33333333333333331</v>
      </c>
      <c r="P8" s="445">
        <v>0</v>
      </c>
      <c r="Q8" s="445">
        <v>0</v>
      </c>
      <c r="R8" s="445">
        <v>0</v>
      </c>
      <c r="S8" s="445">
        <v>0</v>
      </c>
      <c r="T8" s="445">
        <v>0</v>
      </c>
      <c r="U8" s="445">
        <v>0</v>
      </c>
      <c r="V8" s="445">
        <v>0</v>
      </c>
      <c r="W8" s="445">
        <v>0</v>
      </c>
      <c r="X8" s="445">
        <v>0</v>
      </c>
      <c r="Y8" s="445">
        <v>6.6299724793595196E-3</v>
      </c>
      <c r="Z8" s="445">
        <v>0.29629629629629628</v>
      </c>
      <c r="AA8" s="445">
        <v>0</v>
      </c>
      <c r="AB8" s="445">
        <v>0</v>
      </c>
      <c r="AC8" s="445">
        <v>0</v>
      </c>
      <c r="AD8" s="445">
        <v>0</v>
      </c>
      <c r="AE8" s="445">
        <v>0</v>
      </c>
      <c r="AF8" s="445">
        <v>0</v>
      </c>
      <c r="AG8" s="445">
        <v>0</v>
      </c>
      <c r="AH8" s="445">
        <v>0</v>
      </c>
      <c r="AI8" s="445">
        <v>0</v>
      </c>
      <c r="AJ8" s="445">
        <v>0</v>
      </c>
      <c r="AK8" s="445">
        <v>0</v>
      </c>
      <c r="AL8" s="445">
        <v>0</v>
      </c>
      <c r="AM8" s="445">
        <v>0</v>
      </c>
      <c r="AN8" s="445">
        <v>0</v>
      </c>
      <c r="AO8" s="445">
        <v>0</v>
      </c>
      <c r="AP8" s="446">
        <v>4.0132583758489583E-3</v>
      </c>
      <c r="AQ8" s="394">
        <v>-3.675626005053986E-4</v>
      </c>
      <c r="AR8" s="394">
        <v>-2.0361874779781897E-5</v>
      </c>
      <c r="AS8" s="394">
        <v>0</v>
      </c>
      <c r="AT8" s="394">
        <v>0</v>
      </c>
      <c r="AU8" s="394">
        <v>-5.398693516169087E-5</v>
      </c>
      <c r="AV8" s="394">
        <v>-8.4231805929919131E-3</v>
      </c>
      <c r="AW8" s="436">
        <v>-3.8778736056295152E-5</v>
      </c>
      <c r="AX8" s="394">
        <v>1.3759313157413973E-2</v>
      </c>
      <c r="AY8" s="436">
        <v>1.5646993311896513E-4</v>
      </c>
      <c r="AZ8" s="436">
        <v>5.2634656997485236E-5</v>
      </c>
      <c r="BA8" s="394">
        <v>9.4387374756780395E-3</v>
      </c>
      <c r="BB8" s="436">
        <v>2.6163897870967703E-2</v>
      </c>
      <c r="BC8" s="394">
        <v>-2.8563465730615068E-2</v>
      </c>
      <c r="BD8" s="436">
        <v>2.4432636954638465E-4</v>
      </c>
    </row>
    <row r="9" spans="1:56" x14ac:dyDescent="0.2">
      <c r="A9" s="407" t="s">
        <v>448</v>
      </c>
      <c r="B9" s="248" t="s">
        <v>190</v>
      </c>
      <c r="C9" s="445">
        <v>0.13217768147345613</v>
      </c>
      <c r="D9" s="445">
        <v>3.3854166666666664E-2</v>
      </c>
      <c r="E9" s="445">
        <v>0.10511496949788832</v>
      </c>
      <c r="F9" s="445">
        <v>0</v>
      </c>
      <c r="G9" s="445">
        <v>0.21372901678657075</v>
      </c>
      <c r="H9" s="445">
        <v>0</v>
      </c>
      <c r="I9" s="445">
        <v>0</v>
      </c>
      <c r="J9" s="445">
        <v>1.0752688172043012E-2</v>
      </c>
      <c r="K9" s="445">
        <v>0</v>
      </c>
      <c r="L9" s="445">
        <v>0</v>
      </c>
      <c r="M9" s="445">
        <v>0</v>
      </c>
      <c r="N9" s="445">
        <v>0</v>
      </c>
      <c r="O9" s="445">
        <v>0</v>
      </c>
      <c r="P9" s="445">
        <v>0</v>
      </c>
      <c r="Q9" s="445">
        <v>0</v>
      </c>
      <c r="R9" s="445">
        <v>0</v>
      </c>
      <c r="S9" s="445">
        <v>0</v>
      </c>
      <c r="T9" s="445">
        <v>0</v>
      </c>
      <c r="U9" s="445">
        <v>0</v>
      </c>
      <c r="V9" s="445">
        <v>0</v>
      </c>
      <c r="W9" s="445">
        <v>0</v>
      </c>
      <c r="X9" s="445">
        <v>0</v>
      </c>
      <c r="Y9" s="445">
        <v>0</v>
      </c>
      <c r="Z9" s="445">
        <v>0</v>
      </c>
      <c r="AA9" s="445">
        <v>0</v>
      </c>
      <c r="AB9" s="445">
        <v>0</v>
      </c>
      <c r="AC9" s="445">
        <v>0</v>
      </c>
      <c r="AD9" s="445">
        <v>0</v>
      </c>
      <c r="AE9" s="445">
        <v>0</v>
      </c>
      <c r="AF9" s="445">
        <v>0</v>
      </c>
      <c r="AG9" s="445">
        <v>0</v>
      </c>
      <c r="AH9" s="445">
        <v>3.4614053305642093E-4</v>
      </c>
      <c r="AI9" s="445">
        <v>6.3593004769475362E-3</v>
      </c>
      <c r="AJ9" s="445">
        <v>7.2639225181598066E-3</v>
      </c>
      <c r="AK9" s="445">
        <v>1.4084507042253522E-3</v>
      </c>
      <c r="AL9" s="445">
        <v>0</v>
      </c>
      <c r="AM9" s="445">
        <v>0.13723387961402972</v>
      </c>
      <c r="AN9" s="445">
        <v>0</v>
      </c>
      <c r="AO9" s="445">
        <v>0</v>
      </c>
      <c r="AP9" s="446">
        <v>8.107756799792025E-2</v>
      </c>
      <c r="AQ9" s="394">
        <v>5.9614059269469333E-2</v>
      </c>
      <c r="AR9" s="394">
        <v>9.1393832299599312E-2</v>
      </c>
      <c r="AS9" s="394">
        <v>0</v>
      </c>
      <c r="AT9" s="394">
        <v>0</v>
      </c>
      <c r="AU9" s="394">
        <v>0</v>
      </c>
      <c r="AV9" s="394">
        <v>7.4123989218328841E-3</v>
      </c>
      <c r="AW9" s="436">
        <v>6.1265772672103792E-2</v>
      </c>
      <c r="AX9" s="394">
        <v>4.2443853293155719E-2</v>
      </c>
      <c r="AY9" s="436">
        <v>1.0511097860109305E-2</v>
      </c>
      <c r="AZ9" s="436">
        <v>3.7502962623237435E-2</v>
      </c>
      <c r="BA9" s="394">
        <v>3.2301276164248771E-2</v>
      </c>
      <c r="BB9" s="436">
        <v>8.0074619441437331E-2</v>
      </c>
      <c r="BC9" s="394">
        <v>-9.1525666475490899E-3</v>
      </c>
      <c r="BD9" s="436">
        <v>6.0385828552788571E-3</v>
      </c>
    </row>
    <row r="10" spans="1:56" x14ac:dyDescent="0.2">
      <c r="A10" s="410" t="s">
        <v>449</v>
      </c>
      <c r="B10" s="252" t="s">
        <v>28</v>
      </c>
      <c r="C10" s="445">
        <v>4.3336944745395447E-3</v>
      </c>
      <c r="D10" s="445">
        <v>5.208333333333333E-3</v>
      </c>
      <c r="E10" s="445">
        <v>2.1586109807602064E-2</v>
      </c>
      <c r="F10" s="445">
        <v>0</v>
      </c>
      <c r="G10" s="445">
        <v>1.199040767386091E-3</v>
      </c>
      <c r="H10" s="445">
        <v>0.23943661971830985</v>
      </c>
      <c r="I10" s="445">
        <v>0</v>
      </c>
      <c r="J10" s="445">
        <v>0</v>
      </c>
      <c r="K10" s="445">
        <v>0</v>
      </c>
      <c r="L10" s="445">
        <v>1.0101010101010102E-2</v>
      </c>
      <c r="M10" s="445">
        <v>3.1496062992125984E-3</v>
      </c>
      <c r="N10" s="445">
        <v>0</v>
      </c>
      <c r="O10" s="445">
        <v>0</v>
      </c>
      <c r="P10" s="445">
        <v>0</v>
      </c>
      <c r="Q10" s="445">
        <v>0</v>
      </c>
      <c r="R10" s="445">
        <v>0</v>
      </c>
      <c r="S10" s="445">
        <v>0</v>
      </c>
      <c r="T10" s="445">
        <v>0</v>
      </c>
      <c r="U10" s="445">
        <v>0</v>
      </c>
      <c r="V10" s="445">
        <v>0</v>
      </c>
      <c r="W10" s="445">
        <v>0</v>
      </c>
      <c r="X10" s="445">
        <v>0</v>
      </c>
      <c r="Y10" s="445">
        <v>3.2524393294971229E-3</v>
      </c>
      <c r="Z10" s="445">
        <v>0</v>
      </c>
      <c r="AA10" s="445">
        <v>0</v>
      </c>
      <c r="AB10" s="445">
        <v>2.635046113306983E-3</v>
      </c>
      <c r="AC10" s="445">
        <v>4.2097206276310757E-3</v>
      </c>
      <c r="AD10" s="445">
        <v>8.9525514771709937E-4</v>
      </c>
      <c r="AE10" s="445">
        <v>0</v>
      </c>
      <c r="AF10" s="445">
        <v>2.1691973969631237E-3</v>
      </c>
      <c r="AG10" s="445">
        <v>0</v>
      </c>
      <c r="AH10" s="445">
        <v>3.2883350640359986E-3</v>
      </c>
      <c r="AI10" s="445">
        <v>3.1796502384737679E-4</v>
      </c>
      <c r="AJ10" s="445">
        <v>3.0266343825665859E-3</v>
      </c>
      <c r="AK10" s="445">
        <v>2.6760563380281689E-2</v>
      </c>
      <c r="AL10" s="445">
        <v>2.1436227224008574E-3</v>
      </c>
      <c r="AM10" s="445">
        <v>6.4328381069076431E-3</v>
      </c>
      <c r="AN10" s="445">
        <v>5.5555555555555552E-2</v>
      </c>
      <c r="AO10" s="445">
        <v>0</v>
      </c>
      <c r="AP10" s="446">
        <v>3.8182822604230981E-3</v>
      </c>
      <c r="AQ10" s="394">
        <v>7.3053066850447971E-3</v>
      </c>
      <c r="AR10" s="394">
        <v>1.4139108787299856E-2</v>
      </c>
      <c r="AS10" s="394">
        <v>0</v>
      </c>
      <c r="AT10" s="394">
        <v>4.7230281357533233E-5</v>
      </c>
      <c r="AU10" s="394">
        <v>2.5913728877611617E-3</v>
      </c>
      <c r="AV10" s="394">
        <v>5.2897574123989217E-2</v>
      </c>
      <c r="AW10" s="436">
        <v>9.6101810966973834E-3</v>
      </c>
      <c r="AX10" s="394">
        <v>7.0364888183968351E-3</v>
      </c>
      <c r="AY10" s="436">
        <v>8.4020409464721617E-4</v>
      </c>
      <c r="AZ10" s="436">
        <v>5.504169218883222E-3</v>
      </c>
      <c r="BA10" s="394">
        <v>5.0684063629047446E-3</v>
      </c>
      <c r="BB10" s="436">
        <v>1.3535811268618804E-2</v>
      </c>
      <c r="BC10" s="394">
        <v>-3.2979432369261261E-3</v>
      </c>
      <c r="BD10" s="436">
        <v>4.1357496725864844E-4</v>
      </c>
    </row>
    <row r="11" spans="1:56" x14ac:dyDescent="0.2">
      <c r="A11" s="410" t="s">
        <v>450</v>
      </c>
      <c r="B11" s="252" t="s">
        <v>284</v>
      </c>
      <c r="C11" s="445">
        <v>2.7085590465872156E-2</v>
      </c>
      <c r="D11" s="445">
        <v>1.0416666666666666E-2</v>
      </c>
      <c r="E11" s="445">
        <v>3.7541060534960111E-3</v>
      </c>
      <c r="F11" s="445">
        <v>0</v>
      </c>
      <c r="G11" s="445">
        <v>1.6067146282973621E-2</v>
      </c>
      <c r="H11" s="445">
        <v>1.4084507042253521E-2</v>
      </c>
      <c r="I11" s="445">
        <v>0.26315789473684209</v>
      </c>
      <c r="J11" s="445">
        <v>2.1505376344086023E-2</v>
      </c>
      <c r="K11" s="445">
        <v>0</v>
      </c>
      <c r="L11" s="445">
        <v>0</v>
      </c>
      <c r="M11" s="445">
        <v>2.2047244094488189E-2</v>
      </c>
      <c r="N11" s="445">
        <v>0</v>
      </c>
      <c r="O11" s="445">
        <v>0</v>
      </c>
      <c r="P11" s="445">
        <v>0</v>
      </c>
      <c r="Q11" s="445">
        <v>0</v>
      </c>
      <c r="R11" s="445">
        <v>0</v>
      </c>
      <c r="S11" s="445">
        <v>0</v>
      </c>
      <c r="T11" s="445">
        <v>0</v>
      </c>
      <c r="U11" s="445">
        <v>8.3333333333333332E-3</v>
      </c>
      <c r="V11" s="445">
        <v>0</v>
      </c>
      <c r="W11" s="445">
        <v>0</v>
      </c>
      <c r="X11" s="445">
        <v>0.11965811965811966</v>
      </c>
      <c r="Y11" s="445">
        <v>5.0037528146109581E-2</v>
      </c>
      <c r="Z11" s="445">
        <v>0</v>
      </c>
      <c r="AA11" s="445">
        <v>0</v>
      </c>
      <c r="AB11" s="445">
        <v>3.952569169960474E-3</v>
      </c>
      <c r="AC11" s="445">
        <v>8.4194412552621514E-3</v>
      </c>
      <c r="AD11" s="445">
        <v>5.3715308863025966E-3</v>
      </c>
      <c r="AE11" s="445">
        <v>0</v>
      </c>
      <c r="AF11" s="445">
        <v>1.4461315979754157E-3</v>
      </c>
      <c r="AG11" s="445">
        <v>3.5714285714285713E-3</v>
      </c>
      <c r="AH11" s="445">
        <v>1.3845621322256837E-3</v>
      </c>
      <c r="AI11" s="445">
        <v>5.723370429252782E-3</v>
      </c>
      <c r="AJ11" s="445">
        <v>4.5399515738498786E-3</v>
      </c>
      <c r="AK11" s="445">
        <v>1.8309859154929577E-2</v>
      </c>
      <c r="AL11" s="445">
        <v>3.2154340836012861E-3</v>
      </c>
      <c r="AM11" s="445">
        <v>5.6670240465614948E-3</v>
      </c>
      <c r="AN11" s="445">
        <v>5.5555555555555552E-2</v>
      </c>
      <c r="AO11" s="445">
        <v>9.8039215686274508E-2</v>
      </c>
      <c r="AP11" s="446">
        <v>1.4688200695414811E-2</v>
      </c>
      <c r="AQ11" s="394">
        <v>5.1458764070755805E-3</v>
      </c>
      <c r="AR11" s="394">
        <v>1.121673710694942E-3</v>
      </c>
      <c r="AS11" s="394">
        <v>5.0074611170644264E-6</v>
      </c>
      <c r="AT11" s="394">
        <v>6.9495985426084607E-4</v>
      </c>
      <c r="AU11" s="394">
        <v>4.1749896525040938E-3</v>
      </c>
      <c r="AV11" s="394">
        <v>-0.21731805929919137</v>
      </c>
      <c r="AW11" s="436">
        <v>7.4374143033342191E-4</v>
      </c>
      <c r="AX11" s="394">
        <v>1.5290607845039344E-2</v>
      </c>
      <c r="AY11" s="436">
        <v>2.664722407217603E-2</v>
      </c>
      <c r="AZ11" s="436">
        <v>1.2871482173472748E-2</v>
      </c>
      <c r="BA11" s="394">
        <v>1.8897730200911195E-2</v>
      </c>
      <c r="BB11" s="436">
        <v>2.4109449696336077E-2</v>
      </c>
      <c r="BC11" s="394">
        <v>5.5546344424753412E-4</v>
      </c>
      <c r="BD11" s="436">
        <v>1.603266400852521E-2</v>
      </c>
    </row>
    <row r="12" spans="1:56" x14ac:dyDescent="0.2">
      <c r="A12" s="410" t="s">
        <v>451</v>
      </c>
      <c r="B12" s="252" t="s">
        <v>29</v>
      </c>
      <c r="C12" s="445">
        <v>6.8255687973997836E-2</v>
      </c>
      <c r="D12" s="445">
        <v>0</v>
      </c>
      <c r="E12" s="445">
        <v>1.1262318160488035E-2</v>
      </c>
      <c r="F12" s="445">
        <v>0</v>
      </c>
      <c r="G12" s="445">
        <v>1.0371702637889689E-2</v>
      </c>
      <c r="H12" s="445">
        <v>0.11267605633802817</v>
      </c>
      <c r="I12" s="445">
        <v>5.2631578947368418E-2</v>
      </c>
      <c r="J12" s="445">
        <v>0.36559139784946237</v>
      </c>
      <c r="K12" s="445">
        <v>4.6511627906976744E-3</v>
      </c>
      <c r="L12" s="445">
        <v>0.21212121212121213</v>
      </c>
      <c r="M12" s="445">
        <v>3.4645669291338582E-2</v>
      </c>
      <c r="N12" s="445">
        <v>6.2500000000000003E-3</v>
      </c>
      <c r="O12" s="445">
        <v>0</v>
      </c>
      <c r="P12" s="445">
        <v>1.11731843575419E-2</v>
      </c>
      <c r="Q12" s="445">
        <v>0</v>
      </c>
      <c r="R12" s="445">
        <v>4.6948356807511738E-3</v>
      </c>
      <c r="S12" s="445">
        <v>0</v>
      </c>
      <c r="T12" s="445">
        <v>0</v>
      </c>
      <c r="U12" s="445">
        <v>1.6666666666666666E-2</v>
      </c>
      <c r="V12" s="445">
        <v>0</v>
      </c>
      <c r="W12" s="445">
        <v>0</v>
      </c>
      <c r="X12" s="445">
        <v>3.4188034188034191E-2</v>
      </c>
      <c r="Y12" s="445">
        <v>5.7543157368026019E-3</v>
      </c>
      <c r="Z12" s="445">
        <v>0</v>
      </c>
      <c r="AA12" s="445">
        <v>0</v>
      </c>
      <c r="AB12" s="445">
        <v>1.4492753623188406E-2</v>
      </c>
      <c r="AC12" s="445">
        <v>0</v>
      </c>
      <c r="AD12" s="445">
        <v>0</v>
      </c>
      <c r="AE12" s="445">
        <v>0</v>
      </c>
      <c r="AF12" s="445">
        <v>0</v>
      </c>
      <c r="AG12" s="445">
        <v>0</v>
      </c>
      <c r="AH12" s="445">
        <v>1.0384215991692627E-3</v>
      </c>
      <c r="AI12" s="445">
        <v>6.0413354531001591E-3</v>
      </c>
      <c r="AJ12" s="445">
        <v>0.1652542372881356</v>
      </c>
      <c r="AK12" s="445">
        <v>2.8169014084507044E-3</v>
      </c>
      <c r="AL12" s="445">
        <v>4.2872454448017148E-3</v>
      </c>
      <c r="AM12" s="445">
        <v>4.4417215500076584E-3</v>
      </c>
      <c r="AN12" s="445">
        <v>0</v>
      </c>
      <c r="AO12" s="445">
        <v>1.9607843137254902E-2</v>
      </c>
      <c r="AP12" s="446">
        <v>1.7677834465278004E-2</v>
      </c>
      <c r="AQ12" s="394">
        <v>1.1118768665288306E-2</v>
      </c>
      <c r="AR12" s="394">
        <v>8.3271214860273276E-3</v>
      </c>
      <c r="AS12" s="394">
        <v>0</v>
      </c>
      <c r="AT12" s="394">
        <v>0</v>
      </c>
      <c r="AU12" s="394">
        <v>0</v>
      </c>
      <c r="AV12" s="394">
        <v>2.368598382749326</v>
      </c>
      <c r="AW12" s="436">
        <v>9.7930778219778199E-3</v>
      </c>
      <c r="AX12" s="394">
        <v>4.0682129968483603E-2</v>
      </c>
      <c r="AY12" s="436">
        <v>0.10052995971885377</v>
      </c>
      <c r="AZ12" s="436">
        <v>5.227514074384159E-2</v>
      </c>
      <c r="BA12" s="394">
        <v>5.9691176353896376E-2</v>
      </c>
      <c r="BB12" s="436">
        <v>7.8258581441798772E-2</v>
      </c>
      <c r="BC12" s="394">
        <v>2.3799124806378087E-2</v>
      </c>
      <c r="BD12" s="436">
        <v>4.9484018304737441E-2</v>
      </c>
    </row>
    <row r="13" spans="1:56" x14ac:dyDescent="0.2">
      <c r="A13" s="410" t="s">
        <v>452</v>
      </c>
      <c r="B13" s="252" t="s">
        <v>30</v>
      </c>
      <c r="C13" s="445">
        <v>7.0422535211267607E-3</v>
      </c>
      <c r="D13" s="445">
        <v>1.3020833333333334E-2</v>
      </c>
      <c r="E13" s="445">
        <v>5.4434537775692161E-2</v>
      </c>
      <c r="F13" s="445">
        <v>0</v>
      </c>
      <c r="G13" s="445">
        <v>4.6762589928057551E-3</v>
      </c>
      <c r="H13" s="445">
        <v>1.4084507042253521E-2</v>
      </c>
      <c r="I13" s="445">
        <v>0</v>
      </c>
      <c r="J13" s="445">
        <v>7.5268817204301078E-2</v>
      </c>
      <c r="K13" s="445">
        <v>6.0465116279069767E-2</v>
      </c>
      <c r="L13" s="445">
        <v>0</v>
      </c>
      <c r="M13" s="445">
        <v>2.2047244094488189E-2</v>
      </c>
      <c r="N13" s="445">
        <v>2.5000000000000001E-2</v>
      </c>
      <c r="O13" s="445">
        <v>0</v>
      </c>
      <c r="P13" s="445">
        <v>5.5865921787709499E-3</v>
      </c>
      <c r="Q13" s="445">
        <v>0</v>
      </c>
      <c r="R13" s="445">
        <v>0</v>
      </c>
      <c r="S13" s="445">
        <v>0</v>
      </c>
      <c r="T13" s="445">
        <v>0</v>
      </c>
      <c r="U13" s="445">
        <v>0</v>
      </c>
      <c r="V13" s="445">
        <v>0</v>
      </c>
      <c r="W13" s="445">
        <v>0</v>
      </c>
      <c r="X13" s="445">
        <v>0</v>
      </c>
      <c r="Y13" s="445">
        <v>1.2884663497623218E-2</v>
      </c>
      <c r="Z13" s="445">
        <v>7.407407407407407E-2</v>
      </c>
      <c r="AA13" s="445">
        <v>0</v>
      </c>
      <c r="AB13" s="445">
        <v>1.1857707509881422E-2</v>
      </c>
      <c r="AC13" s="445">
        <v>1.9135093761959434E-3</v>
      </c>
      <c r="AD13" s="445">
        <v>0</v>
      </c>
      <c r="AE13" s="445">
        <v>0</v>
      </c>
      <c r="AF13" s="445">
        <v>5.4953000723065797E-2</v>
      </c>
      <c r="AG13" s="445">
        <v>0</v>
      </c>
      <c r="AH13" s="445">
        <v>1.0730356524749048E-2</v>
      </c>
      <c r="AI13" s="445">
        <v>2.861685214626391E-3</v>
      </c>
      <c r="AJ13" s="445">
        <v>2.4213075060532689E-3</v>
      </c>
      <c r="AK13" s="445">
        <v>4.2253521126760559E-3</v>
      </c>
      <c r="AL13" s="445">
        <v>2.1436227224008574E-3</v>
      </c>
      <c r="AM13" s="445">
        <v>3.5227446775922804E-3</v>
      </c>
      <c r="AN13" s="445">
        <v>0</v>
      </c>
      <c r="AO13" s="445">
        <v>1.9607843137254902E-2</v>
      </c>
      <c r="AP13" s="446">
        <v>9.0501413576836841E-3</v>
      </c>
      <c r="AQ13" s="394">
        <v>1.056742476453021E-3</v>
      </c>
      <c r="AR13" s="394">
        <v>1.6486921479299057E-2</v>
      </c>
      <c r="AS13" s="394">
        <v>0</v>
      </c>
      <c r="AT13" s="394">
        <v>0</v>
      </c>
      <c r="AU13" s="394">
        <v>0</v>
      </c>
      <c r="AV13" s="394">
        <v>-2.3584905660377358E-3</v>
      </c>
      <c r="AW13" s="436">
        <v>1.0801324959441494E-2</v>
      </c>
      <c r="AX13" s="394">
        <v>1.7352837041663516E-2</v>
      </c>
      <c r="AY13" s="436">
        <v>2.3713741544542323E-3</v>
      </c>
      <c r="AZ13" s="436">
        <v>6.8545098051286469E-3</v>
      </c>
      <c r="BA13" s="394">
        <v>1.259438006616158E-2</v>
      </c>
      <c r="BB13" s="436">
        <v>3.1620253209265856E-2</v>
      </c>
      <c r="BC13" s="394">
        <v>-2.0286995897570218E-2</v>
      </c>
      <c r="BD13" s="436">
        <v>2.1351859420755573E-3</v>
      </c>
    </row>
    <row r="14" spans="1:56" x14ac:dyDescent="0.2">
      <c r="A14" s="410" t="s">
        <v>453</v>
      </c>
      <c r="B14" s="252" t="s">
        <v>454</v>
      </c>
      <c r="C14" s="445">
        <v>7.5839653304442039E-3</v>
      </c>
      <c r="D14" s="445">
        <v>1.5625E-2</v>
      </c>
      <c r="E14" s="445">
        <v>1.7362740497419052E-2</v>
      </c>
      <c r="F14" s="445">
        <v>0</v>
      </c>
      <c r="G14" s="445">
        <v>1.750599520383693E-2</v>
      </c>
      <c r="H14" s="445">
        <v>1.4084507042253521E-2</v>
      </c>
      <c r="I14" s="445">
        <v>5.2631578947368418E-2</v>
      </c>
      <c r="J14" s="445">
        <v>2.1505376344086023E-2</v>
      </c>
      <c r="K14" s="445">
        <v>0</v>
      </c>
      <c r="L14" s="445">
        <v>0.18181818181818182</v>
      </c>
      <c r="M14" s="445">
        <v>7.874015748031496E-3</v>
      </c>
      <c r="N14" s="445">
        <v>0</v>
      </c>
      <c r="O14" s="445">
        <v>0</v>
      </c>
      <c r="P14" s="445">
        <v>5.5865921787709499E-3</v>
      </c>
      <c r="Q14" s="445">
        <v>0</v>
      </c>
      <c r="R14" s="445">
        <v>2.3474178403755867E-2</v>
      </c>
      <c r="S14" s="445">
        <v>0</v>
      </c>
      <c r="T14" s="445">
        <v>0</v>
      </c>
      <c r="U14" s="445">
        <v>4.1666666666666664E-2</v>
      </c>
      <c r="V14" s="445">
        <v>0</v>
      </c>
      <c r="W14" s="445">
        <v>4.4444444444444446E-2</v>
      </c>
      <c r="X14" s="445">
        <v>5.128205128205128E-2</v>
      </c>
      <c r="Y14" s="445">
        <v>1.4385789342006504E-2</v>
      </c>
      <c r="Z14" s="445">
        <v>0</v>
      </c>
      <c r="AA14" s="445">
        <v>0</v>
      </c>
      <c r="AB14" s="445">
        <v>1.3175230566534914E-2</v>
      </c>
      <c r="AC14" s="445">
        <v>5.3578262533486411E-3</v>
      </c>
      <c r="AD14" s="445">
        <v>2.6857654431512983E-3</v>
      </c>
      <c r="AE14" s="445">
        <v>3.3921302578018993E-4</v>
      </c>
      <c r="AF14" s="445">
        <v>1.4461315979754157E-3</v>
      </c>
      <c r="AG14" s="445">
        <v>3.5714285714285713E-3</v>
      </c>
      <c r="AH14" s="445">
        <v>1.9037729318103151E-3</v>
      </c>
      <c r="AI14" s="445">
        <v>2.861685214626391E-3</v>
      </c>
      <c r="AJ14" s="445">
        <v>2.1186440677966102E-3</v>
      </c>
      <c r="AK14" s="445">
        <v>8.4507042253521118E-3</v>
      </c>
      <c r="AL14" s="445">
        <v>9.6463022508038593E-3</v>
      </c>
      <c r="AM14" s="445">
        <v>2.6037678051769029E-3</v>
      </c>
      <c r="AN14" s="445">
        <v>0</v>
      </c>
      <c r="AO14" s="445">
        <v>1.9607843137254902E-2</v>
      </c>
      <c r="AP14" s="446">
        <v>9.9112858674812333E-3</v>
      </c>
      <c r="AQ14" s="394">
        <v>1.677004364805881E-3</v>
      </c>
      <c r="AR14" s="394">
        <v>2.8913862187290294E-3</v>
      </c>
      <c r="AS14" s="394">
        <v>3.0044766702386555E-5</v>
      </c>
      <c r="AT14" s="394">
        <v>0</v>
      </c>
      <c r="AU14" s="394">
        <v>0</v>
      </c>
      <c r="AV14" s="394">
        <v>5.0876010781671158E-2</v>
      </c>
      <c r="AW14" s="436">
        <v>2.0234397201911616E-3</v>
      </c>
      <c r="AX14" s="394">
        <v>1.4723257655019872E-2</v>
      </c>
      <c r="AY14" s="436">
        <v>2.3217376840740562E-2</v>
      </c>
      <c r="AZ14" s="436">
        <v>1.1946220308359061E-2</v>
      </c>
      <c r="BA14" s="394">
        <v>1.7421185153445002E-2</v>
      </c>
      <c r="BB14" s="436">
        <v>2.4012908292141352E-2</v>
      </c>
      <c r="BC14" s="394">
        <v>-1.2780175180654647E-3</v>
      </c>
      <c r="BD14" s="436">
        <v>1.3797482241032655E-2</v>
      </c>
    </row>
    <row r="15" spans="1:56" x14ac:dyDescent="0.2">
      <c r="A15" s="410" t="s">
        <v>455</v>
      </c>
      <c r="B15" s="252" t="s">
        <v>31</v>
      </c>
      <c r="C15" s="445">
        <v>2.7085590465872156E-3</v>
      </c>
      <c r="D15" s="445">
        <v>0</v>
      </c>
      <c r="E15" s="445">
        <v>0</v>
      </c>
      <c r="F15" s="445">
        <v>0</v>
      </c>
      <c r="G15" s="445">
        <v>1.199040767386091E-3</v>
      </c>
      <c r="H15" s="445">
        <v>0</v>
      </c>
      <c r="I15" s="445">
        <v>0</v>
      </c>
      <c r="J15" s="445">
        <v>1.0752688172043012E-2</v>
      </c>
      <c r="K15" s="445">
        <v>0</v>
      </c>
      <c r="L15" s="445">
        <v>0</v>
      </c>
      <c r="M15" s="445">
        <v>8.6614173228346455E-2</v>
      </c>
      <c r="N15" s="445">
        <v>6.2500000000000003E-3</v>
      </c>
      <c r="O15" s="445">
        <v>0</v>
      </c>
      <c r="P15" s="445">
        <v>5.5865921787709499E-3</v>
      </c>
      <c r="Q15" s="445">
        <v>0</v>
      </c>
      <c r="R15" s="445">
        <v>4.6948356807511738E-3</v>
      </c>
      <c r="S15" s="445">
        <v>0</v>
      </c>
      <c r="T15" s="445">
        <v>0</v>
      </c>
      <c r="U15" s="445">
        <v>8.3333333333333332E-3</v>
      </c>
      <c r="V15" s="445">
        <v>0</v>
      </c>
      <c r="W15" s="445">
        <v>0</v>
      </c>
      <c r="X15" s="445">
        <v>0</v>
      </c>
      <c r="Y15" s="445">
        <v>5.6917688266199647E-2</v>
      </c>
      <c r="Z15" s="445">
        <v>0</v>
      </c>
      <c r="AA15" s="445">
        <v>0</v>
      </c>
      <c r="AB15" s="445">
        <v>0</v>
      </c>
      <c r="AC15" s="445">
        <v>0</v>
      </c>
      <c r="AD15" s="445">
        <v>0</v>
      </c>
      <c r="AE15" s="445">
        <v>0</v>
      </c>
      <c r="AF15" s="445">
        <v>0</v>
      </c>
      <c r="AG15" s="445">
        <v>0</v>
      </c>
      <c r="AH15" s="445">
        <v>1.7307026652821047E-4</v>
      </c>
      <c r="AI15" s="445">
        <v>1.9077901430842607E-3</v>
      </c>
      <c r="AJ15" s="445">
        <v>1.2106537530266344E-3</v>
      </c>
      <c r="AK15" s="445">
        <v>0</v>
      </c>
      <c r="AL15" s="445">
        <v>1.0718113612004287E-3</v>
      </c>
      <c r="AM15" s="445">
        <v>1.6847909327615256E-3</v>
      </c>
      <c r="AN15" s="445">
        <v>5.5555555555555552E-2</v>
      </c>
      <c r="AO15" s="445">
        <v>0</v>
      </c>
      <c r="AP15" s="446">
        <v>9.1801254346342565E-3</v>
      </c>
      <c r="AQ15" s="394">
        <v>7.8107052607397196E-4</v>
      </c>
      <c r="AR15" s="394">
        <v>4.4087885392745155E-4</v>
      </c>
      <c r="AS15" s="394">
        <v>0</v>
      </c>
      <c r="AT15" s="394">
        <v>0</v>
      </c>
      <c r="AU15" s="394">
        <v>0</v>
      </c>
      <c r="AV15" s="394">
        <v>-0.19878706199460916</v>
      </c>
      <c r="AW15" s="436">
        <v>-3.3569652108434603E-5</v>
      </c>
      <c r="AX15" s="394">
        <v>7.0377128749017316E-3</v>
      </c>
      <c r="AY15" s="436">
        <v>1.4662153144618321E-2</v>
      </c>
      <c r="AZ15" s="436">
        <v>6.8468146798366172E-3</v>
      </c>
      <c r="BA15" s="394">
        <v>9.4594103592446008E-3</v>
      </c>
      <c r="BB15" s="436">
        <v>1.0952740039311189E-2</v>
      </c>
      <c r="BC15" s="394">
        <v>2.3470104647764565E-3</v>
      </c>
      <c r="BD15" s="436">
        <v>8.6384743161207825E-3</v>
      </c>
    </row>
    <row r="16" spans="1:56" x14ac:dyDescent="0.2">
      <c r="A16" s="410" t="s">
        <v>456</v>
      </c>
      <c r="B16" s="252" t="s">
        <v>32</v>
      </c>
      <c r="C16" s="445">
        <v>0</v>
      </c>
      <c r="D16" s="445">
        <v>0</v>
      </c>
      <c r="E16" s="445">
        <v>4.6926325668700139E-4</v>
      </c>
      <c r="F16" s="445">
        <v>0</v>
      </c>
      <c r="G16" s="445">
        <v>0</v>
      </c>
      <c r="H16" s="445">
        <v>0</v>
      </c>
      <c r="I16" s="445">
        <v>5.2631578947368418E-2</v>
      </c>
      <c r="J16" s="445">
        <v>0</v>
      </c>
      <c r="K16" s="445">
        <v>0</v>
      </c>
      <c r="L16" s="445">
        <v>0</v>
      </c>
      <c r="M16" s="445">
        <v>9.4488188976377951E-3</v>
      </c>
      <c r="N16" s="445">
        <v>0.53125</v>
      </c>
      <c r="O16" s="445">
        <v>0</v>
      </c>
      <c r="P16" s="445">
        <v>0.23463687150837989</v>
      </c>
      <c r="Q16" s="445">
        <v>0.14285714285714285</v>
      </c>
      <c r="R16" s="445">
        <v>9.3896713615023469E-2</v>
      </c>
      <c r="S16" s="445">
        <v>0</v>
      </c>
      <c r="T16" s="445">
        <v>0</v>
      </c>
      <c r="U16" s="445">
        <v>4.1666666666666664E-2</v>
      </c>
      <c r="V16" s="445">
        <v>0</v>
      </c>
      <c r="W16" s="445">
        <v>6.6666666666666666E-2</v>
      </c>
      <c r="X16" s="445">
        <v>0</v>
      </c>
      <c r="Y16" s="445">
        <v>2.4768576432324243E-2</v>
      </c>
      <c r="Z16" s="445">
        <v>0</v>
      </c>
      <c r="AA16" s="445">
        <v>0</v>
      </c>
      <c r="AB16" s="445">
        <v>0</v>
      </c>
      <c r="AC16" s="445">
        <v>0</v>
      </c>
      <c r="AD16" s="445">
        <v>0</v>
      </c>
      <c r="AE16" s="445">
        <v>0</v>
      </c>
      <c r="AF16" s="445">
        <v>0</v>
      </c>
      <c r="AG16" s="445">
        <v>0</v>
      </c>
      <c r="AH16" s="445">
        <v>0</v>
      </c>
      <c r="AI16" s="445">
        <v>0</v>
      </c>
      <c r="AJ16" s="445">
        <v>0</v>
      </c>
      <c r="AK16" s="445">
        <v>0</v>
      </c>
      <c r="AL16" s="445">
        <v>0</v>
      </c>
      <c r="AM16" s="445">
        <v>0</v>
      </c>
      <c r="AN16" s="445">
        <v>0</v>
      </c>
      <c r="AO16" s="445">
        <v>0</v>
      </c>
      <c r="AP16" s="446">
        <v>5.8817794820134536E-3</v>
      </c>
      <c r="AQ16" s="394">
        <v>0</v>
      </c>
      <c r="AR16" s="394">
        <v>-1.1331825964400361E-4</v>
      </c>
      <c r="AS16" s="394">
        <v>0</v>
      </c>
      <c r="AT16" s="394">
        <v>-1.5282369610687538E-3</v>
      </c>
      <c r="AU16" s="394">
        <v>-1.4936385394734475E-3</v>
      </c>
      <c r="AV16" s="394">
        <v>-0.86725067385444743</v>
      </c>
      <c r="AW16" s="436">
        <v>-1.8741126470191596E-3</v>
      </c>
      <c r="AX16" s="394">
        <v>7.5247649582000004E-2</v>
      </c>
      <c r="AY16" s="436">
        <v>0.19208327882087414</v>
      </c>
      <c r="AZ16" s="436">
        <v>8.8934717635072533E-2</v>
      </c>
      <c r="BA16" s="394">
        <v>0.11235733100126501</v>
      </c>
      <c r="BB16" s="436">
        <v>9.4587618093978351E-2</v>
      </c>
      <c r="BC16" s="394">
        <v>8.2739537965378043E-2</v>
      </c>
      <c r="BD16" s="436">
        <v>0.12212596949836074</v>
      </c>
    </row>
    <row r="17" spans="1:56" x14ac:dyDescent="0.2">
      <c r="A17" s="410" t="s">
        <v>457</v>
      </c>
      <c r="B17" s="252" t="s">
        <v>33</v>
      </c>
      <c r="C17" s="445">
        <v>0</v>
      </c>
      <c r="D17" s="445">
        <v>0</v>
      </c>
      <c r="E17" s="445">
        <v>0</v>
      </c>
      <c r="F17" s="445">
        <v>0</v>
      </c>
      <c r="G17" s="445">
        <v>1.5587529976019184E-3</v>
      </c>
      <c r="H17" s="445">
        <v>0</v>
      </c>
      <c r="I17" s="445">
        <v>0</v>
      </c>
      <c r="J17" s="445">
        <v>1.0752688172043012E-2</v>
      </c>
      <c r="K17" s="445">
        <v>0</v>
      </c>
      <c r="L17" s="445">
        <v>0</v>
      </c>
      <c r="M17" s="445">
        <v>1.1023622047244094E-2</v>
      </c>
      <c r="N17" s="445">
        <v>6.2500000000000003E-3</v>
      </c>
      <c r="O17" s="445">
        <v>0.66666666666666663</v>
      </c>
      <c r="P17" s="445">
        <v>6.7039106145251395E-2</v>
      </c>
      <c r="Q17" s="445">
        <v>0</v>
      </c>
      <c r="R17" s="445">
        <v>1.8779342723004695E-2</v>
      </c>
      <c r="S17" s="445">
        <v>0</v>
      </c>
      <c r="T17" s="445">
        <v>0</v>
      </c>
      <c r="U17" s="445">
        <v>7.4999999999999997E-2</v>
      </c>
      <c r="V17" s="445">
        <v>0</v>
      </c>
      <c r="W17" s="445">
        <v>2.2222222222222223E-2</v>
      </c>
      <c r="X17" s="445">
        <v>8.5470085470085479E-3</v>
      </c>
      <c r="Y17" s="445">
        <v>9.5071303477608209E-3</v>
      </c>
      <c r="Z17" s="445">
        <v>0</v>
      </c>
      <c r="AA17" s="445">
        <v>0</v>
      </c>
      <c r="AB17" s="445">
        <v>0</v>
      </c>
      <c r="AC17" s="445">
        <v>0</v>
      </c>
      <c r="AD17" s="445">
        <v>0</v>
      </c>
      <c r="AE17" s="445">
        <v>0</v>
      </c>
      <c r="AF17" s="445">
        <v>0</v>
      </c>
      <c r="AG17" s="445">
        <v>0</v>
      </c>
      <c r="AH17" s="445">
        <v>1.7307026652821047E-4</v>
      </c>
      <c r="AI17" s="445">
        <v>0</v>
      </c>
      <c r="AJ17" s="445">
        <v>1.5133171912832929E-3</v>
      </c>
      <c r="AK17" s="445">
        <v>0</v>
      </c>
      <c r="AL17" s="445">
        <v>0</v>
      </c>
      <c r="AM17" s="445">
        <v>4.5948843620768876E-4</v>
      </c>
      <c r="AN17" s="445">
        <v>0</v>
      </c>
      <c r="AO17" s="445">
        <v>0</v>
      </c>
      <c r="AP17" s="446">
        <v>2.4209534332044324E-3</v>
      </c>
      <c r="AQ17" s="394">
        <v>9.1890650126349649E-5</v>
      </c>
      <c r="AR17" s="394">
        <v>5.5154121686104877E-4</v>
      </c>
      <c r="AS17" s="394">
        <v>0</v>
      </c>
      <c r="AT17" s="394">
        <v>0</v>
      </c>
      <c r="AU17" s="394">
        <v>-1.8175601504435927E-3</v>
      </c>
      <c r="AV17" s="394">
        <v>-0.75977088948787064</v>
      </c>
      <c r="AW17" s="436">
        <v>-1.000722905094542E-3</v>
      </c>
      <c r="AX17" s="394">
        <v>1.9475657035280064E-2</v>
      </c>
      <c r="AY17" s="436">
        <v>4.2066744288025648E-2</v>
      </c>
      <c r="AZ17" s="436">
        <v>1.9163016612236482E-2</v>
      </c>
      <c r="BA17" s="394">
        <v>2.6651105623400201E-2</v>
      </c>
      <c r="BB17" s="436">
        <v>2.7632622282344754E-2</v>
      </c>
      <c r="BC17" s="394">
        <v>9.8809269594602005E-3</v>
      </c>
      <c r="BD17" s="436">
        <v>2.611153126617044E-2</v>
      </c>
    </row>
    <row r="18" spans="1:56" x14ac:dyDescent="0.2">
      <c r="A18" s="410" t="s">
        <v>458</v>
      </c>
      <c r="B18" s="252" t="s">
        <v>34</v>
      </c>
      <c r="C18" s="445">
        <v>1.0834236186348862E-3</v>
      </c>
      <c r="D18" s="445">
        <v>0</v>
      </c>
      <c r="E18" s="445">
        <v>1.8770530267480056E-3</v>
      </c>
      <c r="F18" s="445">
        <v>0</v>
      </c>
      <c r="G18" s="445">
        <v>4.7961630695443642E-3</v>
      </c>
      <c r="H18" s="445">
        <v>0</v>
      </c>
      <c r="I18" s="445">
        <v>5.2631578947368418E-2</v>
      </c>
      <c r="J18" s="445">
        <v>1.0752688172043012E-2</v>
      </c>
      <c r="K18" s="445">
        <v>0</v>
      </c>
      <c r="L18" s="445">
        <v>1.0101010101010102E-2</v>
      </c>
      <c r="M18" s="445">
        <v>1.1023622047244094E-2</v>
      </c>
      <c r="N18" s="445">
        <v>0</v>
      </c>
      <c r="O18" s="445">
        <v>0</v>
      </c>
      <c r="P18" s="445">
        <v>7.2625698324022353E-2</v>
      </c>
      <c r="Q18" s="445">
        <v>0</v>
      </c>
      <c r="R18" s="445">
        <v>3.7558685446009391E-2</v>
      </c>
      <c r="S18" s="445">
        <v>0</v>
      </c>
      <c r="T18" s="445">
        <v>0</v>
      </c>
      <c r="U18" s="445">
        <v>2.5000000000000001E-2</v>
      </c>
      <c r="V18" s="445">
        <v>0</v>
      </c>
      <c r="W18" s="445">
        <v>0</v>
      </c>
      <c r="X18" s="445">
        <v>8.5470085470085479E-3</v>
      </c>
      <c r="Y18" s="445">
        <v>0.10195146359769827</v>
      </c>
      <c r="Z18" s="445">
        <v>0</v>
      </c>
      <c r="AA18" s="445">
        <v>0</v>
      </c>
      <c r="AB18" s="445">
        <v>0</v>
      </c>
      <c r="AC18" s="445">
        <v>3.0616150019135095E-3</v>
      </c>
      <c r="AD18" s="445">
        <v>0</v>
      </c>
      <c r="AE18" s="445">
        <v>3.3921302578018993E-4</v>
      </c>
      <c r="AF18" s="445">
        <v>1.4461315979754157E-3</v>
      </c>
      <c r="AG18" s="445">
        <v>0</v>
      </c>
      <c r="AH18" s="445">
        <v>4.4998269297334718E-3</v>
      </c>
      <c r="AI18" s="445">
        <v>0</v>
      </c>
      <c r="AJ18" s="445">
        <v>3.0266343825665861E-4</v>
      </c>
      <c r="AK18" s="445">
        <v>2.8169014084507044E-3</v>
      </c>
      <c r="AL18" s="445">
        <v>1.0718113612004287E-3</v>
      </c>
      <c r="AM18" s="445">
        <v>1.6847909327615256E-3</v>
      </c>
      <c r="AN18" s="445">
        <v>0</v>
      </c>
      <c r="AO18" s="445">
        <v>0</v>
      </c>
      <c r="AP18" s="446">
        <v>1.6069281513014656E-2</v>
      </c>
      <c r="AQ18" s="394">
        <v>1.9986216402481049E-3</v>
      </c>
      <c r="AR18" s="394">
        <v>9.0743137605549761E-4</v>
      </c>
      <c r="AS18" s="394">
        <v>0</v>
      </c>
      <c r="AT18" s="394">
        <v>9.0074893731866945E-4</v>
      </c>
      <c r="AU18" s="394">
        <v>4.7148590041210031E-3</v>
      </c>
      <c r="AV18" s="394">
        <v>-0.12297843665768195</v>
      </c>
      <c r="AW18" s="436">
        <v>7.3853234638556137E-4</v>
      </c>
      <c r="AX18" s="394">
        <v>1.3579988879446654E-2</v>
      </c>
      <c r="AY18" s="436">
        <v>3.4910545876261211E-2</v>
      </c>
      <c r="AZ18" s="436">
        <v>1.6737513120188622E-2</v>
      </c>
      <c r="BA18" s="394">
        <v>2.0355064083850887E-2</v>
      </c>
      <c r="BB18" s="436">
        <v>2.1232633584753052E-2</v>
      </c>
      <c r="BC18" s="394">
        <v>1.181117855665953E-2</v>
      </c>
      <c r="BD18" s="436">
        <v>1.9872633148972099E-2</v>
      </c>
    </row>
    <row r="19" spans="1:56" x14ac:dyDescent="0.2">
      <c r="A19" s="410" t="s">
        <v>459</v>
      </c>
      <c r="B19" s="411" t="s">
        <v>268</v>
      </c>
      <c r="C19" s="445">
        <v>0</v>
      </c>
      <c r="D19" s="445">
        <v>0</v>
      </c>
      <c r="E19" s="445">
        <v>0</v>
      </c>
      <c r="F19" s="445">
        <v>0</v>
      </c>
      <c r="G19" s="445">
        <v>0</v>
      </c>
      <c r="H19" s="445">
        <v>0</v>
      </c>
      <c r="I19" s="445">
        <v>0</v>
      </c>
      <c r="J19" s="445">
        <v>0</v>
      </c>
      <c r="K19" s="445">
        <v>0</v>
      </c>
      <c r="L19" s="445">
        <v>0</v>
      </c>
      <c r="M19" s="445">
        <v>1.5748031496062992E-3</v>
      </c>
      <c r="N19" s="445">
        <v>0</v>
      </c>
      <c r="O19" s="445">
        <v>0</v>
      </c>
      <c r="P19" s="445">
        <v>0</v>
      </c>
      <c r="Q19" s="445">
        <v>0.2857142857142857</v>
      </c>
      <c r="R19" s="445">
        <v>4.2253521126760563E-2</v>
      </c>
      <c r="S19" s="445">
        <v>0</v>
      </c>
      <c r="T19" s="445">
        <v>0</v>
      </c>
      <c r="U19" s="445">
        <v>1.6666666666666666E-2</v>
      </c>
      <c r="V19" s="445">
        <v>0</v>
      </c>
      <c r="W19" s="445">
        <v>0</v>
      </c>
      <c r="X19" s="445">
        <v>0</v>
      </c>
      <c r="Y19" s="445">
        <v>6.8801601200900678E-3</v>
      </c>
      <c r="Z19" s="445">
        <v>0</v>
      </c>
      <c r="AA19" s="445">
        <v>0</v>
      </c>
      <c r="AB19" s="445">
        <v>0</v>
      </c>
      <c r="AC19" s="445">
        <v>0</v>
      </c>
      <c r="AD19" s="445">
        <v>0</v>
      </c>
      <c r="AE19" s="445">
        <v>0</v>
      </c>
      <c r="AF19" s="445">
        <v>0</v>
      </c>
      <c r="AG19" s="445">
        <v>0</v>
      </c>
      <c r="AH19" s="445">
        <v>3.4614053305642093E-4</v>
      </c>
      <c r="AI19" s="445">
        <v>0</v>
      </c>
      <c r="AJ19" s="445">
        <v>0</v>
      </c>
      <c r="AK19" s="445">
        <v>0</v>
      </c>
      <c r="AL19" s="445">
        <v>7.502679528403001E-3</v>
      </c>
      <c r="AM19" s="445">
        <v>0</v>
      </c>
      <c r="AN19" s="445">
        <v>0</v>
      </c>
      <c r="AO19" s="445">
        <v>0</v>
      </c>
      <c r="AP19" s="446">
        <v>1.381080817599844E-3</v>
      </c>
      <c r="AQ19" s="394">
        <v>0</v>
      </c>
      <c r="AR19" s="394">
        <v>4.3379646269970129E-5</v>
      </c>
      <c r="AS19" s="394">
        <v>0</v>
      </c>
      <c r="AT19" s="394">
        <v>8.2754200121449295E-3</v>
      </c>
      <c r="AU19" s="394">
        <v>5.1989418560708309E-2</v>
      </c>
      <c r="AV19" s="394">
        <v>0.31603773584905659</v>
      </c>
      <c r="AW19" s="436">
        <v>3.6631435895565969E-3</v>
      </c>
      <c r="AX19" s="394">
        <v>7.4388973943815195E-3</v>
      </c>
      <c r="AY19" s="436">
        <v>3.1624677280762944E-2</v>
      </c>
      <c r="AZ19" s="436">
        <v>1.6754442395831088E-2</v>
      </c>
      <c r="BA19" s="394">
        <v>1.5120857018402208E-2</v>
      </c>
      <c r="BB19" s="436">
        <v>1.3159652992518631E-2</v>
      </c>
      <c r="BC19" s="394">
        <v>2.0694077701658712E-2</v>
      </c>
      <c r="BD19" s="436">
        <v>1.6199000106468048E-2</v>
      </c>
    </row>
    <row r="20" spans="1:56" x14ac:dyDescent="0.2">
      <c r="A20" s="410" t="s">
        <v>460</v>
      </c>
      <c r="B20" s="411" t="s">
        <v>269</v>
      </c>
      <c r="C20" s="445">
        <v>0</v>
      </c>
      <c r="D20" s="445">
        <v>0</v>
      </c>
      <c r="E20" s="445">
        <v>0</v>
      </c>
      <c r="F20" s="445">
        <v>0</v>
      </c>
      <c r="G20" s="445">
        <v>0</v>
      </c>
      <c r="H20" s="445">
        <v>0</v>
      </c>
      <c r="I20" s="445">
        <v>0</v>
      </c>
      <c r="J20" s="445">
        <v>0</v>
      </c>
      <c r="K20" s="445">
        <v>0</v>
      </c>
      <c r="L20" s="445">
        <v>0</v>
      </c>
      <c r="M20" s="445">
        <v>1.5748031496062992E-3</v>
      </c>
      <c r="N20" s="445">
        <v>0</v>
      </c>
      <c r="O20" s="445">
        <v>0</v>
      </c>
      <c r="P20" s="445">
        <v>0</v>
      </c>
      <c r="Q20" s="445">
        <v>0</v>
      </c>
      <c r="R20" s="445">
        <v>0.15492957746478872</v>
      </c>
      <c r="S20" s="445">
        <v>0</v>
      </c>
      <c r="T20" s="445">
        <v>0</v>
      </c>
      <c r="U20" s="445">
        <v>0</v>
      </c>
      <c r="V20" s="445">
        <v>0</v>
      </c>
      <c r="W20" s="445">
        <v>0</v>
      </c>
      <c r="X20" s="445">
        <v>0</v>
      </c>
      <c r="Y20" s="445">
        <v>1.2509382036527395E-4</v>
      </c>
      <c r="Z20" s="445">
        <v>0</v>
      </c>
      <c r="AA20" s="445">
        <v>0</v>
      </c>
      <c r="AB20" s="445">
        <v>0</v>
      </c>
      <c r="AC20" s="445">
        <v>0</v>
      </c>
      <c r="AD20" s="445">
        <v>0</v>
      </c>
      <c r="AE20" s="445">
        <v>0</v>
      </c>
      <c r="AF20" s="445">
        <v>0</v>
      </c>
      <c r="AG20" s="445">
        <v>0</v>
      </c>
      <c r="AH20" s="445">
        <v>0</v>
      </c>
      <c r="AI20" s="445">
        <v>0</v>
      </c>
      <c r="AJ20" s="445">
        <v>0</v>
      </c>
      <c r="AK20" s="445">
        <v>0</v>
      </c>
      <c r="AL20" s="445">
        <v>1.1789924973204717E-2</v>
      </c>
      <c r="AM20" s="445">
        <v>0</v>
      </c>
      <c r="AN20" s="445">
        <v>0</v>
      </c>
      <c r="AO20" s="445">
        <v>0</v>
      </c>
      <c r="AP20" s="446">
        <v>9.2613654827283657E-4</v>
      </c>
      <c r="AQ20" s="394">
        <v>0</v>
      </c>
      <c r="AR20" s="394">
        <v>2.5673668200594567E-5</v>
      </c>
      <c r="AS20" s="394">
        <v>0</v>
      </c>
      <c r="AT20" s="394">
        <v>4.8815869374536133E-3</v>
      </c>
      <c r="AU20" s="394">
        <v>8.8520578020119131E-2</v>
      </c>
      <c r="AV20" s="394">
        <v>4.1442048517520216E-2</v>
      </c>
      <c r="AW20" s="436">
        <v>3.7725343524616685E-3</v>
      </c>
      <c r="AX20" s="394">
        <v>6.5349316655155436E-3</v>
      </c>
      <c r="AY20" s="436">
        <v>4.7417621538677984E-2</v>
      </c>
      <c r="AZ20" s="436">
        <v>2.4206709533644628E-2</v>
      </c>
      <c r="BA20" s="394">
        <v>1.9520213694970978E-2</v>
      </c>
      <c r="BB20" s="436">
        <v>1.2570985893770313E-2</v>
      </c>
      <c r="BC20" s="394">
        <v>3.6958640875787145E-2</v>
      </c>
      <c r="BD20" s="436">
        <v>2.33404495411033E-2</v>
      </c>
    </row>
    <row r="21" spans="1:56" x14ac:dyDescent="0.2">
      <c r="A21" s="410" t="s">
        <v>461</v>
      </c>
      <c r="B21" s="411" t="s">
        <v>270</v>
      </c>
      <c r="C21" s="445">
        <v>5.4171180931744309E-4</v>
      </c>
      <c r="D21" s="445">
        <v>0</v>
      </c>
      <c r="E21" s="445">
        <v>0</v>
      </c>
      <c r="F21" s="445">
        <v>0</v>
      </c>
      <c r="G21" s="445">
        <v>0</v>
      </c>
      <c r="H21" s="445">
        <v>0</v>
      </c>
      <c r="I21" s="445">
        <v>0</v>
      </c>
      <c r="J21" s="445">
        <v>0</v>
      </c>
      <c r="K21" s="445">
        <v>0</v>
      </c>
      <c r="L21" s="445">
        <v>0</v>
      </c>
      <c r="M21" s="445">
        <v>0</v>
      </c>
      <c r="N21" s="445">
        <v>0</v>
      </c>
      <c r="O21" s="445">
        <v>0</v>
      </c>
      <c r="P21" s="445">
        <v>0</v>
      </c>
      <c r="Q21" s="445">
        <v>0</v>
      </c>
      <c r="R21" s="445">
        <v>4.6948356807511738E-3</v>
      </c>
      <c r="S21" s="445">
        <v>0</v>
      </c>
      <c r="T21" s="445">
        <v>0</v>
      </c>
      <c r="U21" s="445">
        <v>0</v>
      </c>
      <c r="V21" s="445">
        <v>0</v>
      </c>
      <c r="W21" s="445">
        <v>0</v>
      </c>
      <c r="X21" s="445">
        <v>0</v>
      </c>
      <c r="Y21" s="445">
        <v>2.501876407305479E-4</v>
      </c>
      <c r="Z21" s="445">
        <v>0</v>
      </c>
      <c r="AA21" s="445">
        <v>0</v>
      </c>
      <c r="AB21" s="445">
        <v>0</v>
      </c>
      <c r="AC21" s="445">
        <v>1.148105625717566E-3</v>
      </c>
      <c r="AD21" s="445">
        <v>0</v>
      </c>
      <c r="AE21" s="445">
        <v>0</v>
      </c>
      <c r="AF21" s="445">
        <v>0</v>
      </c>
      <c r="AG21" s="445">
        <v>0</v>
      </c>
      <c r="AH21" s="445">
        <v>3.1152647975077881E-3</v>
      </c>
      <c r="AI21" s="445">
        <v>0</v>
      </c>
      <c r="AJ21" s="445">
        <v>1.2711864406779662E-2</v>
      </c>
      <c r="AK21" s="445">
        <v>0</v>
      </c>
      <c r="AL21" s="445">
        <v>4.2872454448017148E-3</v>
      </c>
      <c r="AM21" s="445">
        <v>1.5316281206922958E-4</v>
      </c>
      <c r="AN21" s="445">
        <v>0</v>
      </c>
      <c r="AO21" s="445">
        <v>0</v>
      </c>
      <c r="AP21" s="446">
        <v>1.2348487310304488E-3</v>
      </c>
      <c r="AQ21" s="394">
        <v>1.4243050769584195E-3</v>
      </c>
      <c r="AR21" s="394">
        <v>3.3906948002854204E-4</v>
      </c>
      <c r="AS21" s="394">
        <v>0</v>
      </c>
      <c r="AT21" s="394">
        <v>2.4094190675393024E-2</v>
      </c>
      <c r="AU21" s="394">
        <v>5.6722273209883212E-2</v>
      </c>
      <c r="AV21" s="394">
        <v>0.17958221024258761</v>
      </c>
      <c r="AW21" s="436">
        <v>6.5240882511426708E-3</v>
      </c>
      <c r="AX21" s="394">
        <v>5.4213462601860624E-3</v>
      </c>
      <c r="AY21" s="436">
        <v>3.3009896394551427E-3</v>
      </c>
      <c r="AZ21" s="436">
        <v>5.0150670553217947E-3</v>
      </c>
      <c r="BA21" s="394">
        <v>4.7478722591201873E-3</v>
      </c>
      <c r="BB21" s="436">
        <v>5.9290550185930506E-3</v>
      </c>
      <c r="BC21" s="394">
        <v>4.0134007975190589E-3</v>
      </c>
      <c r="BD21" s="436">
        <v>4.0985343977549158E-3</v>
      </c>
    </row>
    <row r="22" spans="1:56" x14ac:dyDescent="0.2">
      <c r="A22" s="410" t="s">
        <v>462</v>
      </c>
      <c r="B22" s="411" t="s">
        <v>280</v>
      </c>
      <c r="C22" s="445">
        <v>0</v>
      </c>
      <c r="D22" s="445">
        <v>0</v>
      </c>
      <c r="E22" s="445">
        <v>0</v>
      </c>
      <c r="F22" s="445">
        <v>0</v>
      </c>
      <c r="G22" s="445">
        <v>0</v>
      </c>
      <c r="H22" s="445">
        <v>0</v>
      </c>
      <c r="I22" s="445">
        <v>0</v>
      </c>
      <c r="J22" s="445">
        <v>0</v>
      </c>
      <c r="K22" s="445">
        <v>0</v>
      </c>
      <c r="L22" s="445">
        <v>0</v>
      </c>
      <c r="M22" s="445">
        <v>0</v>
      </c>
      <c r="N22" s="445">
        <v>0</v>
      </c>
      <c r="O22" s="445">
        <v>0</v>
      </c>
      <c r="P22" s="445">
        <v>5.5865921787709499E-3</v>
      </c>
      <c r="Q22" s="445">
        <v>0</v>
      </c>
      <c r="R22" s="445">
        <v>1.4084507042253521E-2</v>
      </c>
      <c r="S22" s="445">
        <v>0.33333333333333331</v>
      </c>
      <c r="T22" s="445">
        <v>0.33333333333333331</v>
      </c>
      <c r="U22" s="445">
        <v>0.15</v>
      </c>
      <c r="V22" s="445">
        <v>0</v>
      </c>
      <c r="W22" s="445">
        <v>2.2222222222222223E-2</v>
      </c>
      <c r="X22" s="445">
        <v>0</v>
      </c>
      <c r="Y22" s="445">
        <v>3.7528146109582188E-4</v>
      </c>
      <c r="Z22" s="445">
        <v>0</v>
      </c>
      <c r="AA22" s="445">
        <v>0</v>
      </c>
      <c r="AB22" s="445">
        <v>0</v>
      </c>
      <c r="AC22" s="445">
        <v>0</v>
      </c>
      <c r="AD22" s="445">
        <v>0</v>
      </c>
      <c r="AE22" s="445">
        <v>0</v>
      </c>
      <c r="AF22" s="445">
        <v>0</v>
      </c>
      <c r="AG22" s="445">
        <v>0</v>
      </c>
      <c r="AH22" s="445">
        <v>2.2499134648667359E-3</v>
      </c>
      <c r="AI22" s="445">
        <v>9.5389507154213036E-4</v>
      </c>
      <c r="AJ22" s="445">
        <v>0</v>
      </c>
      <c r="AK22" s="445">
        <v>0</v>
      </c>
      <c r="AL22" s="445">
        <v>1.1789924973204717E-2</v>
      </c>
      <c r="AM22" s="445">
        <v>0</v>
      </c>
      <c r="AN22" s="445">
        <v>0</v>
      </c>
      <c r="AO22" s="445">
        <v>1.9607843137254902E-2</v>
      </c>
      <c r="AP22" s="446">
        <v>1.0886166444610535E-3</v>
      </c>
      <c r="AQ22" s="394">
        <v>2.2972662531587412E-5</v>
      </c>
      <c r="AR22" s="394">
        <v>5.1170276620495381E-4</v>
      </c>
      <c r="AS22" s="394">
        <v>0</v>
      </c>
      <c r="AT22" s="394">
        <v>0</v>
      </c>
      <c r="AU22" s="394">
        <v>0</v>
      </c>
      <c r="AV22" s="394">
        <v>-0.32311320754716982</v>
      </c>
      <c r="AW22" s="436">
        <v>-2.1993910002077847E-4</v>
      </c>
      <c r="AX22" s="394">
        <v>1.9123128761869907E-2</v>
      </c>
      <c r="AY22" s="436">
        <v>9.9417576832982815E-3</v>
      </c>
      <c r="AZ22" s="436">
        <v>4.5376614822042532E-3</v>
      </c>
      <c r="BA22" s="394">
        <v>1.6206914265166694E-2</v>
      </c>
      <c r="BB22" s="436">
        <v>3.6035845116976981E-2</v>
      </c>
      <c r="BC22" s="394">
        <v>-2.9982123238048667E-2</v>
      </c>
      <c r="BD22" s="436">
        <v>5.3062509688106873E-3</v>
      </c>
    </row>
    <row r="23" spans="1:56" x14ac:dyDescent="0.2">
      <c r="A23" s="410" t="s">
        <v>463</v>
      </c>
      <c r="B23" s="252" t="s">
        <v>35</v>
      </c>
      <c r="C23" s="445">
        <v>0</v>
      </c>
      <c r="D23" s="445">
        <v>0</v>
      </c>
      <c r="E23" s="445">
        <v>1.8770530267480056E-3</v>
      </c>
      <c r="F23" s="445">
        <v>0</v>
      </c>
      <c r="G23" s="445">
        <v>0</v>
      </c>
      <c r="H23" s="445">
        <v>0</v>
      </c>
      <c r="I23" s="445">
        <v>0</v>
      </c>
      <c r="J23" s="445">
        <v>0</v>
      </c>
      <c r="K23" s="445">
        <v>0</v>
      </c>
      <c r="L23" s="445">
        <v>0</v>
      </c>
      <c r="M23" s="445">
        <v>0</v>
      </c>
      <c r="N23" s="445">
        <v>0</v>
      </c>
      <c r="O23" s="445">
        <v>0</v>
      </c>
      <c r="P23" s="445">
        <v>0</v>
      </c>
      <c r="Q23" s="445">
        <v>0</v>
      </c>
      <c r="R23" s="445">
        <v>2.3474178403755867E-2</v>
      </c>
      <c r="S23" s="445">
        <v>0</v>
      </c>
      <c r="T23" s="445">
        <v>0</v>
      </c>
      <c r="U23" s="445">
        <v>0.125</v>
      </c>
      <c r="V23" s="445">
        <v>0</v>
      </c>
      <c r="W23" s="445">
        <v>4.4444444444444446E-2</v>
      </c>
      <c r="X23" s="445">
        <v>0</v>
      </c>
      <c r="Y23" s="445">
        <v>8.5063797848386295E-3</v>
      </c>
      <c r="Z23" s="445">
        <v>0</v>
      </c>
      <c r="AA23" s="445">
        <v>0</v>
      </c>
      <c r="AB23" s="445">
        <v>0</v>
      </c>
      <c r="AC23" s="445">
        <v>3.8270187523918868E-4</v>
      </c>
      <c r="AD23" s="445">
        <v>0</v>
      </c>
      <c r="AE23" s="445">
        <v>0</v>
      </c>
      <c r="AF23" s="445">
        <v>0</v>
      </c>
      <c r="AG23" s="445">
        <v>0</v>
      </c>
      <c r="AH23" s="445">
        <v>1.9037729318103151E-3</v>
      </c>
      <c r="AI23" s="445">
        <v>3.1796502384737679E-4</v>
      </c>
      <c r="AJ23" s="445">
        <v>0</v>
      </c>
      <c r="AK23" s="445">
        <v>0</v>
      </c>
      <c r="AL23" s="445">
        <v>6.9667738478027871E-3</v>
      </c>
      <c r="AM23" s="445">
        <v>0</v>
      </c>
      <c r="AN23" s="445">
        <v>0</v>
      </c>
      <c r="AO23" s="445">
        <v>0</v>
      </c>
      <c r="AP23" s="446">
        <v>1.9497611542586032E-3</v>
      </c>
      <c r="AQ23" s="394">
        <v>5.2607397197335171E-3</v>
      </c>
      <c r="AR23" s="394">
        <v>1.0239367117519889E-2</v>
      </c>
      <c r="AS23" s="394">
        <v>0</v>
      </c>
      <c r="AT23" s="394">
        <v>1.5801902705620402E-2</v>
      </c>
      <c r="AU23" s="394">
        <v>5.7909985783440407E-2</v>
      </c>
      <c r="AV23" s="394">
        <v>0.39487870619946092</v>
      </c>
      <c r="AW23" s="436">
        <v>1.2078708100877963E-2</v>
      </c>
      <c r="AX23" s="394">
        <v>1.5018255272699899E-2</v>
      </c>
      <c r="AY23" s="436">
        <v>7.0511400280988443E-2</v>
      </c>
      <c r="AZ23" s="436">
        <v>3.9436285901607047E-2</v>
      </c>
      <c r="BA23" s="394">
        <v>3.2644153687645679E-2</v>
      </c>
      <c r="BB23" s="436">
        <v>1.5228817844618965E-2</v>
      </c>
      <c r="BC23" s="394">
        <v>6.5965961251747515E-2</v>
      </c>
      <c r="BD23" s="436">
        <v>4.2217978602187803E-2</v>
      </c>
    </row>
    <row r="24" spans="1:56" x14ac:dyDescent="0.2">
      <c r="A24" s="410" t="s">
        <v>464</v>
      </c>
      <c r="B24" s="252" t="s">
        <v>465</v>
      </c>
      <c r="C24" s="445">
        <v>0</v>
      </c>
      <c r="D24" s="445">
        <v>0</v>
      </c>
      <c r="E24" s="445">
        <v>0</v>
      </c>
      <c r="F24" s="445">
        <v>0</v>
      </c>
      <c r="G24" s="445">
        <v>0</v>
      </c>
      <c r="H24" s="445">
        <v>0</v>
      </c>
      <c r="I24" s="445">
        <v>0</v>
      </c>
      <c r="J24" s="445">
        <v>0</v>
      </c>
      <c r="K24" s="445">
        <v>0</v>
      </c>
      <c r="L24" s="445">
        <v>0</v>
      </c>
      <c r="M24" s="445">
        <v>0</v>
      </c>
      <c r="N24" s="445">
        <v>0</v>
      </c>
      <c r="O24" s="445">
        <v>0</v>
      </c>
      <c r="P24" s="445">
        <v>0</v>
      </c>
      <c r="Q24" s="445">
        <v>0</v>
      </c>
      <c r="R24" s="445">
        <v>0</v>
      </c>
      <c r="S24" s="445">
        <v>0</v>
      </c>
      <c r="T24" s="445">
        <v>0</v>
      </c>
      <c r="U24" s="445">
        <v>0</v>
      </c>
      <c r="V24" s="445">
        <v>0</v>
      </c>
      <c r="W24" s="445">
        <v>0</v>
      </c>
      <c r="X24" s="445">
        <v>0</v>
      </c>
      <c r="Y24" s="445">
        <v>1.7513134851138354E-3</v>
      </c>
      <c r="Z24" s="445">
        <v>0</v>
      </c>
      <c r="AA24" s="445">
        <v>0</v>
      </c>
      <c r="AB24" s="445">
        <v>0</v>
      </c>
      <c r="AC24" s="445">
        <v>3.8270187523918868E-4</v>
      </c>
      <c r="AD24" s="445">
        <v>0</v>
      </c>
      <c r="AE24" s="445">
        <v>0</v>
      </c>
      <c r="AF24" s="445">
        <v>0</v>
      </c>
      <c r="AG24" s="445">
        <v>0</v>
      </c>
      <c r="AH24" s="445">
        <v>1.7307026652821046E-3</v>
      </c>
      <c r="AI24" s="445">
        <v>0</v>
      </c>
      <c r="AJ24" s="445">
        <v>0</v>
      </c>
      <c r="AK24" s="445">
        <v>0</v>
      </c>
      <c r="AL24" s="445">
        <v>2.1436227224008574E-3</v>
      </c>
      <c r="AM24" s="445">
        <v>0</v>
      </c>
      <c r="AN24" s="445">
        <v>0</v>
      </c>
      <c r="AO24" s="445">
        <v>0</v>
      </c>
      <c r="AP24" s="446">
        <v>4.7119227894582916E-4</v>
      </c>
      <c r="AQ24" s="394">
        <v>6.4323455088444756E-4</v>
      </c>
      <c r="AR24" s="394">
        <v>1.1068892190070134E-2</v>
      </c>
      <c r="AS24" s="394">
        <v>0</v>
      </c>
      <c r="AT24" s="394">
        <v>4.651845354564469E-2</v>
      </c>
      <c r="AU24" s="394">
        <v>2.5769763717180441E-2</v>
      </c>
      <c r="AV24" s="394">
        <v>-0.22540431266846361</v>
      </c>
      <c r="AW24" s="436">
        <v>1.5675291173323006E-2</v>
      </c>
      <c r="AX24" s="394">
        <v>9.5785481649403904E-3</v>
      </c>
      <c r="AY24" s="436">
        <v>4.1811658850840108E-2</v>
      </c>
      <c r="AZ24" s="436">
        <v>2.7912066264262916E-2</v>
      </c>
      <c r="BA24" s="394">
        <v>1.9816525026091686E-2</v>
      </c>
      <c r="BB24" s="436">
        <v>0</v>
      </c>
      <c r="BC24" s="394">
        <v>5.8501719614181928E-2</v>
      </c>
      <c r="BD24" s="436">
        <v>3.0710368402095834E-2</v>
      </c>
    </row>
    <row r="25" spans="1:56" x14ac:dyDescent="0.2">
      <c r="A25" s="410" t="s">
        <v>466</v>
      </c>
      <c r="B25" s="252" t="s">
        <v>191</v>
      </c>
      <c r="C25" s="445">
        <v>0</v>
      </c>
      <c r="D25" s="445">
        <v>0</v>
      </c>
      <c r="E25" s="445">
        <v>4.8803378695448145E-2</v>
      </c>
      <c r="F25" s="445">
        <v>0</v>
      </c>
      <c r="G25" s="445">
        <v>0</v>
      </c>
      <c r="H25" s="445">
        <v>0</v>
      </c>
      <c r="I25" s="445">
        <v>0</v>
      </c>
      <c r="J25" s="445">
        <v>0</v>
      </c>
      <c r="K25" s="445">
        <v>0</v>
      </c>
      <c r="L25" s="445">
        <v>0</v>
      </c>
      <c r="M25" s="445">
        <v>0</v>
      </c>
      <c r="N25" s="445">
        <v>0</v>
      </c>
      <c r="O25" s="445">
        <v>0</v>
      </c>
      <c r="P25" s="445">
        <v>0</v>
      </c>
      <c r="Q25" s="445">
        <v>0</v>
      </c>
      <c r="R25" s="445">
        <v>0</v>
      </c>
      <c r="S25" s="445">
        <v>0</v>
      </c>
      <c r="T25" s="445">
        <v>0</v>
      </c>
      <c r="U25" s="445">
        <v>0</v>
      </c>
      <c r="V25" s="445">
        <v>0</v>
      </c>
      <c r="W25" s="445">
        <v>0.51111111111111107</v>
      </c>
      <c r="X25" s="445">
        <v>0</v>
      </c>
      <c r="Y25" s="445">
        <v>0</v>
      </c>
      <c r="Z25" s="445">
        <v>0</v>
      </c>
      <c r="AA25" s="445">
        <v>0</v>
      </c>
      <c r="AB25" s="445">
        <v>0</v>
      </c>
      <c r="AC25" s="445">
        <v>0</v>
      </c>
      <c r="AD25" s="445">
        <v>0</v>
      </c>
      <c r="AE25" s="445">
        <v>0</v>
      </c>
      <c r="AF25" s="445">
        <v>2.8922631959508315E-3</v>
      </c>
      <c r="AG25" s="445">
        <v>0</v>
      </c>
      <c r="AH25" s="445">
        <v>5.5382485289027349E-3</v>
      </c>
      <c r="AI25" s="445">
        <v>0</v>
      </c>
      <c r="AJ25" s="445">
        <v>0</v>
      </c>
      <c r="AK25" s="445">
        <v>0</v>
      </c>
      <c r="AL25" s="445">
        <v>2.8938906752411574E-2</v>
      </c>
      <c r="AM25" s="445">
        <v>0</v>
      </c>
      <c r="AN25" s="445">
        <v>0</v>
      </c>
      <c r="AO25" s="445">
        <v>0</v>
      </c>
      <c r="AP25" s="446">
        <v>3.5258180872843078E-3</v>
      </c>
      <c r="AQ25" s="394">
        <v>0</v>
      </c>
      <c r="AR25" s="394">
        <v>1.8347819774390428E-2</v>
      </c>
      <c r="AS25" s="394">
        <v>0</v>
      </c>
      <c r="AT25" s="394">
        <v>4.3762229269280077E-2</v>
      </c>
      <c r="AU25" s="394">
        <v>4.6500746819269738E-2</v>
      </c>
      <c r="AV25" s="394">
        <v>0.25741239892183287</v>
      </c>
      <c r="AW25" s="436">
        <v>2.1441168316499309E-2</v>
      </c>
      <c r="AX25" s="394">
        <v>2.9544133816305228E-2</v>
      </c>
      <c r="AY25" s="436">
        <v>6.0918084045392062E-2</v>
      </c>
      <c r="AZ25" s="436">
        <v>3.9923849040110072E-2</v>
      </c>
      <c r="BA25" s="394">
        <v>3.9509221567789729E-2</v>
      </c>
      <c r="BB25" s="436">
        <v>4.7557237573679044E-2</v>
      </c>
      <c r="BC25" s="394">
        <v>3.1558194311564029E-2</v>
      </c>
      <c r="BD25" s="436">
        <v>3.5084943055775343E-2</v>
      </c>
    </row>
    <row r="26" spans="1:56" x14ac:dyDescent="0.2">
      <c r="A26" s="410" t="s">
        <v>467</v>
      </c>
      <c r="B26" s="252" t="s">
        <v>50</v>
      </c>
      <c r="C26" s="445">
        <v>1.0834236186348862E-3</v>
      </c>
      <c r="D26" s="445">
        <v>7.8125E-3</v>
      </c>
      <c r="E26" s="445">
        <v>7.5082121069920222E-3</v>
      </c>
      <c r="F26" s="445">
        <v>0</v>
      </c>
      <c r="G26" s="445">
        <v>1.0311750599520384E-2</v>
      </c>
      <c r="H26" s="445">
        <v>1.4084507042253521E-2</v>
      </c>
      <c r="I26" s="445">
        <v>0</v>
      </c>
      <c r="J26" s="445">
        <v>0</v>
      </c>
      <c r="K26" s="445">
        <v>0</v>
      </c>
      <c r="L26" s="445">
        <v>0</v>
      </c>
      <c r="M26" s="445">
        <v>1.1023622047244094E-2</v>
      </c>
      <c r="N26" s="445">
        <v>6.2500000000000003E-3</v>
      </c>
      <c r="O26" s="445">
        <v>0</v>
      </c>
      <c r="P26" s="445">
        <v>0</v>
      </c>
      <c r="Q26" s="445">
        <v>0</v>
      </c>
      <c r="R26" s="445">
        <v>0</v>
      </c>
      <c r="S26" s="445">
        <v>0</v>
      </c>
      <c r="T26" s="445">
        <v>0</v>
      </c>
      <c r="U26" s="445">
        <v>0</v>
      </c>
      <c r="V26" s="445">
        <v>0</v>
      </c>
      <c r="W26" s="445">
        <v>0</v>
      </c>
      <c r="X26" s="445">
        <v>5.128205128205128E-2</v>
      </c>
      <c r="Y26" s="445">
        <v>3.2524393294971229E-3</v>
      </c>
      <c r="Z26" s="445">
        <v>0</v>
      </c>
      <c r="AA26" s="445">
        <v>0</v>
      </c>
      <c r="AB26" s="445">
        <v>3.952569169960474E-3</v>
      </c>
      <c r="AC26" s="445">
        <v>6.5059318790662074E-3</v>
      </c>
      <c r="AD26" s="445">
        <v>1.7009847806624886E-2</v>
      </c>
      <c r="AE26" s="445">
        <v>0</v>
      </c>
      <c r="AF26" s="445">
        <v>2.1691973969631237E-3</v>
      </c>
      <c r="AG26" s="445">
        <v>1.0714285714285714E-2</v>
      </c>
      <c r="AH26" s="445">
        <v>8.9996538594669436E-3</v>
      </c>
      <c r="AI26" s="445">
        <v>1.5580286168521463E-2</v>
      </c>
      <c r="AJ26" s="445">
        <v>3.3292978208232446E-3</v>
      </c>
      <c r="AK26" s="445">
        <v>4.9295774647887321E-2</v>
      </c>
      <c r="AL26" s="445">
        <v>5.3590568060021436E-3</v>
      </c>
      <c r="AM26" s="445">
        <v>3.3695818655230512E-3</v>
      </c>
      <c r="AN26" s="445">
        <v>0</v>
      </c>
      <c r="AO26" s="445">
        <v>3.9215686274509803E-2</v>
      </c>
      <c r="AP26" s="446">
        <v>7.4740844246579796E-3</v>
      </c>
      <c r="AQ26" s="394">
        <v>1.9940271077417873E-2</v>
      </c>
      <c r="AR26" s="394">
        <v>9.8560326923179068E-3</v>
      </c>
      <c r="AS26" s="394">
        <v>0</v>
      </c>
      <c r="AT26" s="394">
        <v>5.4550974967950885E-3</v>
      </c>
      <c r="AU26" s="394">
        <v>9.9335960697511209E-3</v>
      </c>
      <c r="AV26" s="394">
        <v>-4.3800539083557952E-3</v>
      </c>
      <c r="AW26" s="436">
        <v>8.1938890499846338E-3</v>
      </c>
      <c r="AX26" s="394">
        <v>1.118757044062668E-2</v>
      </c>
      <c r="AY26" s="436">
        <v>9.6623470884429855E-3</v>
      </c>
      <c r="AZ26" s="436">
        <v>8.8814058070493512E-3</v>
      </c>
      <c r="BA26" s="394">
        <v>1.0703124445329828E-2</v>
      </c>
      <c r="BB26" s="436">
        <v>1.7752433696953E-2</v>
      </c>
      <c r="BC26" s="394">
        <v>-8.406142483792532E-4</v>
      </c>
      <c r="BD26" s="436">
        <v>6.8278702927936016E-3</v>
      </c>
    </row>
    <row r="27" spans="1:56" x14ac:dyDescent="0.2">
      <c r="A27" s="410" t="s">
        <v>468</v>
      </c>
      <c r="B27" s="252" t="s">
        <v>36</v>
      </c>
      <c r="C27" s="445">
        <v>2.7085590465872156E-3</v>
      </c>
      <c r="D27" s="445">
        <v>0</v>
      </c>
      <c r="E27" s="445">
        <v>9.3852651337400278E-4</v>
      </c>
      <c r="F27" s="445">
        <v>0</v>
      </c>
      <c r="G27" s="445">
        <v>5.3956834532374099E-4</v>
      </c>
      <c r="H27" s="445">
        <v>0</v>
      </c>
      <c r="I27" s="445">
        <v>0</v>
      </c>
      <c r="J27" s="445">
        <v>0</v>
      </c>
      <c r="K27" s="445">
        <v>0</v>
      </c>
      <c r="L27" s="445">
        <v>0</v>
      </c>
      <c r="M27" s="445">
        <v>6.2992125984251968E-3</v>
      </c>
      <c r="N27" s="445">
        <v>6.2500000000000003E-3</v>
      </c>
      <c r="O27" s="445">
        <v>0</v>
      </c>
      <c r="P27" s="445">
        <v>5.5865921787709499E-3</v>
      </c>
      <c r="Q27" s="445">
        <v>0</v>
      </c>
      <c r="R27" s="445">
        <v>0</v>
      </c>
      <c r="S27" s="445">
        <v>0</v>
      </c>
      <c r="T27" s="445">
        <v>0</v>
      </c>
      <c r="U27" s="445">
        <v>0</v>
      </c>
      <c r="V27" s="445">
        <v>0</v>
      </c>
      <c r="W27" s="445">
        <v>0</v>
      </c>
      <c r="X27" s="445">
        <v>0</v>
      </c>
      <c r="Y27" s="445">
        <v>6.2546910182636974E-4</v>
      </c>
      <c r="Z27" s="445">
        <v>0</v>
      </c>
      <c r="AA27" s="445">
        <v>0</v>
      </c>
      <c r="AB27" s="445">
        <v>2.635046113306983E-3</v>
      </c>
      <c r="AC27" s="445">
        <v>3.0616150019135095E-3</v>
      </c>
      <c r="AD27" s="445">
        <v>2.6857654431512983E-3</v>
      </c>
      <c r="AE27" s="445">
        <v>9.497964721845319E-3</v>
      </c>
      <c r="AF27" s="445">
        <v>1.4461315979754157E-3</v>
      </c>
      <c r="AG27" s="445">
        <v>3.5714285714285713E-3</v>
      </c>
      <c r="AH27" s="445">
        <v>8.3073727933541015E-3</v>
      </c>
      <c r="AI27" s="445">
        <v>5.723370429252782E-3</v>
      </c>
      <c r="AJ27" s="445">
        <v>2.4213075060532689E-3</v>
      </c>
      <c r="AK27" s="445">
        <v>1.4084507042253522E-3</v>
      </c>
      <c r="AL27" s="445">
        <v>1.0718113612004287E-3</v>
      </c>
      <c r="AM27" s="445">
        <v>1.837953744830755E-3</v>
      </c>
      <c r="AN27" s="445">
        <v>0</v>
      </c>
      <c r="AO27" s="445">
        <v>0</v>
      </c>
      <c r="AP27" s="446">
        <v>2.5996815390114713E-3</v>
      </c>
      <c r="AQ27" s="394">
        <v>0</v>
      </c>
      <c r="AR27" s="394">
        <v>0</v>
      </c>
      <c r="AS27" s="394">
        <v>0</v>
      </c>
      <c r="AT27" s="394">
        <v>0.61719182241414206</v>
      </c>
      <c r="AU27" s="394">
        <v>0.20313484136838886</v>
      </c>
      <c r="AV27" s="394">
        <v>0</v>
      </c>
      <c r="AW27" s="436">
        <v>0.11242129218851558</v>
      </c>
      <c r="AX27" s="394">
        <v>6.3029117550124344E-2</v>
      </c>
      <c r="AY27" s="436">
        <v>0</v>
      </c>
      <c r="AZ27" s="436">
        <v>5.9786814248909602E-2</v>
      </c>
      <c r="BA27" s="394">
        <v>4.3009621034721675E-2</v>
      </c>
      <c r="BB27" s="436">
        <v>0</v>
      </c>
      <c r="BC27" s="394">
        <v>0.12530894025187461</v>
      </c>
      <c r="BD27" s="436">
        <v>6.665352805659569E-2</v>
      </c>
    </row>
    <row r="28" spans="1:56" x14ac:dyDescent="0.2">
      <c r="A28" s="410" t="s">
        <v>469</v>
      </c>
      <c r="B28" s="252" t="s">
        <v>192</v>
      </c>
      <c r="C28" s="445">
        <v>9.7508125677139759E-3</v>
      </c>
      <c r="D28" s="445">
        <v>7.8125E-3</v>
      </c>
      <c r="E28" s="445">
        <v>7.0389488503050214E-3</v>
      </c>
      <c r="F28" s="445">
        <v>0</v>
      </c>
      <c r="G28" s="445">
        <v>1.4808153477218226E-2</v>
      </c>
      <c r="H28" s="445">
        <v>4.2253521126760563E-2</v>
      </c>
      <c r="I28" s="445">
        <v>0</v>
      </c>
      <c r="J28" s="445">
        <v>2.1505376344086023E-2</v>
      </c>
      <c r="K28" s="445">
        <v>9.3023255813953487E-3</v>
      </c>
      <c r="L28" s="445">
        <v>4.0404040404040407E-2</v>
      </c>
      <c r="M28" s="445">
        <v>5.6692913385826771E-2</v>
      </c>
      <c r="N28" s="445">
        <v>0.05</v>
      </c>
      <c r="O28" s="445">
        <v>0</v>
      </c>
      <c r="P28" s="445">
        <v>2.7932960893854747E-2</v>
      </c>
      <c r="Q28" s="445">
        <v>0</v>
      </c>
      <c r="R28" s="445">
        <v>1.4084507042253521E-2</v>
      </c>
      <c r="S28" s="445">
        <v>0</v>
      </c>
      <c r="T28" s="445">
        <v>0</v>
      </c>
      <c r="U28" s="445">
        <v>8.3333333333333332E-3</v>
      </c>
      <c r="V28" s="445">
        <v>0</v>
      </c>
      <c r="W28" s="445">
        <v>0</v>
      </c>
      <c r="X28" s="445">
        <v>1.7094017094017096E-2</v>
      </c>
      <c r="Y28" s="445">
        <v>3.1273455091318488E-3</v>
      </c>
      <c r="Z28" s="445">
        <v>0.1111111111111111</v>
      </c>
      <c r="AA28" s="445">
        <v>0</v>
      </c>
      <c r="AB28" s="445">
        <v>7.6416337285902497E-2</v>
      </c>
      <c r="AC28" s="445">
        <v>2.3344814389590508E-2</v>
      </c>
      <c r="AD28" s="445">
        <v>4.4762757385854966E-3</v>
      </c>
      <c r="AE28" s="445">
        <v>3.3921302578018993E-4</v>
      </c>
      <c r="AF28" s="445">
        <v>4.3383947939262474E-3</v>
      </c>
      <c r="AG28" s="445">
        <v>3.5714285714285713E-3</v>
      </c>
      <c r="AH28" s="445">
        <v>1.2114918656974732E-2</v>
      </c>
      <c r="AI28" s="445">
        <v>2.2575516693163752E-2</v>
      </c>
      <c r="AJ28" s="445">
        <v>1.1501210653753027E-2</v>
      </c>
      <c r="AK28" s="445">
        <v>4.2253521126760559E-3</v>
      </c>
      <c r="AL28" s="445">
        <v>6.4308681672025723E-3</v>
      </c>
      <c r="AM28" s="445">
        <v>4.9318425486291929E-2</v>
      </c>
      <c r="AN28" s="445">
        <v>0</v>
      </c>
      <c r="AO28" s="445">
        <v>0</v>
      </c>
      <c r="AP28" s="446">
        <v>1.6654209859292238E-2</v>
      </c>
      <c r="AQ28" s="394">
        <v>2.7567195037904891E-4</v>
      </c>
      <c r="AR28" s="394">
        <v>2.3010689098960483E-2</v>
      </c>
      <c r="AS28" s="394">
        <v>0</v>
      </c>
      <c r="AT28" s="394">
        <v>0</v>
      </c>
      <c r="AU28" s="394">
        <v>0</v>
      </c>
      <c r="AV28" s="394">
        <v>0</v>
      </c>
      <c r="AW28" s="436">
        <v>1.5050779886685061E-2</v>
      </c>
      <c r="AX28" s="394">
        <v>2.7564528433761559E-2</v>
      </c>
      <c r="AY28" s="436">
        <v>1.2885759198032423E-4</v>
      </c>
      <c r="AZ28" s="436">
        <v>8.0644913060474444E-3</v>
      </c>
      <c r="BA28" s="394">
        <v>1.8850328740612109E-2</v>
      </c>
      <c r="BB28" s="436">
        <v>4.2952094860170958E-2</v>
      </c>
      <c r="BC28" s="394">
        <v>-3.0169858269728147E-2</v>
      </c>
      <c r="BD28" s="436">
        <v>5.6007370566083167E-3</v>
      </c>
    </row>
    <row r="29" spans="1:56" x14ac:dyDescent="0.2">
      <c r="A29" s="410" t="s">
        <v>470</v>
      </c>
      <c r="B29" s="252" t="s">
        <v>285</v>
      </c>
      <c r="C29" s="445">
        <v>5.4171180931744309E-4</v>
      </c>
      <c r="D29" s="445">
        <v>0</v>
      </c>
      <c r="E29" s="445">
        <v>0</v>
      </c>
      <c r="F29" s="445">
        <v>0</v>
      </c>
      <c r="G29" s="445">
        <v>1.9784172661870504E-3</v>
      </c>
      <c r="H29" s="445">
        <v>0</v>
      </c>
      <c r="I29" s="445">
        <v>0</v>
      </c>
      <c r="J29" s="445">
        <v>0</v>
      </c>
      <c r="K29" s="445">
        <v>0</v>
      </c>
      <c r="L29" s="445">
        <v>0</v>
      </c>
      <c r="M29" s="445">
        <v>1.5748031496062992E-3</v>
      </c>
      <c r="N29" s="445">
        <v>0</v>
      </c>
      <c r="O29" s="445">
        <v>0</v>
      </c>
      <c r="P29" s="445">
        <v>0</v>
      </c>
      <c r="Q29" s="445">
        <v>0</v>
      </c>
      <c r="R29" s="445">
        <v>0</v>
      </c>
      <c r="S29" s="445">
        <v>0</v>
      </c>
      <c r="T29" s="445">
        <v>0</v>
      </c>
      <c r="U29" s="445">
        <v>0</v>
      </c>
      <c r="V29" s="445">
        <v>0</v>
      </c>
      <c r="W29" s="445">
        <v>0</v>
      </c>
      <c r="X29" s="445">
        <v>0</v>
      </c>
      <c r="Y29" s="445">
        <v>7.5056292219164377E-4</v>
      </c>
      <c r="Z29" s="445">
        <v>0</v>
      </c>
      <c r="AA29" s="445">
        <v>0</v>
      </c>
      <c r="AB29" s="445">
        <v>9.22266139657444E-3</v>
      </c>
      <c r="AC29" s="445">
        <v>2.2962112514351321E-3</v>
      </c>
      <c r="AD29" s="445">
        <v>8.9525514771709937E-4</v>
      </c>
      <c r="AE29" s="445">
        <v>0</v>
      </c>
      <c r="AF29" s="445">
        <v>7.2306579898770787E-4</v>
      </c>
      <c r="AG29" s="445">
        <v>0</v>
      </c>
      <c r="AH29" s="445">
        <v>3.9806161301488407E-3</v>
      </c>
      <c r="AI29" s="445">
        <v>9.538950715421303E-3</v>
      </c>
      <c r="AJ29" s="445">
        <v>4.5399515738498786E-3</v>
      </c>
      <c r="AK29" s="445">
        <v>2.8169014084507044E-3</v>
      </c>
      <c r="AL29" s="445">
        <v>5.3590568060021436E-4</v>
      </c>
      <c r="AM29" s="445">
        <v>1.0874559656915301E-2</v>
      </c>
      <c r="AN29" s="445">
        <v>0</v>
      </c>
      <c r="AO29" s="445">
        <v>0</v>
      </c>
      <c r="AP29" s="446">
        <v>3.2171059045266953E-3</v>
      </c>
      <c r="AQ29" s="394">
        <v>2.7567195037904891E-4</v>
      </c>
      <c r="AR29" s="394">
        <v>6.1785010473086027E-3</v>
      </c>
      <c r="AS29" s="394">
        <v>-3.2047751149212329E-4</v>
      </c>
      <c r="AT29" s="394">
        <v>0</v>
      </c>
      <c r="AU29" s="394">
        <v>0</v>
      </c>
      <c r="AV29" s="394">
        <v>0</v>
      </c>
      <c r="AW29" s="436">
        <v>4.0092582785366641E-3</v>
      </c>
      <c r="AX29" s="394">
        <v>4.8197224880294921E-3</v>
      </c>
      <c r="AY29" s="436">
        <v>3.3910584665026145E-3</v>
      </c>
      <c r="AZ29" s="436">
        <v>3.7198235661673042E-3</v>
      </c>
      <c r="BA29" s="394">
        <v>4.3659459556531152E-3</v>
      </c>
      <c r="BB29" s="436">
        <v>0</v>
      </c>
      <c r="BC29" s="394">
        <v>7.796487484008653E-3</v>
      </c>
      <c r="BD29" s="436">
        <v>6.766060575464649E-3</v>
      </c>
    </row>
    <row r="30" spans="1:56" x14ac:dyDescent="0.2">
      <c r="A30" s="410" t="s">
        <v>471</v>
      </c>
      <c r="B30" s="252" t="s">
        <v>281</v>
      </c>
      <c r="C30" s="445">
        <v>5.4171180931744309E-4</v>
      </c>
      <c r="D30" s="445">
        <v>0</v>
      </c>
      <c r="E30" s="445">
        <v>0</v>
      </c>
      <c r="F30" s="445">
        <v>0</v>
      </c>
      <c r="G30" s="445">
        <v>9.5923261390887292E-4</v>
      </c>
      <c r="H30" s="445">
        <v>0</v>
      </c>
      <c r="I30" s="445">
        <v>0</v>
      </c>
      <c r="J30" s="445">
        <v>0</v>
      </c>
      <c r="K30" s="445">
        <v>0</v>
      </c>
      <c r="L30" s="445">
        <v>0</v>
      </c>
      <c r="M30" s="445">
        <v>1.5748031496062992E-3</v>
      </c>
      <c r="N30" s="445">
        <v>0</v>
      </c>
      <c r="O30" s="445">
        <v>0</v>
      </c>
      <c r="P30" s="445">
        <v>0</v>
      </c>
      <c r="Q30" s="445">
        <v>0</v>
      </c>
      <c r="R30" s="445">
        <v>0</v>
      </c>
      <c r="S30" s="445">
        <v>0</v>
      </c>
      <c r="T30" s="445">
        <v>0</v>
      </c>
      <c r="U30" s="445">
        <v>0</v>
      </c>
      <c r="V30" s="445">
        <v>0</v>
      </c>
      <c r="W30" s="445">
        <v>0</v>
      </c>
      <c r="X30" s="445">
        <v>0</v>
      </c>
      <c r="Y30" s="445">
        <v>2.0015011258443832E-3</v>
      </c>
      <c r="Z30" s="445">
        <v>0</v>
      </c>
      <c r="AA30" s="445">
        <v>0</v>
      </c>
      <c r="AB30" s="445">
        <v>0</v>
      </c>
      <c r="AC30" s="445">
        <v>1.148105625717566E-3</v>
      </c>
      <c r="AD30" s="445">
        <v>3.5810205908683975E-3</v>
      </c>
      <c r="AE30" s="445">
        <v>0</v>
      </c>
      <c r="AF30" s="445">
        <v>2.8922631959508315E-3</v>
      </c>
      <c r="AG30" s="445">
        <v>0</v>
      </c>
      <c r="AH30" s="445">
        <v>2.7518172377985463E-2</v>
      </c>
      <c r="AI30" s="445">
        <v>5.4054054054054057E-3</v>
      </c>
      <c r="AJ30" s="445">
        <v>3.934624697336562E-3</v>
      </c>
      <c r="AK30" s="445">
        <v>0</v>
      </c>
      <c r="AL30" s="445">
        <v>0</v>
      </c>
      <c r="AM30" s="445">
        <v>3.4767958339715119E-2</v>
      </c>
      <c r="AN30" s="445">
        <v>0</v>
      </c>
      <c r="AO30" s="445">
        <v>1.9607843137254902E-2</v>
      </c>
      <c r="AP30" s="446">
        <v>7.5065804438956231E-3</v>
      </c>
      <c r="AQ30" s="394">
        <v>0</v>
      </c>
      <c r="AR30" s="394">
        <v>9.5612281574628043E-4</v>
      </c>
      <c r="AS30" s="394">
        <v>7.1706843196362577E-3</v>
      </c>
      <c r="AT30" s="394">
        <v>0</v>
      </c>
      <c r="AU30" s="394">
        <v>0</v>
      </c>
      <c r="AV30" s="394">
        <v>0</v>
      </c>
      <c r="AW30" s="436">
        <v>1.4539132085584091E-3</v>
      </c>
      <c r="AX30" s="394">
        <v>3.8368051145977002E-3</v>
      </c>
      <c r="AY30" s="436">
        <v>1.3806170569320454E-5</v>
      </c>
      <c r="AZ30" s="436">
        <v>7.7967009458848005E-4</v>
      </c>
      <c r="BA30" s="394">
        <v>2.6225327748731334E-3</v>
      </c>
      <c r="BB30" s="436">
        <v>1.0030887362671324E-3</v>
      </c>
      <c r="BC30" s="394">
        <v>5.3481904213845035E-4</v>
      </c>
      <c r="BD30" s="436">
        <v>3.5127983330145766E-3</v>
      </c>
    </row>
    <row r="31" spans="1:56" x14ac:dyDescent="0.2">
      <c r="A31" s="410" t="s">
        <v>472</v>
      </c>
      <c r="B31" s="252" t="s">
        <v>384</v>
      </c>
      <c r="C31" s="445">
        <v>7.2589382448537382E-2</v>
      </c>
      <c r="D31" s="445">
        <v>2.34375E-2</v>
      </c>
      <c r="E31" s="445">
        <v>6.2881276396058186E-2</v>
      </c>
      <c r="F31" s="445">
        <v>0</v>
      </c>
      <c r="G31" s="445">
        <v>8.3273381294964033E-2</v>
      </c>
      <c r="H31" s="445">
        <v>8.4507042253521125E-2</v>
      </c>
      <c r="I31" s="445">
        <v>0.10526315789473684</v>
      </c>
      <c r="J31" s="445">
        <v>4.3010752688172046E-2</v>
      </c>
      <c r="K31" s="445">
        <v>9.3023255813953487E-3</v>
      </c>
      <c r="L31" s="445">
        <v>6.0606060606060608E-2</v>
      </c>
      <c r="M31" s="445">
        <v>3.937007874015748E-2</v>
      </c>
      <c r="N31" s="445">
        <v>2.5000000000000001E-2</v>
      </c>
      <c r="O31" s="445">
        <v>0</v>
      </c>
      <c r="P31" s="445">
        <v>5.027932960893855E-2</v>
      </c>
      <c r="Q31" s="445">
        <v>0</v>
      </c>
      <c r="R31" s="445">
        <v>4.2253521126760563E-2</v>
      </c>
      <c r="S31" s="445">
        <v>0</v>
      </c>
      <c r="T31" s="445">
        <v>0</v>
      </c>
      <c r="U31" s="445">
        <v>5.8333333333333334E-2</v>
      </c>
      <c r="V31" s="445">
        <v>0</v>
      </c>
      <c r="W31" s="445">
        <v>4.4444444444444446E-2</v>
      </c>
      <c r="X31" s="445">
        <v>8.5470085470085472E-2</v>
      </c>
      <c r="Y31" s="445">
        <v>5.9044283212409308E-2</v>
      </c>
      <c r="Z31" s="445">
        <v>3.7037037037037035E-2</v>
      </c>
      <c r="AA31" s="445">
        <v>0</v>
      </c>
      <c r="AB31" s="445">
        <v>1.5810276679841896E-2</v>
      </c>
      <c r="AC31" s="445">
        <v>1.1098354381936472E-2</v>
      </c>
      <c r="AD31" s="445">
        <v>5.3715308863025966E-3</v>
      </c>
      <c r="AE31" s="445">
        <v>6.7842605156037987E-4</v>
      </c>
      <c r="AF31" s="445">
        <v>1.3015184381778741E-2</v>
      </c>
      <c r="AG31" s="445">
        <v>7.1428571428571426E-3</v>
      </c>
      <c r="AH31" s="445">
        <v>1.0038075458636206E-2</v>
      </c>
      <c r="AI31" s="445">
        <v>1.7488076311605722E-2</v>
      </c>
      <c r="AJ31" s="445">
        <v>5.9019370460048425E-2</v>
      </c>
      <c r="AK31" s="445">
        <v>4.0845070422535212E-2</v>
      </c>
      <c r="AL31" s="445">
        <v>2.0900321543408359E-2</v>
      </c>
      <c r="AM31" s="445">
        <v>8.0716801960483989E-2</v>
      </c>
      <c r="AN31" s="445">
        <v>0.55555555555555558</v>
      </c>
      <c r="AO31" s="445">
        <v>5.8823529411764705E-2</v>
      </c>
      <c r="AP31" s="446">
        <v>5.2156110876417638E-2</v>
      </c>
      <c r="AQ31" s="394">
        <v>9.6829772570640932E-2</v>
      </c>
      <c r="AR31" s="394">
        <v>0.15672180898436738</v>
      </c>
      <c r="AS31" s="394">
        <v>7.0104455638901966E-5</v>
      </c>
      <c r="AT31" s="394">
        <v>2.9296268807772755E-2</v>
      </c>
      <c r="AU31" s="394">
        <v>0.10336698518958412</v>
      </c>
      <c r="AV31" s="394">
        <v>6.9070080862533689E-2</v>
      </c>
      <c r="AW31" s="436">
        <v>0.11337802727360598</v>
      </c>
      <c r="AX31" s="394">
        <v>9.3154372192129131E-2</v>
      </c>
      <c r="AY31" s="436">
        <v>5.1635735365952277E-2</v>
      </c>
      <c r="AZ31" s="436">
        <v>8.447092935567177E-2</v>
      </c>
      <c r="BA31" s="394">
        <v>7.9967098792578309E-2</v>
      </c>
      <c r="BB31" s="436">
        <v>0.1072480813867584</v>
      </c>
      <c r="BC31" s="394">
        <v>5.9508779354565673E-2</v>
      </c>
      <c r="BD31" s="436">
        <v>6.4969779578781334E-2</v>
      </c>
    </row>
    <row r="32" spans="1:56" x14ac:dyDescent="0.2">
      <c r="A32" s="410" t="s">
        <v>473</v>
      </c>
      <c r="B32" s="252" t="s">
        <v>37</v>
      </c>
      <c r="C32" s="445">
        <v>4.8754062838569879E-3</v>
      </c>
      <c r="D32" s="445">
        <v>7.8125E-3</v>
      </c>
      <c r="E32" s="445">
        <v>8.9160018770530272E-3</v>
      </c>
      <c r="F32" s="445">
        <v>0</v>
      </c>
      <c r="G32" s="445">
        <v>4.1966426858513189E-3</v>
      </c>
      <c r="H32" s="445">
        <v>1.4084507042253521E-2</v>
      </c>
      <c r="I32" s="445">
        <v>0</v>
      </c>
      <c r="J32" s="445">
        <v>1.0752688172043012E-2</v>
      </c>
      <c r="K32" s="445">
        <v>4.6511627906976744E-3</v>
      </c>
      <c r="L32" s="445">
        <v>0</v>
      </c>
      <c r="M32" s="445">
        <v>1.1023622047244094E-2</v>
      </c>
      <c r="N32" s="445">
        <v>6.2500000000000003E-3</v>
      </c>
      <c r="O32" s="445">
        <v>0</v>
      </c>
      <c r="P32" s="445">
        <v>1.11731843575419E-2</v>
      </c>
      <c r="Q32" s="445">
        <v>0</v>
      </c>
      <c r="R32" s="445">
        <v>9.3896713615023476E-3</v>
      </c>
      <c r="S32" s="445">
        <v>0</v>
      </c>
      <c r="T32" s="445">
        <v>0</v>
      </c>
      <c r="U32" s="445">
        <v>8.3333333333333332E-3</v>
      </c>
      <c r="V32" s="445">
        <v>0</v>
      </c>
      <c r="W32" s="445">
        <v>0</v>
      </c>
      <c r="X32" s="445">
        <v>1.7094017094017096E-2</v>
      </c>
      <c r="Y32" s="445">
        <v>1.2634475856892669E-2</v>
      </c>
      <c r="Z32" s="445">
        <v>3.7037037037037035E-2</v>
      </c>
      <c r="AA32" s="445">
        <v>0</v>
      </c>
      <c r="AB32" s="445">
        <v>2.6350461133069828E-2</v>
      </c>
      <c r="AC32" s="445">
        <v>1.7604286261002678E-2</v>
      </c>
      <c r="AD32" s="445">
        <v>4.8343777976723366E-2</v>
      </c>
      <c r="AE32" s="445">
        <v>7.5983717774762552E-2</v>
      </c>
      <c r="AF32" s="445">
        <v>1.4461315979754157E-2</v>
      </c>
      <c r="AG32" s="445">
        <v>3.5714285714285713E-3</v>
      </c>
      <c r="AH32" s="445">
        <v>2.1287642782969886E-2</v>
      </c>
      <c r="AI32" s="445">
        <v>8.9030206677265505E-3</v>
      </c>
      <c r="AJ32" s="445">
        <v>8.4745762711864406E-3</v>
      </c>
      <c r="AK32" s="445">
        <v>2.6760563380281689E-2</v>
      </c>
      <c r="AL32" s="445">
        <v>9.1103965702036445E-3</v>
      </c>
      <c r="AM32" s="445">
        <v>1.2712513401746056E-2</v>
      </c>
      <c r="AN32" s="445">
        <v>0</v>
      </c>
      <c r="AO32" s="445">
        <v>0</v>
      </c>
      <c r="AP32" s="446">
        <v>1.4363240503038378E-2</v>
      </c>
      <c r="AQ32" s="394">
        <v>2.2972662531587412E-5</v>
      </c>
      <c r="AR32" s="394">
        <v>5.7539116932049765E-2</v>
      </c>
      <c r="AS32" s="394">
        <v>0</v>
      </c>
      <c r="AT32" s="394">
        <v>0</v>
      </c>
      <c r="AU32" s="394">
        <v>0</v>
      </c>
      <c r="AV32" s="394">
        <v>0</v>
      </c>
      <c r="AW32" s="436">
        <v>3.7618267910132883E-2</v>
      </c>
      <c r="AX32" s="394">
        <v>3.5386555514175647E-2</v>
      </c>
      <c r="AY32" s="436">
        <v>2.7770125945147427E-3</v>
      </c>
      <c r="AZ32" s="436">
        <v>2.1305955103560995E-2</v>
      </c>
      <c r="BA32" s="394">
        <v>2.5029015122945187E-2</v>
      </c>
      <c r="BB32" s="436">
        <v>3.0768451917377041E-2</v>
      </c>
      <c r="BC32" s="394">
        <v>1.0935726879721197E-2</v>
      </c>
      <c r="BD32" s="436">
        <v>2.1873844101654008E-2</v>
      </c>
    </row>
    <row r="33" spans="1:56" x14ac:dyDescent="0.2">
      <c r="A33" s="410" t="s">
        <v>474</v>
      </c>
      <c r="B33" s="252" t="s">
        <v>38</v>
      </c>
      <c r="C33" s="445">
        <v>2.1668472372697724E-3</v>
      </c>
      <c r="D33" s="445">
        <v>0</v>
      </c>
      <c r="E33" s="445">
        <v>9.3852651337400278E-4</v>
      </c>
      <c r="F33" s="445">
        <v>0</v>
      </c>
      <c r="G33" s="445">
        <v>1.618705035971223E-3</v>
      </c>
      <c r="H33" s="445">
        <v>0</v>
      </c>
      <c r="I33" s="445">
        <v>0</v>
      </c>
      <c r="J33" s="445">
        <v>0</v>
      </c>
      <c r="K33" s="445">
        <v>0</v>
      </c>
      <c r="L33" s="445">
        <v>0</v>
      </c>
      <c r="M33" s="445">
        <v>3.1496062992125984E-3</v>
      </c>
      <c r="N33" s="445">
        <v>0</v>
      </c>
      <c r="O33" s="445">
        <v>0</v>
      </c>
      <c r="P33" s="445">
        <v>5.5865921787709499E-3</v>
      </c>
      <c r="Q33" s="445">
        <v>0</v>
      </c>
      <c r="R33" s="445">
        <v>0</v>
      </c>
      <c r="S33" s="445">
        <v>0</v>
      </c>
      <c r="T33" s="445">
        <v>0</v>
      </c>
      <c r="U33" s="445">
        <v>0</v>
      </c>
      <c r="V33" s="445">
        <v>0</v>
      </c>
      <c r="W33" s="445">
        <v>0</v>
      </c>
      <c r="X33" s="445">
        <v>0</v>
      </c>
      <c r="Y33" s="445">
        <v>3.3775331498623966E-3</v>
      </c>
      <c r="Z33" s="445">
        <v>0</v>
      </c>
      <c r="AA33" s="445">
        <v>0</v>
      </c>
      <c r="AB33" s="445">
        <v>1.3175230566534915E-3</v>
      </c>
      <c r="AC33" s="445">
        <v>2.7171833141982394E-2</v>
      </c>
      <c r="AD33" s="445">
        <v>1.432408236347359E-2</v>
      </c>
      <c r="AE33" s="445">
        <v>1.0176390773405699E-2</v>
      </c>
      <c r="AF33" s="445">
        <v>2.2415039768618944E-2</v>
      </c>
      <c r="AG33" s="445">
        <v>4.2857142857142858E-2</v>
      </c>
      <c r="AH33" s="445">
        <v>1.557632398753894E-3</v>
      </c>
      <c r="AI33" s="445">
        <v>4.4515103338632752E-3</v>
      </c>
      <c r="AJ33" s="445">
        <v>1.8159806295399514E-2</v>
      </c>
      <c r="AK33" s="445">
        <v>1.5492957746478873E-2</v>
      </c>
      <c r="AL33" s="445">
        <v>6.4308681672025723E-3</v>
      </c>
      <c r="AM33" s="445">
        <v>7.8113034155307091E-3</v>
      </c>
      <c r="AN33" s="445">
        <v>0</v>
      </c>
      <c r="AO33" s="445">
        <v>1.9607843137254902E-2</v>
      </c>
      <c r="AP33" s="446">
        <v>6.206739674389887E-3</v>
      </c>
      <c r="AQ33" s="394">
        <v>0</v>
      </c>
      <c r="AR33" s="394">
        <v>0.19452761335809809</v>
      </c>
      <c r="AS33" s="394">
        <v>1.5022383351193279E-4</v>
      </c>
      <c r="AT33" s="394">
        <v>0</v>
      </c>
      <c r="AU33" s="394">
        <v>3.8258741384584932E-2</v>
      </c>
      <c r="AV33" s="394">
        <v>0</v>
      </c>
      <c r="AW33" s="436">
        <v>0.12842533443765913</v>
      </c>
      <c r="AX33" s="394">
        <v>7.738056804178195E-2</v>
      </c>
      <c r="AY33" s="436">
        <v>2.7487428166823247E-2</v>
      </c>
      <c r="AZ33" s="436">
        <v>8.1167258165297448E-2</v>
      </c>
      <c r="BA33" s="394">
        <v>6.1533359978383266E-2</v>
      </c>
      <c r="BB33" s="436">
        <v>0</v>
      </c>
      <c r="BC33" s="394">
        <v>0.17012084071747038</v>
      </c>
      <c r="BD33" s="436">
        <v>9.536042022841118E-2</v>
      </c>
    </row>
    <row r="34" spans="1:56" x14ac:dyDescent="0.2">
      <c r="A34" s="410" t="s">
        <v>475</v>
      </c>
      <c r="B34" s="252" t="s">
        <v>476</v>
      </c>
      <c r="C34" s="445">
        <v>2.9794149512459372E-2</v>
      </c>
      <c r="D34" s="445">
        <v>3.125E-2</v>
      </c>
      <c r="E34" s="445">
        <v>2.0647583294228063E-2</v>
      </c>
      <c r="F34" s="445">
        <v>0</v>
      </c>
      <c r="G34" s="445">
        <v>2.7877697841726619E-2</v>
      </c>
      <c r="H34" s="445">
        <v>1.4084507042253521E-2</v>
      </c>
      <c r="I34" s="445">
        <v>0</v>
      </c>
      <c r="J34" s="445">
        <v>1.0752688172043012E-2</v>
      </c>
      <c r="K34" s="445">
        <v>2.3255813953488372E-2</v>
      </c>
      <c r="L34" s="445">
        <v>2.0202020202020204E-2</v>
      </c>
      <c r="M34" s="445">
        <v>4.7244094488188976E-2</v>
      </c>
      <c r="N34" s="445">
        <v>1.8749999999999999E-2</v>
      </c>
      <c r="O34" s="445">
        <v>0</v>
      </c>
      <c r="P34" s="445">
        <v>1.11731843575419E-2</v>
      </c>
      <c r="Q34" s="445">
        <v>0</v>
      </c>
      <c r="R34" s="445">
        <v>9.3896713615023476E-3</v>
      </c>
      <c r="S34" s="445">
        <v>0</v>
      </c>
      <c r="T34" s="445">
        <v>0</v>
      </c>
      <c r="U34" s="445">
        <v>8.3333333333333332E-3</v>
      </c>
      <c r="V34" s="445">
        <v>0</v>
      </c>
      <c r="W34" s="445">
        <v>0</v>
      </c>
      <c r="X34" s="445">
        <v>4.2735042735042736E-2</v>
      </c>
      <c r="Y34" s="445">
        <v>2.6394796097072806E-2</v>
      </c>
      <c r="Z34" s="445">
        <v>0</v>
      </c>
      <c r="AA34" s="445">
        <v>0</v>
      </c>
      <c r="AB34" s="445">
        <v>4.3478260869565216E-2</v>
      </c>
      <c r="AC34" s="445">
        <v>2.1048603138155379E-2</v>
      </c>
      <c r="AD34" s="445">
        <v>2.685765443151298E-2</v>
      </c>
      <c r="AE34" s="445">
        <v>0</v>
      </c>
      <c r="AF34" s="445">
        <v>0.14389009399855388</v>
      </c>
      <c r="AG34" s="445">
        <v>1.0714285714285714E-2</v>
      </c>
      <c r="AH34" s="445">
        <v>2.353755624783662E-2</v>
      </c>
      <c r="AI34" s="445">
        <v>1.7170111287758347E-2</v>
      </c>
      <c r="AJ34" s="445">
        <v>1.2106537530266344E-2</v>
      </c>
      <c r="AK34" s="445">
        <v>2.6760563380281689E-2</v>
      </c>
      <c r="AL34" s="445">
        <v>6.9667738478027871E-3</v>
      </c>
      <c r="AM34" s="445">
        <v>5.483228672078419E-2</v>
      </c>
      <c r="AN34" s="445">
        <v>0.27777777777777779</v>
      </c>
      <c r="AO34" s="445">
        <v>7.8431372549019607E-2</v>
      </c>
      <c r="AP34" s="446">
        <v>2.9051441198453189E-2</v>
      </c>
      <c r="AQ34" s="394">
        <v>2.7107741787273144E-2</v>
      </c>
      <c r="AR34" s="394">
        <v>4.8668421919292611E-2</v>
      </c>
      <c r="AS34" s="394">
        <v>7.7114901202792157E-4</v>
      </c>
      <c r="AT34" s="394">
        <v>2.9215302611159842E-3</v>
      </c>
      <c r="AU34" s="394">
        <v>6.4604365743490075E-3</v>
      </c>
      <c r="AV34" s="394">
        <v>4.9191374663072773E-2</v>
      </c>
      <c r="AW34" s="436">
        <v>3.3383861447627582E-2</v>
      </c>
      <c r="AX34" s="394">
        <v>3.7223558313898883E-2</v>
      </c>
      <c r="AY34" s="436">
        <v>5.7887958323773109E-2</v>
      </c>
      <c r="AZ34" s="436">
        <v>4.4856424352301305E-2</v>
      </c>
      <c r="BA34" s="394">
        <v>4.3787046747027804E-2</v>
      </c>
      <c r="BB34" s="436">
        <v>2.2103860890900561E-2</v>
      </c>
      <c r="BC34" s="394">
        <v>6.9791627017587093E-2</v>
      </c>
      <c r="BD34" s="436">
        <v>5.5707059478746677E-2</v>
      </c>
    </row>
    <row r="35" spans="1:56" x14ac:dyDescent="0.2">
      <c r="A35" s="410" t="s">
        <v>477</v>
      </c>
      <c r="B35" s="252" t="s">
        <v>193</v>
      </c>
      <c r="C35" s="445">
        <v>2.7085590465872156E-3</v>
      </c>
      <c r="D35" s="445">
        <v>0</v>
      </c>
      <c r="E35" s="445">
        <v>5.1618958235570157E-3</v>
      </c>
      <c r="F35" s="445">
        <v>0</v>
      </c>
      <c r="G35" s="445">
        <v>3.537170263788969E-3</v>
      </c>
      <c r="H35" s="445">
        <v>0</v>
      </c>
      <c r="I35" s="445">
        <v>0</v>
      </c>
      <c r="J35" s="445">
        <v>1.0752688172043012E-2</v>
      </c>
      <c r="K35" s="445">
        <v>0</v>
      </c>
      <c r="L35" s="445">
        <v>0</v>
      </c>
      <c r="M35" s="445">
        <v>4.7244094488188976E-3</v>
      </c>
      <c r="N35" s="445">
        <v>0</v>
      </c>
      <c r="O35" s="445">
        <v>0</v>
      </c>
      <c r="P35" s="445">
        <v>5.5865921787709499E-3</v>
      </c>
      <c r="Q35" s="445">
        <v>0</v>
      </c>
      <c r="R35" s="445">
        <v>9.3896713615023476E-3</v>
      </c>
      <c r="S35" s="445">
        <v>0</v>
      </c>
      <c r="T35" s="445">
        <v>0</v>
      </c>
      <c r="U35" s="445">
        <v>8.3333333333333332E-3</v>
      </c>
      <c r="V35" s="445">
        <v>0</v>
      </c>
      <c r="W35" s="445">
        <v>0</v>
      </c>
      <c r="X35" s="445">
        <v>0</v>
      </c>
      <c r="Y35" s="445">
        <v>8.6314736052039032E-3</v>
      </c>
      <c r="Z35" s="445">
        <v>0</v>
      </c>
      <c r="AA35" s="445">
        <v>0</v>
      </c>
      <c r="AB35" s="445">
        <v>1.0540184453227932E-2</v>
      </c>
      <c r="AC35" s="445">
        <v>3.9035591274397242E-2</v>
      </c>
      <c r="AD35" s="445">
        <v>5.729632945389436E-2</v>
      </c>
      <c r="AE35" s="445">
        <v>0</v>
      </c>
      <c r="AF35" s="445">
        <v>1.0845986984815618E-2</v>
      </c>
      <c r="AG35" s="445">
        <v>0.27500000000000002</v>
      </c>
      <c r="AH35" s="445">
        <v>3.0806507442021461E-2</v>
      </c>
      <c r="AI35" s="445">
        <v>2.2257551669316374E-2</v>
      </c>
      <c r="AJ35" s="445">
        <v>1.1501210653753027E-2</v>
      </c>
      <c r="AK35" s="445">
        <v>7.1830985915492959E-2</v>
      </c>
      <c r="AL35" s="445">
        <v>2.465166130760986E-2</v>
      </c>
      <c r="AM35" s="445">
        <v>2.1902282125899831E-2</v>
      </c>
      <c r="AN35" s="445">
        <v>0</v>
      </c>
      <c r="AO35" s="445">
        <v>5.8823529411764705E-2</v>
      </c>
      <c r="AP35" s="446">
        <v>1.5386865109024145E-2</v>
      </c>
      <c r="AQ35" s="394">
        <v>1.1647139903514818E-2</v>
      </c>
      <c r="AR35" s="394">
        <v>4.333006953137588E-2</v>
      </c>
      <c r="AS35" s="394">
        <v>6.5096994521837538E-5</v>
      </c>
      <c r="AT35" s="394">
        <v>5.1676674988192429E-2</v>
      </c>
      <c r="AU35" s="394">
        <v>7.1316741348593643E-2</v>
      </c>
      <c r="AV35" s="394">
        <v>-6.1320754716981132E-2</v>
      </c>
      <c r="AW35" s="436">
        <v>3.9683380301906927E-2</v>
      </c>
      <c r="AX35" s="394">
        <v>3.5662274241903553E-2</v>
      </c>
      <c r="AY35" s="436">
        <v>4.0695331344806481E-3</v>
      </c>
      <c r="AZ35" s="436">
        <v>2.3009348038204758E-2</v>
      </c>
      <c r="BA35" s="394">
        <v>2.5627693478352566E-2</v>
      </c>
      <c r="BB35" s="436">
        <v>5.728731604888998E-2</v>
      </c>
      <c r="BC35" s="394">
        <v>-1.4556884037167666E-2</v>
      </c>
      <c r="BD35" s="436">
        <v>8.2232812934346748E-3</v>
      </c>
    </row>
    <row r="36" spans="1:56" x14ac:dyDescent="0.2">
      <c r="A36" s="410" t="s">
        <v>478</v>
      </c>
      <c r="B36" s="252" t="s">
        <v>39</v>
      </c>
      <c r="C36" s="445">
        <v>0</v>
      </c>
      <c r="D36" s="445">
        <v>0</v>
      </c>
      <c r="E36" s="445">
        <v>0</v>
      </c>
      <c r="F36" s="445">
        <v>0</v>
      </c>
      <c r="G36" s="445">
        <v>0</v>
      </c>
      <c r="H36" s="445">
        <v>0</v>
      </c>
      <c r="I36" s="445">
        <v>0</v>
      </c>
      <c r="J36" s="445">
        <v>0</v>
      </c>
      <c r="K36" s="445">
        <v>0</v>
      </c>
      <c r="L36" s="445">
        <v>0</v>
      </c>
      <c r="M36" s="445">
        <v>0</v>
      </c>
      <c r="N36" s="445">
        <v>0</v>
      </c>
      <c r="O36" s="445">
        <v>0</v>
      </c>
      <c r="P36" s="445">
        <v>0</v>
      </c>
      <c r="Q36" s="445">
        <v>0</v>
      </c>
      <c r="R36" s="445">
        <v>0</v>
      </c>
      <c r="S36" s="445">
        <v>0</v>
      </c>
      <c r="T36" s="445">
        <v>0</v>
      </c>
      <c r="U36" s="445">
        <v>0</v>
      </c>
      <c r="V36" s="445">
        <v>0</v>
      </c>
      <c r="W36" s="445">
        <v>0</v>
      </c>
      <c r="X36" s="445">
        <v>0</v>
      </c>
      <c r="Y36" s="445">
        <v>0</v>
      </c>
      <c r="Z36" s="445">
        <v>0</v>
      </c>
      <c r="AA36" s="445">
        <v>0</v>
      </c>
      <c r="AB36" s="445">
        <v>0</v>
      </c>
      <c r="AC36" s="445">
        <v>0</v>
      </c>
      <c r="AD36" s="445">
        <v>0</v>
      </c>
      <c r="AE36" s="445">
        <v>0</v>
      </c>
      <c r="AF36" s="445">
        <v>0</v>
      </c>
      <c r="AG36" s="445">
        <v>0</v>
      </c>
      <c r="AH36" s="445">
        <v>0</v>
      </c>
      <c r="AI36" s="445">
        <v>0</v>
      </c>
      <c r="AJ36" s="445">
        <v>0</v>
      </c>
      <c r="AK36" s="445">
        <v>0</v>
      </c>
      <c r="AL36" s="445">
        <v>0</v>
      </c>
      <c r="AM36" s="445">
        <v>0</v>
      </c>
      <c r="AN36" s="445">
        <v>0</v>
      </c>
      <c r="AO36" s="445">
        <v>0.19607843137254902</v>
      </c>
      <c r="AP36" s="446">
        <v>1.6248009618821695E-4</v>
      </c>
      <c r="AQ36" s="394">
        <v>0</v>
      </c>
      <c r="AR36" s="394">
        <v>3.8129823772400278E-3</v>
      </c>
      <c r="AS36" s="394">
        <v>0.37583499414127047</v>
      </c>
      <c r="AT36" s="394">
        <v>0</v>
      </c>
      <c r="AU36" s="394">
        <v>0</v>
      </c>
      <c r="AV36" s="394">
        <v>0</v>
      </c>
      <c r="AW36" s="436">
        <v>4.5933702252234261E-2</v>
      </c>
      <c r="AX36" s="394">
        <v>2.5051540429209294E-2</v>
      </c>
      <c r="AY36" s="436">
        <v>0</v>
      </c>
      <c r="AZ36" s="436">
        <v>2.4428021337043408E-2</v>
      </c>
      <c r="BA36" s="394">
        <v>1.709459535649448E-2</v>
      </c>
      <c r="BB36" s="436">
        <v>0</v>
      </c>
      <c r="BC36" s="394">
        <v>5.1199407505659468E-2</v>
      </c>
      <c r="BD36" s="436">
        <v>2.6492097902708917E-2</v>
      </c>
    </row>
    <row r="37" spans="1:56" x14ac:dyDescent="0.2">
      <c r="A37" s="410" t="s">
        <v>479</v>
      </c>
      <c r="B37" s="252" t="s">
        <v>40</v>
      </c>
      <c r="C37" s="445">
        <v>0</v>
      </c>
      <c r="D37" s="445">
        <v>0</v>
      </c>
      <c r="E37" s="445">
        <v>0</v>
      </c>
      <c r="F37" s="445">
        <v>0</v>
      </c>
      <c r="G37" s="445">
        <v>5.9952038369304558E-5</v>
      </c>
      <c r="H37" s="445">
        <v>0</v>
      </c>
      <c r="I37" s="445">
        <v>0</v>
      </c>
      <c r="J37" s="445">
        <v>0</v>
      </c>
      <c r="K37" s="445">
        <v>0</v>
      </c>
      <c r="L37" s="445">
        <v>0</v>
      </c>
      <c r="M37" s="445">
        <v>0</v>
      </c>
      <c r="N37" s="445">
        <v>0</v>
      </c>
      <c r="O37" s="445">
        <v>0</v>
      </c>
      <c r="P37" s="445">
        <v>0</v>
      </c>
      <c r="Q37" s="445">
        <v>0</v>
      </c>
      <c r="R37" s="445">
        <v>0</v>
      </c>
      <c r="S37" s="445">
        <v>0</v>
      </c>
      <c r="T37" s="445">
        <v>0</v>
      </c>
      <c r="U37" s="445">
        <v>0</v>
      </c>
      <c r="V37" s="445">
        <v>0</v>
      </c>
      <c r="W37" s="445">
        <v>0</v>
      </c>
      <c r="X37" s="445">
        <v>0</v>
      </c>
      <c r="Y37" s="445">
        <v>1.2509382036527395E-4</v>
      </c>
      <c r="Z37" s="445">
        <v>0</v>
      </c>
      <c r="AA37" s="445">
        <v>0</v>
      </c>
      <c r="AB37" s="445">
        <v>0</v>
      </c>
      <c r="AC37" s="445">
        <v>0</v>
      </c>
      <c r="AD37" s="445">
        <v>0</v>
      </c>
      <c r="AE37" s="445">
        <v>0</v>
      </c>
      <c r="AF37" s="445">
        <v>0</v>
      </c>
      <c r="AG37" s="445">
        <v>3.5714285714285713E-3</v>
      </c>
      <c r="AH37" s="445">
        <v>1.7307026652821047E-4</v>
      </c>
      <c r="AI37" s="445">
        <v>0</v>
      </c>
      <c r="AJ37" s="445">
        <v>0</v>
      </c>
      <c r="AK37" s="445">
        <v>0</v>
      </c>
      <c r="AL37" s="445">
        <v>0</v>
      </c>
      <c r="AM37" s="445">
        <v>1.5316281206922958E-4</v>
      </c>
      <c r="AN37" s="445">
        <v>0</v>
      </c>
      <c r="AO37" s="445">
        <v>0</v>
      </c>
      <c r="AP37" s="446">
        <v>8.1240048094108477E-5</v>
      </c>
      <c r="AQ37" s="394">
        <v>0</v>
      </c>
      <c r="AR37" s="394">
        <v>2.8557086729192376E-2</v>
      </c>
      <c r="AS37" s="394">
        <v>0.15492083203973922</v>
      </c>
      <c r="AT37" s="394">
        <v>0.1414007152014034</v>
      </c>
      <c r="AU37" s="394">
        <v>0.20961327358779175</v>
      </c>
      <c r="AV37" s="394">
        <v>0</v>
      </c>
      <c r="AW37" s="436">
        <v>6.757744605559482E-2</v>
      </c>
      <c r="AX37" s="394">
        <v>3.5982365017933955E-2</v>
      </c>
      <c r="AY37" s="436">
        <v>7.6473036220159772E-3</v>
      </c>
      <c r="AZ37" s="436">
        <v>3.9518777644737609E-2</v>
      </c>
      <c r="BA37" s="394">
        <v>2.6982498211482346E-2</v>
      </c>
      <c r="BB37" s="436">
        <v>9.401013567010625E-4</v>
      </c>
      <c r="BC37" s="394">
        <v>8.1798282256717009E-2</v>
      </c>
      <c r="BD37" s="436">
        <v>4.1298923119390811E-2</v>
      </c>
    </row>
    <row r="38" spans="1:56" x14ac:dyDescent="0.2">
      <c r="A38" s="410" t="s">
        <v>480</v>
      </c>
      <c r="B38" s="252" t="s">
        <v>481</v>
      </c>
      <c r="C38" s="445">
        <v>5.4171180931744309E-4</v>
      </c>
      <c r="D38" s="445">
        <v>0</v>
      </c>
      <c r="E38" s="445">
        <v>0</v>
      </c>
      <c r="F38" s="445">
        <v>0</v>
      </c>
      <c r="G38" s="445">
        <v>0</v>
      </c>
      <c r="H38" s="445">
        <v>0</v>
      </c>
      <c r="I38" s="445">
        <v>0</v>
      </c>
      <c r="J38" s="445">
        <v>0</v>
      </c>
      <c r="K38" s="445">
        <v>0</v>
      </c>
      <c r="L38" s="445">
        <v>0</v>
      </c>
      <c r="M38" s="445">
        <v>0</v>
      </c>
      <c r="N38" s="445">
        <v>0</v>
      </c>
      <c r="O38" s="445">
        <v>0</v>
      </c>
      <c r="P38" s="445">
        <v>0</v>
      </c>
      <c r="Q38" s="445">
        <v>0</v>
      </c>
      <c r="R38" s="445">
        <v>0</v>
      </c>
      <c r="S38" s="445">
        <v>0</v>
      </c>
      <c r="T38" s="445">
        <v>0</v>
      </c>
      <c r="U38" s="445">
        <v>0</v>
      </c>
      <c r="V38" s="445">
        <v>0</v>
      </c>
      <c r="W38" s="445">
        <v>0</v>
      </c>
      <c r="X38" s="445">
        <v>0</v>
      </c>
      <c r="Y38" s="445">
        <v>0</v>
      </c>
      <c r="Z38" s="445">
        <v>0</v>
      </c>
      <c r="AA38" s="445">
        <v>0</v>
      </c>
      <c r="AB38" s="445">
        <v>0</v>
      </c>
      <c r="AC38" s="445">
        <v>0</v>
      </c>
      <c r="AD38" s="445">
        <v>0</v>
      </c>
      <c r="AE38" s="445">
        <v>0</v>
      </c>
      <c r="AF38" s="445">
        <v>0</v>
      </c>
      <c r="AG38" s="445">
        <v>0</v>
      </c>
      <c r="AH38" s="445">
        <v>0</v>
      </c>
      <c r="AI38" s="445">
        <v>0</v>
      </c>
      <c r="AJ38" s="445">
        <v>2.0581113801452784E-2</v>
      </c>
      <c r="AK38" s="445">
        <v>0</v>
      </c>
      <c r="AL38" s="445">
        <v>0</v>
      </c>
      <c r="AM38" s="445">
        <v>0</v>
      </c>
      <c r="AN38" s="445">
        <v>0</v>
      </c>
      <c r="AO38" s="445">
        <v>0</v>
      </c>
      <c r="AP38" s="446">
        <v>1.121112663698697E-3</v>
      </c>
      <c r="AQ38" s="394">
        <v>3.5423845623707789E-2</v>
      </c>
      <c r="AR38" s="394">
        <v>5.1019775806905684E-2</v>
      </c>
      <c r="AS38" s="394">
        <v>0.4613023404873261</v>
      </c>
      <c r="AT38" s="394">
        <v>0</v>
      </c>
      <c r="AU38" s="394">
        <v>0</v>
      </c>
      <c r="AV38" s="394">
        <v>0</v>
      </c>
      <c r="AW38" s="436">
        <v>8.7567595099062312E-2</v>
      </c>
      <c r="AX38" s="394">
        <v>4.7638137071683503E-2</v>
      </c>
      <c r="AY38" s="436">
        <v>4.5641885028785863E-2</v>
      </c>
      <c r="AZ38" s="436">
        <v>6.7938414373262826E-2</v>
      </c>
      <c r="BA38" s="394">
        <v>4.7004081537193862E-2</v>
      </c>
      <c r="BB38" s="436">
        <v>1.8159202662188088E-2</v>
      </c>
      <c r="BC38" s="394">
        <v>0.12249291477668241</v>
      </c>
      <c r="BD38" s="436">
        <v>6.2861129745716116E-2</v>
      </c>
    </row>
    <row r="39" spans="1:56" x14ac:dyDescent="0.2">
      <c r="A39" s="410" t="s">
        <v>482</v>
      </c>
      <c r="B39" s="252" t="s">
        <v>483</v>
      </c>
      <c r="C39" s="445">
        <v>0</v>
      </c>
      <c r="D39" s="445">
        <v>0</v>
      </c>
      <c r="E39" s="445">
        <v>7.5082121069920222E-3</v>
      </c>
      <c r="F39" s="445">
        <v>0</v>
      </c>
      <c r="G39" s="445">
        <v>4.1966426858513188E-4</v>
      </c>
      <c r="H39" s="445">
        <v>0</v>
      </c>
      <c r="I39" s="445">
        <v>0</v>
      </c>
      <c r="J39" s="445">
        <v>0</v>
      </c>
      <c r="K39" s="445">
        <v>0</v>
      </c>
      <c r="L39" s="445">
        <v>0</v>
      </c>
      <c r="M39" s="445">
        <v>0</v>
      </c>
      <c r="N39" s="445">
        <v>0</v>
      </c>
      <c r="O39" s="445">
        <v>0</v>
      </c>
      <c r="P39" s="445">
        <v>0</v>
      </c>
      <c r="Q39" s="445">
        <v>0</v>
      </c>
      <c r="R39" s="445">
        <v>0</v>
      </c>
      <c r="S39" s="445">
        <v>0</v>
      </c>
      <c r="T39" s="445">
        <v>0</v>
      </c>
      <c r="U39" s="445">
        <v>0</v>
      </c>
      <c r="V39" s="445">
        <v>0</v>
      </c>
      <c r="W39" s="445">
        <v>0</v>
      </c>
      <c r="X39" s="445">
        <v>0</v>
      </c>
      <c r="Y39" s="445">
        <v>6.2546910182636974E-4</v>
      </c>
      <c r="Z39" s="445">
        <v>0</v>
      </c>
      <c r="AA39" s="445">
        <v>0</v>
      </c>
      <c r="AB39" s="445">
        <v>1.3175230566534915E-3</v>
      </c>
      <c r="AC39" s="445">
        <v>3.8270187523918868E-4</v>
      </c>
      <c r="AD39" s="445">
        <v>2.6857654431512983E-3</v>
      </c>
      <c r="AE39" s="445">
        <v>0</v>
      </c>
      <c r="AF39" s="445">
        <v>7.2306579898770787E-4</v>
      </c>
      <c r="AG39" s="445">
        <v>0</v>
      </c>
      <c r="AH39" s="445">
        <v>0</v>
      </c>
      <c r="AI39" s="445">
        <v>1.589825119236884E-3</v>
      </c>
      <c r="AJ39" s="445">
        <v>9.0799031476997583E-4</v>
      </c>
      <c r="AK39" s="445">
        <v>0</v>
      </c>
      <c r="AL39" s="445">
        <v>1.0718113612004287E-3</v>
      </c>
      <c r="AM39" s="445">
        <v>1.0721396844846072E-3</v>
      </c>
      <c r="AN39" s="445">
        <v>0</v>
      </c>
      <c r="AO39" s="445">
        <v>0</v>
      </c>
      <c r="AP39" s="446">
        <v>8.2864849055990636E-4</v>
      </c>
      <c r="AQ39" s="394">
        <v>0</v>
      </c>
      <c r="AR39" s="394">
        <v>1.2950152359941286E-2</v>
      </c>
      <c r="AS39" s="394">
        <v>0</v>
      </c>
      <c r="AT39" s="394">
        <v>0</v>
      </c>
      <c r="AU39" s="394">
        <v>0</v>
      </c>
      <c r="AV39" s="394">
        <v>0</v>
      </c>
      <c r="AW39" s="436">
        <v>8.4664977765893344E-3</v>
      </c>
      <c r="AX39" s="394">
        <v>5.448887531546231E-3</v>
      </c>
      <c r="AY39" s="436">
        <v>3.944620162662987E-5</v>
      </c>
      <c r="AZ39" s="436">
        <v>4.5210400115734684E-3</v>
      </c>
      <c r="BA39" s="394">
        <v>3.7307246242442391E-3</v>
      </c>
      <c r="BB39" s="436">
        <v>5.856060298348259E-3</v>
      </c>
      <c r="BC39" s="394">
        <v>3.0579520624080276E-3</v>
      </c>
      <c r="BD39" s="436">
        <v>2.5623525749248655E-3</v>
      </c>
    </row>
    <row r="40" spans="1:56" x14ac:dyDescent="0.2">
      <c r="A40" s="410" t="s">
        <v>484</v>
      </c>
      <c r="B40" s="252" t="s">
        <v>41</v>
      </c>
      <c r="C40" s="445">
        <v>2.0043336944745395E-2</v>
      </c>
      <c r="D40" s="445">
        <v>2.0833333333333332E-2</v>
      </c>
      <c r="E40" s="445">
        <v>1.0793054903801032E-2</v>
      </c>
      <c r="F40" s="445">
        <v>0</v>
      </c>
      <c r="G40" s="445">
        <v>2.4880095923261392E-2</v>
      </c>
      <c r="H40" s="445">
        <v>2.8169014084507043E-2</v>
      </c>
      <c r="I40" s="445">
        <v>0</v>
      </c>
      <c r="J40" s="445">
        <v>4.3010752688172046E-2</v>
      </c>
      <c r="K40" s="445">
        <v>9.3023255813953487E-3</v>
      </c>
      <c r="L40" s="445">
        <v>3.0303030303030304E-2</v>
      </c>
      <c r="M40" s="445">
        <v>5.3543307086614172E-2</v>
      </c>
      <c r="N40" s="445">
        <v>1.2500000000000001E-2</v>
      </c>
      <c r="O40" s="445">
        <v>0</v>
      </c>
      <c r="P40" s="445">
        <v>2.7932960893854747E-2</v>
      </c>
      <c r="Q40" s="445">
        <v>0</v>
      </c>
      <c r="R40" s="445">
        <v>2.8169014084507043E-2</v>
      </c>
      <c r="S40" s="445">
        <v>0</v>
      </c>
      <c r="T40" s="445">
        <v>0</v>
      </c>
      <c r="U40" s="445">
        <v>3.3333333333333333E-2</v>
      </c>
      <c r="V40" s="445">
        <v>0</v>
      </c>
      <c r="W40" s="445">
        <v>2.2222222222222223E-2</v>
      </c>
      <c r="X40" s="445">
        <v>3.4188034188034191E-2</v>
      </c>
      <c r="Y40" s="445">
        <v>9.5696772579434569E-2</v>
      </c>
      <c r="Z40" s="445">
        <v>7.407407407407407E-2</v>
      </c>
      <c r="AA40" s="445">
        <v>0</v>
      </c>
      <c r="AB40" s="445">
        <v>6.1923583662714096E-2</v>
      </c>
      <c r="AC40" s="445">
        <v>8.6490623804056643E-2</v>
      </c>
      <c r="AD40" s="445">
        <v>0.11727842435094002</v>
      </c>
      <c r="AE40" s="445">
        <v>4.4097693351424693E-3</v>
      </c>
      <c r="AF40" s="445">
        <v>5.1337671728127261E-2</v>
      </c>
      <c r="AG40" s="445">
        <v>0.23571428571428571</v>
      </c>
      <c r="AH40" s="445">
        <v>9.2246452059536174E-2</v>
      </c>
      <c r="AI40" s="445">
        <v>6.0095389507154214E-2</v>
      </c>
      <c r="AJ40" s="445">
        <v>4.7518159806295403E-2</v>
      </c>
      <c r="AK40" s="445">
        <v>7.8873239436619724E-2</v>
      </c>
      <c r="AL40" s="445">
        <v>0.14844587352625938</v>
      </c>
      <c r="AM40" s="445">
        <v>2.5731352427630572E-2</v>
      </c>
      <c r="AN40" s="445">
        <v>0</v>
      </c>
      <c r="AO40" s="445">
        <v>1.9607843137254902E-2</v>
      </c>
      <c r="AP40" s="446">
        <v>5.2838527280408151E-2</v>
      </c>
      <c r="AQ40" s="394">
        <v>3.8042729152308753E-2</v>
      </c>
      <c r="AR40" s="394">
        <v>3.5303064373624467E-2</v>
      </c>
      <c r="AS40" s="394">
        <v>0</v>
      </c>
      <c r="AT40" s="394">
        <v>8.6094055731732004E-3</v>
      </c>
      <c r="AU40" s="394">
        <v>1.9957170364771726E-2</v>
      </c>
      <c r="AV40" s="394">
        <v>0</v>
      </c>
      <c r="AW40" s="436">
        <v>2.6157704437734373E-2</v>
      </c>
      <c r="AX40" s="394">
        <v>6.3097358700272319E-2</v>
      </c>
      <c r="AY40" s="436">
        <v>1.9947944162586724E-2</v>
      </c>
      <c r="AZ40" s="436">
        <v>2.3250359362351137E-2</v>
      </c>
      <c r="BA40" s="394">
        <v>4.9392112814640246E-2</v>
      </c>
      <c r="BB40" s="436">
        <v>5.0598291805812851E-2</v>
      </c>
      <c r="BC40" s="394">
        <v>-6.7210431616385718E-3</v>
      </c>
      <c r="BD40" s="436">
        <v>4.8729033642284834E-2</v>
      </c>
    </row>
    <row r="41" spans="1:56" x14ac:dyDescent="0.2">
      <c r="A41" s="412">
        <v>37</v>
      </c>
      <c r="B41" s="252" t="s">
        <v>42</v>
      </c>
      <c r="C41" s="445">
        <v>0</v>
      </c>
      <c r="D41" s="445">
        <v>0</v>
      </c>
      <c r="E41" s="445">
        <v>9.3852651337400278E-4</v>
      </c>
      <c r="F41" s="445">
        <v>0</v>
      </c>
      <c r="G41" s="445">
        <v>1.7985611510791367E-4</v>
      </c>
      <c r="H41" s="445">
        <v>0</v>
      </c>
      <c r="I41" s="445">
        <v>0</v>
      </c>
      <c r="J41" s="445">
        <v>0</v>
      </c>
      <c r="K41" s="445">
        <v>0</v>
      </c>
      <c r="L41" s="445">
        <v>0</v>
      </c>
      <c r="M41" s="445">
        <v>0</v>
      </c>
      <c r="N41" s="445">
        <v>0</v>
      </c>
      <c r="O41" s="445">
        <v>0</v>
      </c>
      <c r="P41" s="445">
        <v>0</v>
      </c>
      <c r="Q41" s="445">
        <v>0</v>
      </c>
      <c r="R41" s="445">
        <v>0</v>
      </c>
      <c r="S41" s="445">
        <v>0</v>
      </c>
      <c r="T41" s="445">
        <v>0</v>
      </c>
      <c r="U41" s="445">
        <v>0</v>
      </c>
      <c r="V41" s="445">
        <v>0</v>
      </c>
      <c r="W41" s="445">
        <v>0</v>
      </c>
      <c r="X41" s="445">
        <v>0</v>
      </c>
      <c r="Y41" s="445">
        <v>2.501876407305479E-4</v>
      </c>
      <c r="Z41" s="445">
        <v>0</v>
      </c>
      <c r="AA41" s="445">
        <v>0</v>
      </c>
      <c r="AB41" s="445">
        <v>0</v>
      </c>
      <c r="AC41" s="445">
        <v>7.6540375047837736E-4</v>
      </c>
      <c r="AD41" s="445">
        <v>0</v>
      </c>
      <c r="AE41" s="445">
        <v>3.3921302578018993E-4</v>
      </c>
      <c r="AF41" s="445">
        <v>0</v>
      </c>
      <c r="AG41" s="445">
        <v>0</v>
      </c>
      <c r="AH41" s="445">
        <v>5.1921079958463135E-4</v>
      </c>
      <c r="AI41" s="445">
        <v>3.4976152623211448E-3</v>
      </c>
      <c r="AJ41" s="445">
        <v>1.301452784503632E-2</v>
      </c>
      <c r="AK41" s="445">
        <v>2.8169014084507044E-3</v>
      </c>
      <c r="AL41" s="445">
        <v>5.3590568060021436E-4</v>
      </c>
      <c r="AM41" s="445">
        <v>2.3740235870730587E-2</v>
      </c>
      <c r="AN41" s="445">
        <v>0</v>
      </c>
      <c r="AO41" s="445">
        <v>0</v>
      </c>
      <c r="AP41" s="446">
        <v>3.6558021642348814E-3</v>
      </c>
      <c r="AQ41" s="394">
        <v>0.67011256604640479</v>
      </c>
      <c r="AR41" s="394">
        <v>0.11648762971842183</v>
      </c>
      <c r="AS41" s="394">
        <v>0</v>
      </c>
      <c r="AT41" s="394">
        <v>0</v>
      </c>
      <c r="AU41" s="394">
        <v>0</v>
      </c>
      <c r="AV41" s="394">
        <v>0</v>
      </c>
      <c r="AW41" s="436">
        <v>9.3040027179842472E-2</v>
      </c>
      <c r="AX41" s="394">
        <v>5.1380995849530403E-2</v>
      </c>
      <c r="AY41" s="436">
        <v>5.592353748276694E-2</v>
      </c>
      <c r="AZ41" s="436">
        <v>7.5662473336390867E-2</v>
      </c>
      <c r="BA41" s="394">
        <v>5.2823811486689375E-2</v>
      </c>
      <c r="BB41" s="436">
        <v>5.0537070427543025E-2</v>
      </c>
      <c r="BC41" s="394">
        <v>0.10319814045548002</v>
      </c>
      <c r="BD41" s="436">
        <v>5.4080913774149884E-2</v>
      </c>
    </row>
    <row r="42" spans="1:56" x14ac:dyDescent="0.2">
      <c r="A42" s="413">
        <v>38</v>
      </c>
      <c r="B42" s="248" t="s">
        <v>282</v>
      </c>
      <c r="C42" s="445">
        <v>0</v>
      </c>
      <c r="D42" s="445">
        <v>0</v>
      </c>
      <c r="E42" s="445">
        <v>4.6926325668700139E-4</v>
      </c>
      <c r="F42" s="445">
        <v>0</v>
      </c>
      <c r="G42" s="445">
        <v>1.7985611510791367E-4</v>
      </c>
      <c r="H42" s="445">
        <v>0</v>
      </c>
      <c r="I42" s="445">
        <v>0</v>
      </c>
      <c r="J42" s="445">
        <v>0</v>
      </c>
      <c r="K42" s="445">
        <v>0</v>
      </c>
      <c r="L42" s="445">
        <v>0</v>
      </c>
      <c r="M42" s="445">
        <v>0</v>
      </c>
      <c r="N42" s="445">
        <v>0</v>
      </c>
      <c r="O42" s="445">
        <v>0</v>
      </c>
      <c r="P42" s="445">
        <v>0</v>
      </c>
      <c r="Q42" s="445">
        <v>0</v>
      </c>
      <c r="R42" s="445">
        <v>0</v>
      </c>
      <c r="S42" s="445">
        <v>0</v>
      </c>
      <c r="T42" s="445">
        <v>0</v>
      </c>
      <c r="U42" s="445">
        <v>0</v>
      </c>
      <c r="V42" s="445">
        <v>0</v>
      </c>
      <c r="W42" s="445">
        <v>0</v>
      </c>
      <c r="X42" s="445">
        <v>0</v>
      </c>
      <c r="Y42" s="445">
        <v>1.2509382036527395E-4</v>
      </c>
      <c r="Z42" s="445">
        <v>0</v>
      </c>
      <c r="AA42" s="445">
        <v>0</v>
      </c>
      <c r="AB42" s="445">
        <v>1.3175230566534915E-3</v>
      </c>
      <c r="AC42" s="445">
        <v>3.8270187523918868E-4</v>
      </c>
      <c r="AD42" s="445">
        <v>8.9525514771709937E-4</v>
      </c>
      <c r="AE42" s="445">
        <v>0</v>
      </c>
      <c r="AF42" s="445">
        <v>0</v>
      </c>
      <c r="AG42" s="445">
        <v>0</v>
      </c>
      <c r="AH42" s="445">
        <v>5.1921079958463135E-4</v>
      </c>
      <c r="AI42" s="445">
        <v>6.3593004769475357E-4</v>
      </c>
      <c r="AJ42" s="445">
        <v>6.0532687651331722E-4</v>
      </c>
      <c r="AK42" s="445">
        <v>1.4084507042253522E-3</v>
      </c>
      <c r="AL42" s="445">
        <v>5.3590568060021436E-4</v>
      </c>
      <c r="AM42" s="445">
        <v>1.5316281206922958E-4</v>
      </c>
      <c r="AN42" s="445">
        <v>0</v>
      </c>
      <c r="AO42" s="445">
        <v>0</v>
      </c>
      <c r="AP42" s="446">
        <v>2.9246417313879051E-4</v>
      </c>
      <c r="AQ42" s="394">
        <v>0</v>
      </c>
      <c r="AR42" s="394">
        <v>0</v>
      </c>
      <c r="AS42" s="394">
        <v>0</v>
      </c>
      <c r="AT42" s="394">
        <v>0</v>
      </c>
      <c r="AU42" s="394">
        <v>0</v>
      </c>
      <c r="AV42" s="394">
        <v>0</v>
      </c>
      <c r="AW42" s="436">
        <v>0</v>
      </c>
      <c r="AX42" s="394">
        <v>2.0349939393902302E-3</v>
      </c>
      <c r="AY42" s="436">
        <v>0</v>
      </c>
      <c r="AZ42" s="436">
        <v>0</v>
      </c>
      <c r="BA42" s="394">
        <v>1.3886330880568784E-3</v>
      </c>
      <c r="BB42" s="436">
        <v>0</v>
      </c>
      <c r="BC42" s="394">
        <v>0</v>
      </c>
      <c r="BD42" s="436">
        <v>2.1520137185211362E-3</v>
      </c>
    </row>
    <row r="43" spans="1:56" x14ac:dyDescent="0.2">
      <c r="A43" s="413">
        <v>39</v>
      </c>
      <c r="B43" s="248" t="s">
        <v>283</v>
      </c>
      <c r="C43" s="445">
        <v>3.791982665222102E-3</v>
      </c>
      <c r="D43" s="445">
        <v>5.208333333333333E-3</v>
      </c>
      <c r="E43" s="445">
        <v>9.8545283904270288E-3</v>
      </c>
      <c r="F43" s="445">
        <v>0</v>
      </c>
      <c r="G43" s="445">
        <v>6.1750599520383693E-3</v>
      </c>
      <c r="H43" s="445">
        <v>0</v>
      </c>
      <c r="I43" s="445">
        <v>0</v>
      </c>
      <c r="J43" s="445">
        <v>0</v>
      </c>
      <c r="K43" s="445">
        <v>0</v>
      </c>
      <c r="L43" s="445">
        <v>0</v>
      </c>
      <c r="M43" s="445">
        <v>9.4488188976377951E-3</v>
      </c>
      <c r="N43" s="445">
        <v>6.2500000000000003E-3</v>
      </c>
      <c r="O43" s="445">
        <v>0</v>
      </c>
      <c r="P43" s="445">
        <v>5.5865921787709499E-3</v>
      </c>
      <c r="Q43" s="445">
        <v>0</v>
      </c>
      <c r="R43" s="445">
        <v>9.3896713615023476E-3</v>
      </c>
      <c r="S43" s="445">
        <v>0</v>
      </c>
      <c r="T43" s="445">
        <v>0</v>
      </c>
      <c r="U43" s="445">
        <v>0</v>
      </c>
      <c r="V43" s="445">
        <v>0</v>
      </c>
      <c r="W43" s="445">
        <v>0</v>
      </c>
      <c r="X43" s="445">
        <v>0</v>
      </c>
      <c r="Y43" s="445">
        <v>1.5511633725293971E-2</v>
      </c>
      <c r="Z43" s="445">
        <v>0</v>
      </c>
      <c r="AA43" s="445">
        <v>0</v>
      </c>
      <c r="AB43" s="445">
        <v>2.5032938076416336E-2</v>
      </c>
      <c r="AC43" s="445">
        <v>9.1848450057405284E-3</v>
      </c>
      <c r="AD43" s="445">
        <v>8.9525514771709933E-3</v>
      </c>
      <c r="AE43" s="445">
        <v>3.3921302578018993E-4</v>
      </c>
      <c r="AF43" s="445">
        <v>1.3738250180766449E-2</v>
      </c>
      <c r="AG43" s="445">
        <v>3.5714285714285713E-3</v>
      </c>
      <c r="AH43" s="445">
        <v>3.8075458636206302E-3</v>
      </c>
      <c r="AI43" s="445">
        <v>1.3990461049284579E-2</v>
      </c>
      <c r="AJ43" s="445">
        <v>5.7506053268765135E-3</v>
      </c>
      <c r="AK43" s="445">
        <v>9.8591549295774655E-3</v>
      </c>
      <c r="AL43" s="445">
        <v>5.3590568060021436E-3</v>
      </c>
      <c r="AM43" s="445">
        <v>3.8290703017307397E-3</v>
      </c>
      <c r="AN43" s="445">
        <v>0</v>
      </c>
      <c r="AO43" s="445">
        <v>0</v>
      </c>
      <c r="AP43" s="446">
        <v>7.6040685016085527E-3</v>
      </c>
      <c r="AQ43" s="394">
        <v>0</v>
      </c>
      <c r="AR43" s="394">
        <v>2.1824388568312321E-2</v>
      </c>
      <c r="AS43" s="394">
        <v>0</v>
      </c>
      <c r="AT43" s="394">
        <v>0</v>
      </c>
      <c r="AU43" s="394">
        <v>0</v>
      </c>
      <c r="AV43" s="394">
        <v>0</v>
      </c>
      <c r="AW43" s="436">
        <v>1.4268259720295343E-2</v>
      </c>
      <c r="AX43" s="394">
        <v>1.3210017800841722E-2</v>
      </c>
      <c r="AY43" s="436">
        <v>1.906566411953777E-5</v>
      </c>
      <c r="AZ43" s="436">
        <v>7.5969354933037017E-3</v>
      </c>
      <c r="BA43" s="394">
        <v>9.0202681962094702E-3</v>
      </c>
      <c r="BB43" s="436">
        <v>1.7662367630844507E-2</v>
      </c>
      <c r="BC43" s="394">
        <v>-3.434067263332897E-3</v>
      </c>
      <c r="BD43" s="436">
        <v>4.2694010508946391E-3</v>
      </c>
    </row>
    <row r="44" spans="1:56" x14ac:dyDescent="0.2">
      <c r="A44" s="414">
        <v>40</v>
      </c>
      <c r="B44" s="415" t="s">
        <v>43</v>
      </c>
      <c r="C44" s="447">
        <v>0.5433369447453954</v>
      </c>
      <c r="D44" s="447">
        <v>0.3203125</v>
      </c>
      <c r="E44" s="447">
        <v>0.45377756921633033</v>
      </c>
      <c r="F44" s="447">
        <v>0</v>
      </c>
      <c r="G44" s="447">
        <v>0.70311750599520384</v>
      </c>
      <c r="H44" s="447">
        <v>0.60563380281690138</v>
      </c>
      <c r="I44" s="447">
        <v>0.57894736842105265</v>
      </c>
      <c r="J44" s="447">
        <v>0.67741935483870963</v>
      </c>
      <c r="K44" s="447">
        <v>0.7069767441860465</v>
      </c>
      <c r="L44" s="447">
        <v>0.58585858585858586</v>
      </c>
      <c r="M44" s="447">
        <v>0.52598425196850396</v>
      </c>
      <c r="N44" s="447">
        <v>0.75624999999999998</v>
      </c>
      <c r="O44" s="447">
        <v>1</v>
      </c>
      <c r="P44" s="447">
        <v>0.55865921787709494</v>
      </c>
      <c r="Q44" s="447">
        <v>0.42857142857142855</v>
      </c>
      <c r="R44" s="447">
        <v>0.54460093896713613</v>
      </c>
      <c r="S44" s="447">
        <v>0.33333333333333331</v>
      </c>
      <c r="T44" s="447">
        <v>0.33333333333333331</v>
      </c>
      <c r="U44" s="447">
        <v>0.6333333333333333</v>
      </c>
      <c r="V44" s="447">
        <v>0</v>
      </c>
      <c r="W44" s="447">
        <v>0.77777777777777779</v>
      </c>
      <c r="X44" s="447">
        <v>0.47008547008547008</v>
      </c>
      <c r="Y44" s="447">
        <v>0.53715286464848633</v>
      </c>
      <c r="Z44" s="447">
        <v>0.62962962962962965</v>
      </c>
      <c r="AA44" s="447">
        <v>0</v>
      </c>
      <c r="AB44" s="447">
        <v>0.32542819499341241</v>
      </c>
      <c r="AC44" s="447">
        <v>0.27439724454649828</v>
      </c>
      <c r="AD44" s="447">
        <v>0.31960608773500448</v>
      </c>
      <c r="AE44" s="447">
        <v>0.10244233378561737</v>
      </c>
      <c r="AF44" s="447">
        <v>0.34634851771511205</v>
      </c>
      <c r="AG44" s="447">
        <v>0.6071428571428571</v>
      </c>
      <c r="AH44" s="447">
        <v>0.28383523710626513</v>
      </c>
      <c r="AI44" s="447">
        <v>0.23847376788553259</v>
      </c>
      <c r="AJ44" s="447">
        <v>0.42645278450363194</v>
      </c>
      <c r="AK44" s="447">
        <v>0.4</v>
      </c>
      <c r="AL44" s="447">
        <v>0.33440514469453375</v>
      </c>
      <c r="AM44" s="447">
        <v>0.52151937509572677</v>
      </c>
      <c r="AN44" s="447">
        <v>1</v>
      </c>
      <c r="AO44" s="447">
        <v>0.66666666666666663</v>
      </c>
      <c r="AP44" s="448">
        <v>0.48321580606375719</v>
      </c>
      <c r="AQ44" s="437">
        <v>1</v>
      </c>
      <c r="AR44" s="437">
        <v>1</v>
      </c>
      <c r="AS44" s="437">
        <v>1</v>
      </c>
      <c r="AT44" s="437">
        <v>1</v>
      </c>
      <c r="AU44" s="437">
        <v>1</v>
      </c>
      <c r="AV44" s="437">
        <v>1</v>
      </c>
      <c r="AW44" s="438">
        <v>1</v>
      </c>
      <c r="AX44" s="437">
        <v>1</v>
      </c>
      <c r="AY44" s="438">
        <v>1</v>
      </c>
      <c r="AZ44" s="438">
        <v>1</v>
      </c>
      <c r="BA44" s="437">
        <v>1</v>
      </c>
      <c r="BB44" s="438">
        <v>1</v>
      </c>
      <c r="BC44" s="437">
        <v>1</v>
      </c>
      <c r="BD44" s="438">
        <v>1</v>
      </c>
    </row>
    <row r="45" spans="1:56" x14ac:dyDescent="0.2">
      <c r="A45" s="422">
        <v>41</v>
      </c>
      <c r="B45" s="423" t="s">
        <v>52</v>
      </c>
      <c r="C45" s="445">
        <v>3.2502708559046588E-3</v>
      </c>
      <c r="D45" s="445">
        <v>7.8125E-3</v>
      </c>
      <c r="E45" s="445">
        <v>2.8155795401220086E-2</v>
      </c>
      <c r="F45" s="445">
        <v>0</v>
      </c>
      <c r="G45" s="445">
        <v>8.872901678657074E-3</v>
      </c>
      <c r="H45" s="445">
        <v>1.4084507042253521E-2</v>
      </c>
      <c r="I45" s="445">
        <v>0</v>
      </c>
      <c r="J45" s="445">
        <v>1.0752688172043012E-2</v>
      </c>
      <c r="K45" s="445">
        <v>9.3023255813953487E-3</v>
      </c>
      <c r="L45" s="445">
        <v>2.0202020202020204E-2</v>
      </c>
      <c r="M45" s="445">
        <v>1.5748031496062992E-2</v>
      </c>
      <c r="N45" s="445">
        <v>1.2500000000000001E-2</v>
      </c>
      <c r="O45" s="445">
        <v>0</v>
      </c>
      <c r="P45" s="445">
        <v>1.6759776536312849E-2</v>
      </c>
      <c r="Q45" s="445">
        <v>0</v>
      </c>
      <c r="R45" s="445">
        <v>1.4084507042253521E-2</v>
      </c>
      <c r="S45" s="445">
        <v>0</v>
      </c>
      <c r="T45" s="445">
        <v>0</v>
      </c>
      <c r="U45" s="445">
        <v>1.6666666666666666E-2</v>
      </c>
      <c r="V45" s="445">
        <v>0</v>
      </c>
      <c r="W45" s="445">
        <v>0</v>
      </c>
      <c r="X45" s="445">
        <v>1.7094017094017096E-2</v>
      </c>
      <c r="Y45" s="445">
        <v>2.1391043282461848E-2</v>
      </c>
      <c r="Z45" s="445">
        <v>0</v>
      </c>
      <c r="AA45" s="445">
        <v>0</v>
      </c>
      <c r="AB45" s="445">
        <v>2.6350461133069828E-2</v>
      </c>
      <c r="AC45" s="445">
        <v>2.3727516264829697E-2</v>
      </c>
      <c r="AD45" s="445">
        <v>3.043867502238138E-2</v>
      </c>
      <c r="AE45" s="445">
        <v>3.3921302578018993E-4</v>
      </c>
      <c r="AF45" s="445">
        <v>2.0245842371655821E-2</v>
      </c>
      <c r="AG45" s="445">
        <v>1.0714285714285714E-2</v>
      </c>
      <c r="AH45" s="445">
        <v>1.0557286258220838E-2</v>
      </c>
      <c r="AI45" s="445">
        <v>8.2670906200317962E-3</v>
      </c>
      <c r="AJ45" s="445">
        <v>9.3825665859564172E-3</v>
      </c>
      <c r="AK45" s="445">
        <v>3.6619718309859155E-2</v>
      </c>
      <c r="AL45" s="445">
        <v>1.607717041800643E-2</v>
      </c>
      <c r="AM45" s="445">
        <v>2.0830142441415223E-2</v>
      </c>
      <c r="AN45" s="445">
        <v>0</v>
      </c>
      <c r="AO45" s="445">
        <v>0</v>
      </c>
      <c r="AP45" s="446">
        <v>1.4200760406850161E-2</v>
      </c>
      <c r="AQ45" s="394"/>
      <c r="AR45" s="394"/>
      <c r="AS45" s="394"/>
      <c r="AT45" s="394"/>
      <c r="AU45" s="394"/>
      <c r="AV45" s="394"/>
      <c r="AW45" s="394"/>
      <c r="AX45" s="394"/>
      <c r="AY45" s="394"/>
      <c r="AZ45" s="394"/>
      <c r="BA45" s="394"/>
      <c r="BB45" s="394"/>
      <c r="BC45" s="394"/>
      <c r="BD45" s="394"/>
    </row>
    <row r="46" spans="1:56" x14ac:dyDescent="0.2">
      <c r="A46" s="412">
        <v>42</v>
      </c>
      <c r="B46" s="419" t="s">
        <v>53</v>
      </c>
      <c r="C46" s="445">
        <v>0.11971830985915492</v>
      </c>
      <c r="D46" s="445">
        <v>0.24479166666666666</v>
      </c>
      <c r="E46" s="445">
        <v>0.17878930079774755</v>
      </c>
      <c r="F46" s="445">
        <v>1</v>
      </c>
      <c r="G46" s="445">
        <v>0.14436450839328538</v>
      </c>
      <c r="H46" s="445">
        <v>0.23943661971830985</v>
      </c>
      <c r="I46" s="445">
        <v>0.26315789473684209</v>
      </c>
      <c r="J46" s="445">
        <v>9.6774193548387094E-2</v>
      </c>
      <c r="K46" s="445">
        <v>3.255813953488372E-2</v>
      </c>
      <c r="L46" s="445">
        <v>0.24242424242424243</v>
      </c>
      <c r="M46" s="445">
        <v>0.21417322834645669</v>
      </c>
      <c r="N46" s="445">
        <v>5.6250000000000001E-2</v>
      </c>
      <c r="O46" s="445">
        <v>0</v>
      </c>
      <c r="P46" s="445">
        <v>0.28491620111731841</v>
      </c>
      <c r="Q46" s="445">
        <v>0.2857142857142857</v>
      </c>
      <c r="R46" s="445">
        <v>0.215962441314554</v>
      </c>
      <c r="S46" s="445">
        <v>0.33333333333333331</v>
      </c>
      <c r="T46" s="445">
        <v>0.33333333333333331</v>
      </c>
      <c r="U46" s="445">
        <v>0.2</v>
      </c>
      <c r="V46" s="445">
        <v>0</v>
      </c>
      <c r="W46" s="445">
        <v>0.13333333333333333</v>
      </c>
      <c r="X46" s="445">
        <v>0.29914529914529914</v>
      </c>
      <c r="Y46" s="445">
        <v>0.34463347510632975</v>
      </c>
      <c r="Z46" s="445">
        <v>7.407407407407407E-2</v>
      </c>
      <c r="AA46" s="445">
        <v>0</v>
      </c>
      <c r="AB46" s="445">
        <v>0.50724637681159424</v>
      </c>
      <c r="AC46" s="445">
        <v>0.42479908151549944</v>
      </c>
      <c r="AD46" s="445">
        <v>0.31512981199641898</v>
      </c>
      <c r="AE46" s="445">
        <v>6.1058344640434192E-3</v>
      </c>
      <c r="AF46" s="445">
        <v>0.42877801879971078</v>
      </c>
      <c r="AG46" s="445">
        <v>0.21071428571428572</v>
      </c>
      <c r="AH46" s="445">
        <v>0.35514018691588783</v>
      </c>
      <c r="AI46" s="445">
        <v>0.55389507154213036</v>
      </c>
      <c r="AJ46" s="445">
        <v>0.46004842615012109</v>
      </c>
      <c r="AK46" s="445">
        <v>0.48732394366197185</v>
      </c>
      <c r="AL46" s="445">
        <v>0.37031082529474812</v>
      </c>
      <c r="AM46" s="445">
        <v>0.26022361770562108</v>
      </c>
      <c r="AN46" s="445">
        <v>0</v>
      </c>
      <c r="AO46" s="445">
        <v>1.9607843137254902E-2</v>
      </c>
      <c r="AP46" s="446">
        <v>0.27301530562506093</v>
      </c>
      <c r="AQ46" s="394"/>
      <c r="AR46" s="394"/>
      <c r="AS46" s="394"/>
      <c r="AT46" s="394"/>
      <c r="AU46" s="394"/>
      <c r="AV46" s="394"/>
      <c r="AW46" s="394"/>
      <c r="AX46" s="394"/>
      <c r="AY46" s="394"/>
      <c r="AZ46" s="394"/>
      <c r="BA46" s="394"/>
      <c r="BB46" s="394"/>
      <c r="BC46" s="394"/>
      <c r="BD46" s="394"/>
    </row>
    <row r="47" spans="1:56" x14ac:dyDescent="0.2">
      <c r="A47" s="412">
        <v>43</v>
      </c>
      <c r="B47" s="419" t="s">
        <v>54</v>
      </c>
      <c r="C47" s="445">
        <v>0.20314192849404117</v>
      </c>
      <c r="D47" s="445">
        <v>0.3828125</v>
      </c>
      <c r="E47" s="445">
        <v>0.14875645236977944</v>
      </c>
      <c r="F47" s="445">
        <v>0</v>
      </c>
      <c r="G47" s="445">
        <v>7.3261390887290168E-2</v>
      </c>
      <c r="H47" s="445">
        <v>-1.4084507042253521E-2</v>
      </c>
      <c r="I47" s="445">
        <v>5.2631578947368418E-2</v>
      </c>
      <c r="J47" s="445">
        <v>6.4516129032258063E-2</v>
      </c>
      <c r="K47" s="445">
        <v>2.7906976744186046E-2</v>
      </c>
      <c r="L47" s="445">
        <v>1.0101010101010102E-2</v>
      </c>
      <c r="M47" s="445">
        <v>9.763779527559055E-2</v>
      </c>
      <c r="N47" s="445">
        <v>0.10625</v>
      </c>
      <c r="O47" s="445">
        <v>0</v>
      </c>
      <c r="P47" s="445">
        <v>3.3519553072625698E-2</v>
      </c>
      <c r="Q47" s="445">
        <v>0.14285714285714285</v>
      </c>
      <c r="R47" s="445">
        <v>0.11267605633802817</v>
      </c>
      <c r="S47" s="445">
        <v>0</v>
      </c>
      <c r="T47" s="445">
        <v>0</v>
      </c>
      <c r="U47" s="445">
        <v>-1.6666666666666666E-2</v>
      </c>
      <c r="V47" s="445">
        <v>0</v>
      </c>
      <c r="W47" s="445">
        <v>2.2222222222222223E-2</v>
      </c>
      <c r="X47" s="445">
        <v>7.6923076923076927E-2</v>
      </c>
      <c r="Y47" s="445">
        <v>2.7520640480360271E-2</v>
      </c>
      <c r="Z47" s="445">
        <v>7.407407407407407E-2</v>
      </c>
      <c r="AA47" s="445">
        <v>0</v>
      </c>
      <c r="AB47" s="445">
        <v>3.9525691699604744E-2</v>
      </c>
      <c r="AC47" s="445">
        <v>0.13892078071182548</v>
      </c>
      <c r="AD47" s="445">
        <v>0.25425246195165624</v>
      </c>
      <c r="AE47" s="445">
        <v>0.48303934871099052</v>
      </c>
      <c r="AF47" s="445">
        <v>5.7122198120028923E-2</v>
      </c>
      <c r="AG47" s="445">
        <v>0.1</v>
      </c>
      <c r="AH47" s="445">
        <v>0</v>
      </c>
      <c r="AI47" s="445">
        <v>1.6852146263910971E-2</v>
      </c>
      <c r="AJ47" s="445">
        <v>3.843825665859564E-2</v>
      </c>
      <c r="AK47" s="445">
        <v>-2.8169014084507044E-3</v>
      </c>
      <c r="AL47" s="445">
        <v>9.9678456591639875E-2</v>
      </c>
      <c r="AM47" s="445">
        <v>5.8814519834584161E-2</v>
      </c>
      <c r="AN47" s="445">
        <v>0</v>
      </c>
      <c r="AO47" s="445">
        <v>0.25490196078431371</v>
      </c>
      <c r="AP47" s="446">
        <v>8.7463035778117176E-2</v>
      </c>
      <c r="AQ47" s="394"/>
      <c r="AR47" s="394"/>
      <c r="AS47" s="394"/>
      <c r="AT47" s="394"/>
      <c r="AU47" s="394"/>
      <c r="AV47" s="394"/>
      <c r="AW47" s="394"/>
      <c r="AX47" s="394"/>
      <c r="AY47" s="394"/>
      <c r="AZ47" s="394"/>
      <c r="BA47" s="394"/>
      <c r="BB47" s="394"/>
      <c r="BC47" s="394"/>
      <c r="BD47" s="394"/>
    </row>
    <row r="48" spans="1:56" x14ac:dyDescent="0.2">
      <c r="A48" s="412">
        <v>44</v>
      </c>
      <c r="B48" s="419" t="s">
        <v>55</v>
      </c>
      <c r="C48" s="445">
        <v>0.16034669555796316</v>
      </c>
      <c r="D48" s="445">
        <v>5.9895833333333336E-2</v>
      </c>
      <c r="E48" s="445">
        <v>0.13984045049272642</v>
      </c>
      <c r="F48" s="445">
        <v>0</v>
      </c>
      <c r="G48" s="445">
        <v>4.9280575539568348E-2</v>
      </c>
      <c r="H48" s="445">
        <v>0.11267605633802817</v>
      </c>
      <c r="I48" s="445">
        <v>5.2631578947368418E-2</v>
      </c>
      <c r="J48" s="445">
        <v>0.12903225806451613</v>
      </c>
      <c r="K48" s="445">
        <v>9.3023255813953487E-2</v>
      </c>
      <c r="L48" s="445">
        <v>0.10101010101010101</v>
      </c>
      <c r="M48" s="445">
        <v>0.11496062992125984</v>
      </c>
      <c r="N48" s="445">
        <v>0.05</v>
      </c>
      <c r="O48" s="445">
        <v>0</v>
      </c>
      <c r="P48" s="445">
        <v>7.8212290502793297E-2</v>
      </c>
      <c r="Q48" s="445">
        <v>0.14285714285714285</v>
      </c>
      <c r="R48" s="445">
        <v>0.10328638497652583</v>
      </c>
      <c r="S48" s="445">
        <v>0.33333333333333331</v>
      </c>
      <c r="T48" s="445">
        <v>0.33333333333333331</v>
      </c>
      <c r="U48" s="445">
        <v>0.16666666666666666</v>
      </c>
      <c r="V48" s="445">
        <v>0</v>
      </c>
      <c r="W48" s="445">
        <v>6.6666666666666666E-2</v>
      </c>
      <c r="X48" s="445">
        <v>0.1111111111111111</v>
      </c>
      <c r="Y48" s="445">
        <v>3.6652489367025268E-2</v>
      </c>
      <c r="Z48" s="445">
        <v>0.18518518518518517</v>
      </c>
      <c r="AA48" s="445">
        <v>0</v>
      </c>
      <c r="AB48" s="445">
        <v>8.1686429512516465E-2</v>
      </c>
      <c r="AC48" s="445">
        <v>9.4910065059318788E-2</v>
      </c>
      <c r="AD48" s="445">
        <v>7.3410922112802146E-2</v>
      </c>
      <c r="AE48" s="445">
        <v>0.36397557666214381</v>
      </c>
      <c r="AF48" s="445">
        <v>8.6767895878524945E-2</v>
      </c>
      <c r="AG48" s="445">
        <v>0.05</v>
      </c>
      <c r="AH48" s="445">
        <v>0.34890965732087226</v>
      </c>
      <c r="AI48" s="445">
        <v>0.17297297297297298</v>
      </c>
      <c r="AJ48" s="445">
        <v>6.3256658595641641E-2</v>
      </c>
      <c r="AK48" s="445">
        <v>6.1971830985915494E-2</v>
      </c>
      <c r="AL48" s="445">
        <v>0.12808145766345122</v>
      </c>
      <c r="AM48" s="445">
        <v>0.10445703783121459</v>
      </c>
      <c r="AN48" s="445">
        <v>0</v>
      </c>
      <c r="AO48" s="445">
        <v>3.9215686274509803E-2</v>
      </c>
      <c r="AP48" s="446">
        <v>0.11826926201540311</v>
      </c>
      <c r="AQ48" s="394"/>
      <c r="AR48" s="394"/>
      <c r="AS48" s="394"/>
      <c r="AT48" s="394"/>
      <c r="AU48" s="394"/>
      <c r="AV48" s="394"/>
      <c r="AW48" s="394"/>
      <c r="AX48" s="394"/>
      <c r="AY48" s="394"/>
      <c r="AZ48" s="394"/>
      <c r="BA48" s="394"/>
      <c r="BB48" s="394"/>
      <c r="BC48" s="394"/>
      <c r="BD48" s="394"/>
    </row>
    <row r="49" spans="1:56" x14ac:dyDescent="0.2">
      <c r="A49" s="412">
        <v>45</v>
      </c>
      <c r="B49" s="419" t="s">
        <v>56</v>
      </c>
      <c r="C49" s="445">
        <v>4.008667388949079E-2</v>
      </c>
      <c r="D49" s="445">
        <v>2.34375E-2</v>
      </c>
      <c r="E49" s="445">
        <v>5.1618958235570153E-2</v>
      </c>
      <c r="F49" s="445">
        <v>0</v>
      </c>
      <c r="G49" s="445">
        <v>2.5719424460431656E-2</v>
      </c>
      <c r="H49" s="445">
        <v>4.2253521126760563E-2</v>
      </c>
      <c r="I49" s="445">
        <v>5.2631578947368418E-2</v>
      </c>
      <c r="J49" s="445">
        <v>2.1505376344086023E-2</v>
      </c>
      <c r="K49" s="445">
        <v>0.13488372093023257</v>
      </c>
      <c r="L49" s="445">
        <v>4.0404040404040407E-2</v>
      </c>
      <c r="M49" s="445">
        <v>3.1496062992125984E-2</v>
      </c>
      <c r="N49" s="445">
        <v>1.8749999999999999E-2</v>
      </c>
      <c r="O49" s="445">
        <v>0</v>
      </c>
      <c r="P49" s="445">
        <v>2.7932960893854747E-2</v>
      </c>
      <c r="Q49" s="445">
        <v>0</v>
      </c>
      <c r="R49" s="445">
        <v>9.3896713615023476E-3</v>
      </c>
      <c r="S49" s="445">
        <v>0</v>
      </c>
      <c r="T49" s="445">
        <v>0</v>
      </c>
      <c r="U49" s="445">
        <v>0</v>
      </c>
      <c r="V49" s="445">
        <v>0</v>
      </c>
      <c r="W49" s="445">
        <v>0</v>
      </c>
      <c r="X49" s="445">
        <v>2.564102564102564E-2</v>
      </c>
      <c r="Y49" s="445">
        <v>3.6902677007755819E-2</v>
      </c>
      <c r="Z49" s="445">
        <v>3.7037037037037035E-2</v>
      </c>
      <c r="AA49" s="445">
        <v>0</v>
      </c>
      <c r="AB49" s="445">
        <v>1.9762845849802372E-2</v>
      </c>
      <c r="AC49" s="445">
        <v>4.3628013777267508E-2</v>
      </c>
      <c r="AD49" s="445">
        <v>2.1486123545210387E-2</v>
      </c>
      <c r="AE49" s="445">
        <v>4.4097693351424695E-2</v>
      </c>
      <c r="AF49" s="445">
        <v>6.5075921908893705E-2</v>
      </c>
      <c r="AG49" s="445">
        <v>2.1428571428571429E-2</v>
      </c>
      <c r="AH49" s="445">
        <v>1.557632398753894E-3</v>
      </c>
      <c r="AI49" s="445">
        <v>1.1446740858505564E-2</v>
      </c>
      <c r="AJ49" s="445">
        <v>1.4830508474576272E-2</v>
      </c>
      <c r="AK49" s="445">
        <v>3.3802816901408447E-2</v>
      </c>
      <c r="AL49" s="445">
        <v>5.1446945337620578E-2</v>
      </c>
      <c r="AM49" s="445">
        <v>3.41553070914382E-2</v>
      </c>
      <c r="AN49" s="445">
        <v>0</v>
      </c>
      <c r="AO49" s="445">
        <v>1.9607843137254902E-2</v>
      </c>
      <c r="AP49" s="446">
        <v>2.9360153381210802E-2</v>
      </c>
      <c r="AQ49" s="394"/>
      <c r="AR49" s="394"/>
      <c r="AS49" s="394"/>
      <c r="AT49" s="394"/>
      <c r="AU49" s="394"/>
      <c r="AV49" s="394"/>
      <c r="AW49" s="394"/>
      <c r="AX49" s="394"/>
      <c r="AY49" s="394"/>
      <c r="AZ49" s="394"/>
      <c r="BA49" s="394"/>
      <c r="BB49" s="394"/>
      <c r="BC49" s="394"/>
      <c r="BD49" s="394"/>
    </row>
    <row r="50" spans="1:56" x14ac:dyDescent="0.2">
      <c r="A50" s="412">
        <v>46</v>
      </c>
      <c r="B50" s="419" t="s">
        <v>204</v>
      </c>
      <c r="C50" s="445">
        <v>-6.9880823401950162E-2</v>
      </c>
      <c r="D50" s="445">
        <v>-3.90625E-2</v>
      </c>
      <c r="E50" s="445">
        <v>-9.3852651337400278E-4</v>
      </c>
      <c r="F50" s="445">
        <v>0</v>
      </c>
      <c r="G50" s="445">
        <v>-4.6163069544364506E-3</v>
      </c>
      <c r="H50" s="445">
        <v>0</v>
      </c>
      <c r="I50" s="445">
        <v>0</v>
      </c>
      <c r="J50" s="445">
        <v>0</v>
      </c>
      <c r="K50" s="445">
        <v>-4.6511627906976744E-3</v>
      </c>
      <c r="L50" s="445">
        <v>0</v>
      </c>
      <c r="M50" s="445">
        <v>0</v>
      </c>
      <c r="N50" s="445">
        <v>0</v>
      </c>
      <c r="O50" s="445">
        <v>0</v>
      </c>
      <c r="P50" s="445">
        <v>0</v>
      </c>
      <c r="Q50" s="445">
        <v>0</v>
      </c>
      <c r="R50" s="445">
        <v>0</v>
      </c>
      <c r="S50" s="445">
        <v>0</v>
      </c>
      <c r="T50" s="445">
        <v>0</v>
      </c>
      <c r="U50" s="445">
        <v>0</v>
      </c>
      <c r="V50" s="445">
        <v>0</v>
      </c>
      <c r="W50" s="445">
        <v>0</v>
      </c>
      <c r="X50" s="445">
        <v>0</v>
      </c>
      <c r="Y50" s="445">
        <v>-4.2531898924193148E-3</v>
      </c>
      <c r="Z50" s="445">
        <v>0</v>
      </c>
      <c r="AA50" s="445">
        <v>0</v>
      </c>
      <c r="AB50" s="445">
        <v>0</v>
      </c>
      <c r="AC50" s="445">
        <v>-3.8270187523918868E-4</v>
      </c>
      <c r="AD50" s="445">
        <v>-1.432408236347359E-2</v>
      </c>
      <c r="AE50" s="445">
        <v>0</v>
      </c>
      <c r="AF50" s="445">
        <v>-4.3383947939262474E-3</v>
      </c>
      <c r="AG50" s="445">
        <v>0</v>
      </c>
      <c r="AH50" s="445">
        <v>0</v>
      </c>
      <c r="AI50" s="445">
        <v>-1.9077901430842607E-3</v>
      </c>
      <c r="AJ50" s="445">
        <v>-1.2409200968523002E-2</v>
      </c>
      <c r="AK50" s="445">
        <v>-1.6901408450704224E-2</v>
      </c>
      <c r="AL50" s="445">
        <v>0</v>
      </c>
      <c r="AM50" s="445">
        <v>0</v>
      </c>
      <c r="AN50" s="445">
        <v>0</v>
      </c>
      <c r="AO50" s="445">
        <v>0</v>
      </c>
      <c r="AP50" s="446">
        <v>-5.5243232703993759E-3</v>
      </c>
      <c r="AQ50" s="394"/>
      <c r="AR50" s="394"/>
      <c r="AS50" s="394"/>
      <c r="AT50" s="394"/>
      <c r="AU50" s="394"/>
      <c r="AV50" s="394"/>
      <c r="AW50" s="394"/>
      <c r="AX50" s="394"/>
      <c r="AY50" s="394"/>
      <c r="AZ50" s="394"/>
      <c r="BA50" s="394"/>
      <c r="BB50" s="394"/>
      <c r="BC50" s="394"/>
      <c r="BD50" s="394"/>
    </row>
    <row r="51" spans="1:56" x14ac:dyDescent="0.2">
      <c r="A51" s="414">
        <v>47</v>
      </c>
      <c r="B51" s="421" t="s">
        <v>58</v>
      </c>
      <c r="C51" s="447">
        <v>0.45666305525460454</v>
      </c>
      <c r="D51" s="447">
        <v>0.6796875</v>
      </c>
      <c r="E51" s="447">
        <v>0.54622243078366961</v>
      </c>
      <c r="F51" s="447">
        <v>1</v>
      </c>
      <c r="G51" s="447">
        <v>0.29688249400479616</v>
      </c>
      <c r="H51" s="447">
        <v>0.39436619718309857</v>
      </c>
      <c r="I51" s="447">
        <v>0.42105263157894735</v>
      </c>
      <c r="J51" s="447">
        <v>0.32258064516129031</v>
      </c>
      <c r="K51" s="447">
        <v>0.2930232558139535</v>
      </c>
      <c r="L51" s="447">
        <v>0.41414141414141414</v>
      </c>
      <c r="M51" s="447">
        <v>0.47401574803149604</v>
      </c>
      <c r="N51" s="447">
        <v>0.24374999999999999</v>
      </c>
      <c r="O51" s="447">
        <v>0</v>
      </c>
      <c r="P51" s="447">
        <v>0.44134078212290501</v>
      </c>
      <c r="Q51" s="447">
        <v>0.5714285714285714</v>
      </c>
      <c r="R51" s="447">
        <v>0.45539906103286387</v>
      </c>
      <c r="S51" s="447">
        <v>0.66666666666666663</v>
      </c>
      <c r="T51" s="447">
        <v>0.66666666666666663</v>
      </c>
      <c r="U51" s="447">
        <v>0.36666666666666664</v>
      </c>
      <c r="V51" s="447">
        <v>0</v>
      </c>
      <c r="W51" s="447">
        <v>0.22222222222222221</v>
      </c>
      <c r="X51" s="447">
        <v>0.52991452991452992</v>
      </c>
      <c r="Y51" s="447">
        <v>0.46284713535151362</v>
      </c>
      <c r="Z51" s="447">
        <v>0.37037037037037035</v>
      </c>
      <c r="AA51" s="447">
        <v>0</v>
      </c>
      <c r="AB51" s="447">
        <v>0.67457180500658764</v>
      </c>
      <c r="AC51" s="447">
        <v>0.72560275545350172</v>
      </c>
      <c r="AD51" s="447">
        <v>0.68039391226499557</v>
      </c>
      <c r="AE51" s="447">
        <v>0.8975576662143826</v>
      </c>
      <c r="AF51" s="447">
        <v>0.6536514822848879</v>
      </c>
      <c r="AG51" s="447">
        <v>0.39285714285714285</v>
      </c>
      <c r="AH51" s="447">
        <v>0.71616476289373487</v>
      </c>
      <c r="AI51" s="447">
        <v>0.76152623211446746</v>
      </c>
      <c r="AJ51" s="447">
        <v>0.573547215496368</v>
      </c>
      <c r="AK51" s="447">
        <v>0.6</v>
      </c>
      <c r="AL51" s="447">
        <v>0.66559485530546625</v>
      </c>
      <c r="AM51" s="447">
        <v>0.47848062490427323</v>
      </c>
      <c r="AN51" s="447">
        <v>0</v>
      </c>
      <c r="AO51" s="447">
        <v>0.33333333333333331</v>
      </c>
      <c r="AP51" s="448">
        <v>0.51678419393624286</v>
      </c>
      <c r="AQ51" s="394"/>
      <c r="AR51" s="394"/>
      <c r="AS51" s="394"/>
      <c r="AT51" s="394"/>
      <c r="AU51" s="394"/>
      <c r="AV51" s="394"/>
      <c r="AW51" s="394"/>
      <c r="AX51" s="394"/>
      <c r="AY51" s="394"/>
      <c r="AZ51" s="394"/>
      <c r="BA51" s="394"/>
      <c r="BB51" s="394"/>
      <c r="BC51" s="394"/>
      <c r="BD51" s="394"/>
    </row>
    <row r="52" spans="1:56" x14ac:dyDescent="0.2">
      <c r="A52" s="428">
        <v>48</v>
      </c>
      <c r="B52" s="429" t="s">
        <v>439</v>
      </c>
      <c r="C52" s="447">
        <v>1</v>
      </c>
      <c r="D52" s="447">
        <v>1</v>
      </c>
      <c r="E52" s="447">
        <v>1</v>
      </c>
      <c r="F52" s="447">
        <v>1</v>
      </c>
      <c r="G52" s="447">
        <v>1</v>
      </c>
      <c r="H52" s="447">
        <v>1</v>
      </c>
      <c r="I52" s="447">
        <v>1</v>
      </c>
      <c r="J52" s="447">
        <v>1</v>
      </c>
      <c r="K52" s="447">
        <v>1</v>
      </c>
      <c r="L52" s="447">
        <v>1</v>
      </c>
      <c r="M52" s="447">
        <v>1</v>
      </c>
      <c r="N52" s="447">
        <v>1</v>
      </c>
      <c r="O52" s="447">
        <v>1</v>
      </c>
      <c r="P52" s="447">
        <v>1</v>
      </c>
      <c r="Q52" s="447">
        <v>1</v>
      </c>
      <c r="R52" s="447">
        <v>1</v>
      </c>
      <c r="S52" s="447">
        <v>1</v>
      </c>
      <c r="T52" s="447">
        <v>1</v>
      </c>
      <c r="U52" s="447">
        <v>1</v>
      </c>
      <c r="V52" s="447">
        <v>0</v>
      </c>
      <c r="W52" s="447">
        <v>1</v>
      </c>
      <c r="X52" s="447">
        <v>1</v>
      </c>
      <c r="Y52" s="447">
        <v>1</v>
      </c>
      <c r="Z52" s="447">
        <v>1</v>
      </c>
      <c r="AA52" s="447">
        <v>0</v>
      </c>
      <c r="AB52" s="447">
        <v>1</v>
      </c>
      <c r="AC52" s="447">
        <v>1</v>
      </c>
      <c r="AD52" s="447">
        <v>1</v>
      </c>
      <c r="AE52" s="447">
        <v>1</v>
      </c>
      <c r="AF52" s="447">
        <v>1</v>
      </c>
      <c r="AG52" s="447">
        <v>1</v>
      </c>
      <c r="AH52" s="447">
        <v>1</v>
      </c>
      <c r="AI52" s="447">
        <v>1</v>
      </c>
      <c r="AJ52" s="447">
        <v>1</v>
      </c>
      <c r="AK52" s="447">
        <v>1</v>
      </c>
      <c r="AL52" s="447">
        <v>1</v>
      </c>
      <c r="AM52" s="447">
        <v>1</v>
      </c>
      <c r="AN52" s="447">
        <v>1</v>
      </c>
      <c r="AO52" s="447">
        <v>1</v>
      </c>
      <c r="AP52" s="448">
        <v>1</v>
      </c>
      <c r="AQ52" s="394"/>
      <c r="AR52" s="394"/>
      <c r="AS52" s="394"/>
      <c r="AT52" s="394"/>
      <c r="AU52" s="394"/>
      <c r="AV52" s="394"/>
      <c r="AW52" s="394"/>
      <c r="AX52" s="394"/>
      <c r="AY52" s="394"/>
      <c r="AZ52" s="394"/>
      <c r="BA52" s="394"/>
      <c r="BB52" s="394"/>
      <c r="BC52" s="394"/>
      <c r="BD52" s="394"/>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81"/>
      <c r="AV62" s="381"/>
      <c r="AW62" s="381"/>
      <c r="AX62" s="381"/>
      <c r="AY62" s="381"/>
      <c r="AZ62" s="381"/>
      <c r="BA62" s="381"/>
      <c r="BB62" s="381"/>
      <c r="BC62" s="381"/>
      <c r="BD62" s="381"/>
    </row>
    <row r="63" spans="1:56" x14ac:dyDescent="0.2">
      <c r="AU63" s="381"/>
      <c r="AV63" s="381"/>
      <c r="AW63" s="381"/>
      <c r="AX63" s="381"/>
      <c r="AY63" s="381"/>
      <c r="AZ63" s="381"/>
      <c r="BA63" s="381"/>
      <c r="BB63" s="381"/>
      <c r="BC63" s="381"/>
      <c r="BD63" s="381"/>
    </row>
    <row r="64" spans="1:56" x14ac:dyDescent="0.2">
      <c r="AU64" s="381"/>
      <c r="AV64" s="381"/>
      <c r="AW64" s="381"/>
      <c r="AX64" s="381"/>
      <c r="AY64" s="381"/>
      <c r="AZ64" s="381"/>
      <c r="BA64" s="381"/>
      <c r="BB64" s="381"/>
      <c r="BC64" s="381"/>
      <c r="BD64" s="381"/>
    </row>
    <row r="65" spans="47:56" x14ac:dyDescent="0.2">
      <c r="AU65" s="381"/>
      <c r="AV65" s="381"/>
      <c r="AW65" s="381"/>
      <c r="AX65" s="381"/>
      <c r="AY65" s="381"/>
      <c r="AZ65" s="381"/>
      <c r="BA65" s="381"/>
      <c r="BB65" s="381"/>
      <c r="BC65" s="381"/>
      <c r="BD65" s="381"/>
    </row>
    <row r="66" spans="47:56" x14ac:dyDescent="0.2">
      <c r="AU66" s="381"/>
      <c r="AV66" s="381"/>
      <c r="AW66" s="381"/>
      <c r="AX66" s="381"/>
      <c r="AY66" s="381"/>
      <c r="AZ66" s="381"/>
      <c r="BA66" s="381"/>
      <c r="BB66" s="381"/>
      <c r="BC66" s="381"/>
      <c r="BD66" s="381"/>
    </row>
    <row r="67" spans="47:56" x14ac:dyDescent="0.2">
      <c r="AU67" s="381"/>
      <c r="AV67" s="381"/>
      <c r="AW67" s="381"/>
      <c r="AX67" s="381"/>
      <c r="AY67" s="381"/>
      <c r="AZ67" s="381"/>
      <c r="BA67" s="381"/>
      <c r="BB67" s="381"/>
      <c r="BC67" s="381"/>
      <c r="BD67" s="381"/>
    </row>
    <row r="68" spans="47:56" x14ac:dyDescent="0.2">
      <c r="AU68" s="381"/>
      <c r="AV68" s="381"/>
      <c r="AW68" s="381"/>
      <c r="AX68" s="381"/>
      <c r="AY68" s="381"/>
      <c r="AZ68" s="381"/>
      <c r="BA68" s="381"/>
      <c r="BB68" s="381"/>
      <c r="BC68" s="381"/>
      <c r="BD68" s="381"/>
    </row>
    <row r="69" spans="47:56" x14ac:dyDescent="0.2">
      <c r="AU69" s="381"/>
      <c r="AV69" s="381"/>
      <c r="AW69" s="381"/>
      <c r="AX69" s="381"/>
      <c r="AY69" s="381"/>
      <c r="AZ69" s="381"/>
      <c r="BA69" s="381"/>
      <c r="BB69" s="381"/>
      <c r="BC69" s="381"/>
      <c r="BD69" s="381"/>
    </row>
    <row r="70" spans="47:56" x14ac:dyDescent="0.2">
      <c r="AU70" s="381"/>
      <c r="AV70" s="381"/>
      <c r="AW70" s="381"/>
      <c r="AX70" s="381"/>
      <c r="AY70" s="381"/>
      <c r="AZ70" s="381"/>
      <c r="BA70" s="381"/>
      <c r="BB70" s="381"/>
      <c r="BC70" s="381"/>
      <c r="BD70" s="381"/>
    </row>
    <row r="71" spans="47:56" x14ac:dyDescent="0.2">
      <c r="AU71" s="381"/>
      <c r="AV71" s="381"/>
      <c r="AW71" s="381"/>
      <c r="AX71" s="381"/>
      <c r="AY71" s="381"/>
      <c r="AZ71" s="381"/>
      <c r="BA71" s="381"/>
      <c r="BB71" s="381"/>
      <c r="BC71" s="381"/>
      <c r="BD71" s="381"/>
    </row>
    <row r="72" spans="47:56" x14ac:dyDescent="0.2">
      <c r="AU72" s="381"/>
      <c r="AV72" s="381"/>
      <c r="AW72" s="381"/>
      <c r="AX72" s="381"/>
      <c r="AY72" s="381"/>
      <c r="AZ72" s="381"/>
      <c r="BA72" s="381"/>
      <c r="BB72" s="381"/>
      <c r="BC72" s="381"/>
      <c r="BD72" s="381"/>
    </row>
    <row r="73" spans="47:56" x14ac:dyDescent="0.2">
      <c r="AU73" s="381"/>
      <c r="AV73" s="381"/>
      <c r="AW73" s="381"/>
      <c r="AX73" s="381"/>
      <c r="AY73" s="381"/>
      <c r="AZ73" s="381"/>
      <c r="BA73" s="381"/>
      <c r="BB73" s="381"/>
      <c r="BC73" s="381"/>
      <c r="BD73" s="381"/>
    </row>
    <row r="74" spans="47:56" x14ac:dyDescent="0.2">
      <c r="AU74" s="381"/>
      <c r="AV74" s="381"/>
      <c r="AW74" s="381"/>
      <c r="AX74" s="381"/>
      <c r="AY74" s="381"/>
      <c r="AZ74" s="381"/>
      <c r="BA74" s="381"/>
      <c r="BB74" s="381"/>
      <c r="BC74" s="381"/>
      <c r="BD74" s="381"/>
    </row>
    <row r="75" spans="47:56" x14ac:dyDescent="0.2">
      <c r="AU75" s="381"/>
      <c r="AV75" s="381"/>
      <c r="AW75" s="381"/>
      <c r="AX75" s="381"/>
      <c r="AY75" s="381"/>
      <c r="AZ75" s="381"/>
      <c r="BA75" s="381"/>
      <c r="BB75" s="381"/>
      <c r="BC75" s="381"/>
      <c r="BD75" s="381"/>
    </row>
    <row r="76" spans="47:56" x14ac:dyDescent="0.2">
      <c r="AU76" s="381"/>
      <c r="AV76" s="381"/>
      <c r="AW76" s="381"/>
      <c r="AX76" s="381"/>
      <c r="AY76" s="381"/>
      <c r="AZ76" s="381"/>
      <c r="BA76" s="381"/>
      <c r="BB76" s="381"/>
      <c r="BC76" s="381"/>
      <c r="BD76" s="381"/>
    </row>
    <row r="77" spans="47:56" x14ac:dyDescent="0.2">
      <c r="AU77" s="381"/>
      <c r="AV77" s="381"/>
      <c r="AW77" s="381"/>
      <c r="AX77" s="381"/>
      <c r="AY77" s="381"/>
      <c r="AZ77" s="381"/>
      <c r="BA77" s="381"/>
      <c r="BB77" s="381"/>
      <c r="BC77" s="381"/>
      <c r="BD77" s="381"/>
    </row>
    <row r="78" spans="47:56" x14ac:dyDescent="0.2">
      <c r="AU78" s="381"/>
      <c r="AV78" s="381"/>
      <c r="AW78" s="381"/>
      <c r="AX78" s="381"/>
      <c r="AY78" s="381"/>
      <c r="AZ78" s="381"/>
      <c r="BA78" s="381"/>
      <c r="BB78" s="381"/>
      <c r="BC78" s="381"/>
      <c r="BD78" s="381"/>
    </row>
    <row r="79" spans="47:56" x14ac:dyDescent="0.2">
      <c r="AU79" s="381"/>
      <c r="AV79" s="381"/>
      <c r="AW79" s="381"/>
      <c r="AX79" s="381"/>
      <c r="AY79" s="381"/>
      <c r="AZ79" s="381"/>
      <c r="BA79" s="381"/>
      <c r="BB79" s="381"/>
      <c r="BC79" s="381"/>
      <c r="BD79" s="381"/>
    </row>
    <row r="80" spans="47:56" x14ac:dyDescent="0.2">
      <c r="AU80" s="381"/>
      <c r="AV80" s="381"/>
      <c r="AW80" s="381"/>
      <c r="AX80" s="381"/>
      <c r="AY80" s="381"/>
      <c r="AZ80" s="381"/>
      <c r="BA80" s="381"/>
      <c r="BB80" s="381"/>
      <c r="BC80" s="381"/>
      <c r="BD80" s="381"/>
    </row>
    <row r="81" spans="47:56" x14ac:dyDescent="0.2">
      <c r="AU81" s="381"/>
      <c r="AV81" s="381"/>
      <c r="AW81" s="381"/>
      <c r="AX81" s="381"/>
      <c r="AY81" s="381"/>
      <c r="AZ81" s="381"/>
      <c r="BA81" s="381"/>
      <c r="BB81" s="381"/>
      <c r="BC81" s="381"/>
      <c r="BD81" s="381"/>
    </row>
    <row r="82" spans="47:56" x14ac:dyDescent="0.2">
      <c r="AU82" s="381"/>
      <c r="AV82" s="381"/>
      <c r="AW82" s="381"/>
      <c r="AX82" s="381"/>
      <c r="AY82" s="381"/>
      <c r="AZ82" s="381"/>
      <c r="BA82" s="381"/>
      <c r="BB82" s="381"/>
      <c r="BC82" s="381"/>
      <c r="BD82" s="381"/>
    </row>
    <row r="83" spans="47:56" x14ac:dyDescent="0.2">
      <c r="AU83" s="381"/>
      <c r="AV83" s="381"/>
      <c r="AW83" s="381"/>
      <c r="AX83" s="381"/>
      <c r="AY83" s="381"/>
      <c r="AZ83" s="381"/>
      <c r="BA83" s="381"/>
      <c r="BB83" s="381"/>
      <c r="BC83" s="381"/>
      <c r="BD83" s="381"/>
    </row>
    <row r="84" spans="47:56" x14ac:dyDescent="0.2">
      <c r="AU84" s="381"/>
      <c r="AV84" s="381"/>
      <c r="AW84" s="381"/>
      <c r="AX84" s="381"/>
      <c r="AY84" s="381"/>
      <c r="AZ84" s="381"/>
      <c r="BA84" s="381"/>
      <c r="BB84" s="381"/>
      <c r="BC84" s="381"/>
      <c r="BD84" s="381"/>
    </row>
    <row r="85" spans="47:56" x14ac:dyDescent="0.2">
      <c r="AU85" s="381"/>
      <c r="AV85" s="381"/>
      <c r="AW85" s="381"/>
      <c r="AX85" s="381"/>
      <c r="AY85" s="381"/>
      <c r="AZ85" s="381"/>
      <c r="BA85" s="381"/>
      <c r="BB85" s="381"/>
      <c r="BC85" s="381"/>
      <c r="BD85" s="381"/>
    </row>
    <row r="86" spans="47:56" x14ac:dyDescent="0.2">
      <c r="AU86" s="381"/>
      <c r="AV86" s="381"/>
      <c r="AW86" s="381"/>
      <c r="AX86" s="381"/>
      <c r="AY86" s="381"/>
      <c r="AZ86" s="381"/>
      <c r="BA86" s="381"/>
      <c r="BB86" s="381"/>
      <c r="BC86" s="381"/>
      <c r="BD86" s="381"/>
    </row>
    <row r="87" spans="47:56" x14ac:dyDescent="0.2">
      <c r="AU87" s="381"/>
      <c r="AV87" s="381"/>
      <c r="AW87" s="381"/>
      <c r="AX87" s="381"/>
      <c r="AY87" s="381"/>
      <c r="AZ87" s="381"/>
      <c r="BA87" s="381"/>
      <c r="BB87" s="381"/>
      <c r="BC87" s="381"/>
      <c r="BD87" s="381"/>
    </row>
    <row r="88" spans="47:56" x14ac:dyDescent="0.2">
      <c r="AU88" s="381"/>
      <c r="AV88" s="381"/>
      <c r="AW88" s="381"/>
      <c r="AX88" s="381"/>
      <c r="AY88" s="381"/>
      <c r="AZ88" s="381"/>
      <c r="BA88" s="381"/>
      <c r="BB88" s="381"/>
      <c r="BC88" s="381"/>
      <c r="BD88" s="381"/>
    </row>
    <row r="89" spans="47:56" x14ac:dyDescent="0.2">
      <c r="AU89" s="381"/>
      <c r="AV89" s="381"/>
      <c r="AW89" s="381"/>
      <c r="AX89" s="381"/>
      <c r="AY89" s="381"/>
      <c r="AZ89" s="381"/>
      <c r="BA89" s="381"/>
      <c r="BB89" s="381"/>
      <c r="BC89" s="381"/>
      <c r="BD89" s="381"/>
    </row>
    <row r="90" spans="47:56" x14ac:dyDescent="0.2">
      <c r="AU90" s="381"/>
      <c r="AV90" s="381"/>
      <c r="AW90" s="381"/>
      <c r="AX90" s="381"/>
      <c r="AY90" s="381"/>
      <c r="AZ90" s="381"/>
      <c r="BA90" s="381"/>
      <c r="BB90" s="381"/>
      <c r="BC90" s="381"/>
      <c r="BD90" s="381"/>
    </row>
    <row r="91" spans="47:56" x14ac:dyDescent="0.2">
      <c r="AU91" s="381"/>
      <c r="AV91" s="381"/>
      <c r="AW91" s="381"/>
      <c r="AX91" s="381"/>
      <c r="AY91" s="381"/>
      <c r="AZ91" s="381"/>
      <c r="BA91" s="381"/>
      <c r="BB91" s="381"/>
      <c r="BC91" s="381"/>
      <c r="BD91" s="381"/>
    </row>
    <row r="92" spans="47:56" x14ac:dyDescent="0.2">
      <c r="AU92" s="381"/>
      <c r="AV92" s="381"/>
      <c r="AW92" s="381"/>
      <c r="AX92" s="381"/>
      <c r="AY92" s="381"/>
      <c r="AZ92" s="381"/>
      <c r="BA92" s="381"/>
      <c r="BB92" s="381"/>
      <c r="BC92" s="381"/>
      <c r="BD92" s="381"/>
    </row>
    <row r="93" spans="47:56" x14ac:dyDescent="0.2">
      <c r="AU93" s="381"/>
      <c r="AV93" s="381"/>
      <c r="AW93" s="381"/>
      <c r="AX93" s="381"/>
      <c r="AY93" s="381"/>
      <c r="AZ93" s="381"/>
      <c r="BA93" s="381"/>
      <c r="BB93" s="381"/>
      <c r="BC93" s="381"/>
      <c r="BD93" s="381"/>
    </row>
    <row r="94" spans="47:56" x14ac:dyDescent="0.2">
      <c r="AU94" s="381"/>
      <c r="AV94" s="381"/>
      <c r="AW94" s="381"/>
      <c r="AX94" s="381"/>
      <c r="AY94" s="381"/>
      <c r="AZ94" s="381"/>
      <c r="BA94" s="381"/>
      <c r="BB94" s="381"/>
      <c r="BC94" s="381"/>
      <c r="BD94" s="381"/>
    </row>
    <row r="95" spans="47:56" x14ac:dyDescent="0.2">
      <c r="AU95" s="381"/>
      <c r="AV95" s="381"/>
      <c r="AW95" s="381"/>
      <c r="AX95" s="381"/>
      <c r="AY95" s="381"/>
      <c r="AZ95" s="381"/>
      <c r="BA95" s="381"/>
      <c r="BB95" s="381"/>
      <c r="BC95" s="381"/>
      <c r="BD95" s="381"/>
    </row>
    <row r="96" spans="47:56" x14ac:dyDescent="0.2">
      <c r="AU96" s="381"/>
      <c r="AV96" s="381"/>
      <c r="AW96" s="381"/>
      <c r="AX96" s="381"/>
      <c r="AY96" s="381"/>
      <c r="AZ96" s="381"/>
      <c r="BA96" s="381"/>
      <c r="BB96" s="381"/>
      <c r="BC96" s="381"/>
      <c r="BD96" s="381"/>
    </row>
    <row r="97" spans="47:56" x14ac:dyDescent="0.2">
      <c r="AU97" s="381"/>
      <c r="AV97" s="381"/>
      <c r="AW97" s="381"/>
      <c r="AX97" s="381"/>
      <c r="AY97" s="381"/>
      <c r="AZ97" s="381"/>
      <c r="BA97" s="381"/>
      <c r="BB97" s="381"/>
      <c r="BC97" s="381"/>
      <c r="BD97" s="381"/>
    </row>
    <row r="98" spans="47:56" x14ac:dyDescent="0.2">
      <c r="AU98" s="381"/>
      <c r="AV98" s="381"/>
      <c r="AW98" s="381"/>
      <c r="AX98" s="381"/>
      <c r="AY98" s="381"/>
      <c r="AZ98" s="381"/>
      <c r="BA98" s="381"/>
      <c r="BB98" s="381"/>
      <c r="BC98" s="381"/>
      <c r="BD98" s="381"/>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J29" sqref="J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382" t="s">
        <v>397</v>
      </c>
      <c r="E1" s="48" t="s">
        <v>611</v>
      </c>
    </row>
    <row r="2" spans="1:42" ht="14" x14ac:dyDescent="0.2">
      <c r="A2" s="48" t="s">
        <v>486</v>
      </c>
    </row>
    <row r="3" spans="1:42" ht="12.5" x14ac:dyDescent="0.2">
      <c r="A3" s="211" t="s">
        <v>1</v>
      </c>
      <c r="B3" s="379"/>
      <c r="C3" s="397" t="s">
        <v>403</v>
      </c>
      <c r="D3" s="397" t="s">
        <v>404</v>
      </c>
      <c r="E3" s="397" t="s">
        <v>405</v>
      </c>
      <c r="F3" s="397" t="s">
        <v>406</v>
      </c>
      <c r="G3" s="397" t="s">
        <v>407</v>
      </c>
      <c r="H3" s="398" t="s">
        <v>408</v>
      </c>
      <c r="I3" s="398" t="s">
        <v>409</v>
      </c>
      <c r="J3" s="398" t="s">
        <v>410</v>
      </c>
      <c r="K3" s="398" t="s">
        <v>411</v>
      </c>
      <c r="L3" s="398" t="s">
        <v>2</v>
      </c>
      <c r="M3" s="398" t="s">
        <v>3</v>
      </c>
      <c r="N3" s="398" t="s">
        <v>4</v>
      </c>
      <c r="O3" s="398" t="s">
        <v>5</v>
      </c>
      <c r="P3" s="398" t="s">
        <v>6</v>
      </c>
      <c r="Q3" s="398" t="s">
        <v>7</v>
      </c>
      <c r="R3" s="398" t="s">
        <v>8</v>
      </c>
      <c r="S3" s="398" t="s">
        <v>9</v>
      </c>
      <c r="T3" s="398" t="s">
        <v>10</v>
      </c>
      <c r="U3" s="398" t="s">
        <v>11</v>
      </c>
      <c r="V3" s="398" t="s">
        <v>12</v>
      </c>
      <c r="W3" s="398" t="s">
        <v>13</v>
      </c>
      <c r="X3" s="398" t="s">
        <v>14</v>
      </c>
      <c r="Y3" s="398" t="s">
        <v>15</v>
      </c>
      <c r="Z3" s="398" t="s">
        <v>16</v>
      </c>
      <c r="AA3" s="398" t="s">
        <v>17</v>
      </c>
      <c r="AB3" s="398" t="s">
        <v>18</v>
      </c>
      <c r="AC3" s="398" t="s">
        <v>19</v>
      </c>
      <c r="AD3" s="398" t="s">
        <v>20</v>
      </c>
      <c r="AE3" s="398" t="s">
        <v>21</v>
      </c>
      <c r="AF3" s="398" t="s">
        <v>22</v>
      </c>
      <c r="AG3" s="398" t="s">
        <v>23</v>
      </c>
      <c r="AH3" s="398" t="s">
        <v>24</v>
      </c>
      <c r="AI3" s="398" t="s">
        <v>25</v>
      </c>
      <c r="AJ3" s="398" t="s">
        <v>26</v>
      </c>
      <c r="AK3" s="398">
        <v>35</v>
      </c>
      <c r="AL3" s="397">
        <v>36</v>
      </c>
      <c r="AM3" s="397">
        <v>37</v>
      </c>
      <c r="AN3" s="397">
        <v>38</v>
      </c>
      <c r="AO3" s="397">
        <v>39</v>
      </c>
      <c r="AP3" s="434">
        <v>40</v>
      </c>
    </row>
    <row r="4" spans="1:42" ht="33" customHeight="1" x14ac:dyDescent="0.2">
      <c r="A4" s="376"/>
      <c r="B4" s="377" t="s">
        <v>416</v>
      </c>
      <c r="C4" s="405" t="s">
        <v>417</v>
      </c>
      <c r="D4" s="405" t="s">
        <v>418</v>
      </c>
      <c r="E4" s="405" t="s">
        <v>419</v>
      </c>
      <c r="F4" s="405" t="s">
        <v>27</v>
      </c>
      <c r="G4" s="405" t="s">
        <v>420</v>
      </c>
      <c r="H4" s="406" t="s">
        <v>28</v>
      </c>
      <c r="I4" s="406" t="s">
        <v>267</v>
      </c>
      <c r="J4" s="406" t="s">
        <v>29</v>
      </c>
      <c r="K4" s="406" t="s">
        <v>30</v>
      </c>
      <c r="L4" s="406" t="s">
        <v>421</v>
      </c>
      <c r="M4" s="406" t="s">
        <v>31</v>
      </c>
      <c r="N4" s="406" t="s">
        <v>32</v>
      </c>
      <c r="O4" s="406" t="s">
        <v>33</v>
      </c>
      <c r="P4" s="406" t="s">
        <v>34</v>
      </c>
      <c r="Q4" s="406" t="s">
        <v>268</v>
      </c>
      <c r="R4" s="406" t="s">
        <v>269</v>
      </c>
      <c r="S4" s="406" t="s">
        <v>270</v>
      </c>
      <c r="T4" s="406" t="s">
        <v>422</v>
      </c>
      <c r="U4" s="406" t="s">
        <v>35</v>
      </c>
      <c r="V4" s="406" t="s">
        <v>365</v>
      </c>
      <c r="W4" s="406" t="s">
        <v>423</v>
      </c>
      <c r="X4" s="406" t="s">
        <v>50</v>
      </c>
      <c r="Y4" s="406" t="s">
        <v>36</v>
      </c>
      <c r="Z4" s="406" t="s">
        <v>424</v>
      </c>
      <c r="AA4" s="406" t="s">
        <v>425</v>
      </c>
      <c r="AB4" s="406" t="s">
        <v>426</v>
      </c>
      <c r="AC4" s="406" t="s">
        <v>427</v>
      </c>
      <c r="AD4" s="406" t="s">
        <v>37</v>
      </c>
      <c r="AE4" s="406" t="s">
        <v>38</v>
      </c>
      <c r="AF4" s="406" t="s">
        <v>428</v>
      </c>
      <c r="AG4" s="406" t="s">
        <v>193</v>
      </c>
      <c r="AH4" s="406" t="s">
        <v>39</v>
      </c>
      <c r="AI4" s="406" t="s">
        <v>40</v>
      </c>
      <c r="AJ4" s="406" t="s">
        <v>429</v>
      </c>
      <c r="AK4" s="406" t="s">
        <v>430</v>
      </c>
      <c r="AL4" s="405" t="s">
        <v>41</v>
      </c>
      <c r="AM4" s="405" t="s">
        <v>42</v>
      </c>
      <c r="AN4" s="405" t="s">
        <v>431</v>
      </c>
      <c r="AO4" s="405" t="s">
        <v>432</v>
      </c>
      <c r="AP4" s="435" t="s">
        <v>43</v>
      </c>
    </row>
    <row r="5" spans="1:42" ht="12.5" x14ac:dyDescent="0.2">
      <c r="A5" s="407" t="s">
        <v>442</v>
      </c>
      <c r="B5" s="248" t="s">
        <v>443</v>
      </c>
      <c r="C5" s="445">
        <v>1.0319431463101989</v>
      </c>
      <c r="D5" s="445">
        <v>1.8644014130155321E-3</v>
      </c>
      <c r="E5" s="445">
        <v>1.674653192491739E-3</v>
      </c>
      <c r="F5" s="445">
        <v>0</v>
      </c>
      <c r="G5" s="445">
        <v>4.7804516427219966E-2</v>
      </c>
      <c r="H5" s="445">
        <v>2.9827996094160432E-3</v>
      </c>
      <c r="I5" s="445">
        <v>1.6845691267779915E-6</v>
      </c>
      <c r="J5" s="445">
        <v>1.6381882948485765E-4</v>
      </c>
      <c r="K5" s="445">
        <v>2.2680508147989846E-8</v>
      </c>
      <c r="L5" s="445">
        <v>4.2832801067153184E-3</v>
      </c>
      <c r="M5" s="445">
        <v>1.7189420611019724E-6</v>
      </c>
      <c r="N5" s="445">
        <v>1.4545754125162261E-6</v>
      </c>
      <c r="O5" s="445">
        <v>0</v>
      </c>
      <c r="P5" s="445">
        <v>1.48245871965028E-6</v>
      </c>
      <c r="Q5" s="445">
        <v>2.2221011669323024E-8</v>
      </c>
      <c r="R5" s="445">
        <v>8.0248918959372912E-7</v>
      </c>
      <c r="S5" s="445">
        <v>0</v>
      </c>
      <c r="T5" s="445">
        <v>0</v>
      </c>
      <c r="U5" s="445">
        <v>1.3694076764440683E-6</v>
      </c>
      <c r="V5" s="445">
        <v>0</v>
      </c>
      <c r="W5" s="445">
        <v>1.4263752381951932E-6</v>
      </c>
      <c r="X5" s="445">
        <v>1.6820445368746495E-6</v>
      </c>
      <c r="Y5" s="445">
        <v>2.136010435957296E-4</v>
      </c>
      <c r="Z5" s="445">
        <v>1.2131583146315782E-7</v>
      </c>
      <c r="AA5" s="445">
        <v>0</v>
      </c>
      <c r="AB5" s="445">
        <v>1.8982519607938621E-6</v>
      </c>
      <c r="AC5" s="445">
        <v>2.7792617348094172E-6</v>
      </c>
      <c r="AD5" s="445">
        <v>2.5431913530153842E-6</v>
      </c>
      <c r="AE5" s="445">
        <v>2.8220415548746496E-6</v>
      </c>
      <c r="AF5" s="445">
        <v>9.550853434691354E-7</v>
      </c>
      <c r="AG5" s="445">
        <v>2.6978419094501384E-6</v>
      </c>
      <c r="AH5" s="445">
        <v>8.3835881569558194E-6</v>
      </c>
      <c r="AI5" s="445">
        <v>5.7722685404396133E-4</v>
      </c>
      <c r="AJ5" s="445">
        <v>5.9243622449296947E-4</v>
      </c>
      <c r="AK5" s="445">
        <v>6.2426099021211713E-4</v>
      </c>
      <c r="AL5" s="445">
        <v>2.4571425954307796E-6</v>
      </c>
      <c r="AM5" s="445">
        <v>6.1621970638757479E-3</v>
      </c>
      <c r="AN5" s="445">
        <v>3.5595875456070648E-7</v>
      </c>
      <c r="AO5" s="445">
        <v>2.4019884560079969E-6</v>
      </c>
      <c r="AP5" s="439">
        <f t="shared" ref="AP5:AP44" si="0">SUM(C5:AN5)</f>
        <v>1.0989230175074385</v>
      </c>
    </row>
    <row r="6" spans="1:42" ht="12.5" x14ac:dyDescent="0.2">
      <c r="A6" s="407" t="s">
        <v>444</v>
      </c>
      <c r="B6" s="248" t="s">
        <v>445</v>
      </c>
      <c r="C6" s="445">
        <v>2.5725967520732251E-5</v>
      </c>
      <c r="D6" s="445">
        <v>1.1531605641343519</v>
      </c>
      <c r="E6" s="445">
        <v>2.1192403985606506E-5</v>
      </c>
      <c r="F6" s="445">
        <v>0</v>
      </c>
      <c r="G6" s="445">
        <v>5.9549426773221348E-4</v>
      </c>
      <c r="H6" s="445">
        <v>8.207315132585621E-8</v>
      </c>
      <c r="I6" s="445">
        <v>6.3759860339236646E-9</v>
      </c>
      <c r="J6" s="445">
        <v>2.0380218929735831E-6</v>
      </c>
      <c r="K6" s="445">
        <v>1.4784569647385169E-9</v>
      </c>
      <c r="L6" s="445">
        <v>1.131820705591913E-7</v>
      </c>
      <c r="M6" s="445">
        <v>8.6353579068109613E-9</v>
      </c>
      <c r="N6" s="445">
        <v>3.7226271602068044E-9</v>
      </c>
      <c r="O6" s="445">
        <v>0</v>
      </c>
      <c r="P6" s="445">
        <v>7.0019824210215353E-9</v>
      </c>
      <c r="Q6" s="445">
        <v>5.6869201043621697E-11</v>
      </c>
      <c r="R6" s="445">
        <v>5.2639215186112228E-9</v>
      </c>
      <c r="S6" s="445">
        <v>0</v>
      </c>
      <c r="T6" s="445">
        <v>0</v>
      </c>
      <c r="U6" s="445">
        <v>6.664632028886596E-9</v>
      </c>
      <c r="V6" s="445">
        <v>0</v>
      </c>
      <c r="W6" s="445">
        <v>4.7309522772820288E-9</v>
      </c>
      <c r="X6" s="445">
        <v>8.4367747358924047E-9</v>
      </c>
      <c r="Y6" s="445">
        <v>1.2403895606088196E-7</v>
      </c>
      <c r="Z6" s="445">
        <v>9.1162193222357803E-9</v>
      </c>
      <c r="AA6" s="445">
        <v>0</v>
      </c>
      <c r="AB6" s="445">
        <v>9.3189391779075885E-9</v>
      </c>
      <c r="AC6" s="445">
        <v>3.3269759946337708E-7</v>
      </c>
      <c r="AD6" s="445">
        <v>1.7138061228447556E-8</v>
      </c>
      <c r="AE6" s="445">
        <v>1.4506788765018752E-7</v>
      </c>
      <c r="AF6" s="445">
        <v>9.3106136991858962E-9</v>
      </c>
      <c r="AG6" s="445">
        <v>3.3802167955428406E-8</v>
      </c>
      <c r="AH6" s="445">
        <v>2.9365541795624101E-7</v>
      </c>
      <c r="AI6" s="445">
        <v>2.6872947429391747E-6</v>
      </c>
      <c r="AJ6" s="445">
        <v>6.9132392798823432E-6</v>
      </c>
      <c r="AK6" s="445">
        <v>1.4717061098736252E-6</v>
      </c>
      <c r="AL6" s="445">
        <v>2.4138727619958128E-7</v>
      </c>
      <c r="AM6" s="445">
        <v>1.2724237384703658E-3</v>
      </c>
      <c r="AN6" s="445">
        <v>3.3942852955753101E-8</v>
      </c>
      <c r="AO6" s="445">
        <v>6.5315424716425406E-8</v>
      </c>
      <c r="AP6" s="440">
        <f t="shared" si="0"/>
        <v>1.1550900078728603</v>
      </c>
    </row>
    <row r="7" spans="1:42" ht="12.5" x14ac:dyDescent="0.2">
      <c r="A7" s="407" t="s">
        <v>446</v>
      </c>
      <c r="B7" s="248" t="s">
        <v>249</v>
      </c>
      <c r="C7" s="445">
        <v>1.9470652714231641E-3</v>
      </c>
      <c r="D7" s="445">
        <v>5.6074821058189309E-4</v>
      </c>
      <c r="E7" s="445">
        <v>1.0472074083195884</v>
      </c>
      <c r="F7" s="445">
        <v>0</v>
      </c>
      <c r="G7" s="445">
        <v>4.5079907001314437E-2</v>
      </c>
      <c r="H7" s="445">
        <v>5.6709925293948909E-6</v>
      </c>
      <c r="I7" s="445">
        <v>3.8145083348626319E-8</v>
      </c>
      <c r="J7" s="445">
        <v>1.5382032579609639E-4</v>
      </c>
      <c r="K7" s="445">
        <v>8.4266770340676167E-9</v>
      </c>
      <c r="L7" s="445">
        <v>8.1172489815166093E-6</v>
      </c>
      <c r="M7" s="445">
        <v>5.1986934316171379E-8</v>
      </c>
      <c r="N7" s="445">
        <v>2.3747120280450246E-8</v>
      </c>
      <c r="O7" s="445">
        <v>0</v>
      </c>
      <c r="P7" s="445">
        <v>4.2092488842272689E-8</v>
      </c>
      <c r="Q7" s="445">
        <v>3.6277599107211359E-10</v>
      </c>
      <c r="R7" s="445">
        <v>3.1388047687356041E-8</v>
      </c>
      <c r="S7" s="445">
        <v>0</v>
      </c>
      <c r="T7" s="445">
        <v>0</v>
      </c>
      <c r="U7" s="445">
        <v>3.9727152287807116E-8</v>
      </c>
      <c r="V7" s="445">
        <v>0</v>
      </c>
      <c r="W7" s="445">
        <v>2.8739880716281867E-8</v>
      </c>
      <c r="X7" s="445">
        <v>5.0190752010457803E-8</v>
      </c>
      <c r="Y7" s="445">
        <v>1.0760886107928084E-6</v>
      </c>
      <c r="Z7" s="445">
        <v>5.1683551693676243E-8</v>
      </c>
      <c r="AA7" s="445">
        <v>0</v>
      </c>
      <c r="AB7" s="445">
        <v>8.1517081365140634E-8</v>
      </c>
      <c r="AC7" s="445">
        <v>1.8412555269744179E-6</v>
      </c>
      <c r="AD7" s="445">
        <v>1.5227047783385146E-7</v>
      </c>
      <c r="AE7" s="445">
        <v>8.0329624992102599E-7</v>
      </c>
      <c r="AF7" s="445">
        <v>6.8399590174480382E-8</v>
      </c>
      <c r="AG7" s="445">
        <v>4.1012394634252042E-7</v>
      </c>
      <c r="AH7" s="445">
        <v>6.2225191567899893E-6</v>
      </c>
      <c r="AI7" s="445">
        <v>9.9981017883827534E-5</v>
      </c>
      <c r="AJ7" s="445">
        <v>7.7520878775165351E-4</v>
      </c>
      <c r="AK7" s="445">
        <v>2.7821592631814753E-5</v>
      </c>
      <c r="AL7" s="445">
        <v>1.351937730659244E-6</v>
      </c>
      <c r="AM7" s="445">
        <v>6.99779787260722E-3</v>
      </c>
      <c r="AN7" s="445">
        <v>1.88954645224149E-7</v>
      </c>
      <c r="AO7" s="445">
        <v>1.266105169510817E-6</v>
      </c>
      <c r="AP7" s="440">
        <f t="shared" si="0"/>
        <v>1.1028761094945696</v>
      </c>
    </row>
    <row r="8" spans="1:42" ht="12.5" x14ac:dyDescent="0.2">
      <c r="A8" s="407" t="s">
        <v>447</v>
      </c>
      <c r="B8" s="248" t="s">
        <v>27</v>
      </c>
      <c r="C8" s="445">
        <v>0</v>
      </c>
      <c r="D8" s="445">
        <v>0</v>
      </c>
      <c r="E8" s="445">
        <v>0</v>
      </c>
      <c r="F8" s="445">
        <v>1</v>
      </c>
      <c r="G8" s="445">
        <v>0</v>
      </c>
      <c r="H8" s="445">
        <v>0</v>
      </c>
      <c r="I8" s="445">
        <v>0</v>
      </c>
      <c r="J8" s="445">
        <v>0</v>
      </c>
      <c r="K8" s="445">
        <v>0</v>
      </c>
      <c r="L8" s="445">
        <v>0</v>
      </c>
      <c r="M8" s="445">
        <v>0</v>
      </c>
      <c r="N8" s="445">
        <v>0</v>
      </c>
      <c r="O8" s="445">
        <v>0</v>
      </c>
      <c r="P8" s="445">
        <v>0</v>
      </c>
      <c r="Q8" s="445">
        <v>0</v>
      </c>
      <c r="R8" s="445">
        <v>0</v>
      </c>
      <c r="S8" s="445">
        <v>0</v>
      </c>
      <c r="T8" s="445">
        <v>0</v>
      </c>
      <c r="U8" s="445">
        <v>0</v>
      </c>
      <c r="V8" s="445">
        <v>0</v>
      </c>
      <c r="W8" s="445">
        <v>0</v>
      </c>
      <c r="X8" s="445">
        <v>0</v>
      </c>
      <c r="Y8" s="445">
        <v>0</v>
      </c>
      <c r="Z8" s="445">
        <v>0</v>
      </c>
      <c r="AA8" s="445">
        <v>0</v>
      </c>
      <c r="AB8" s="445">
        <v>0</v>
      </c>
      <c r="AC8" s="445">
        <v>0</v>
      </c>
      <c r="AD8" s="445">
        <v>0</v>
      </c>
      <c r="AE8" s="445">
        <v>0</v>
      </c>
      <c r="AF8" s="445">
        <v>0</v>
      </c>
      <c r="AG8" s="445">
        <v>0</v>
      </c>
      <c r="AH8" s="445">
        <v>0</v>
      </c>
      <c r="AI8" s="445">
        <v>0</v>
      </c>
      <c r="AJ8" s="445">
        <v>0</v>
      </c>
      <c r="AK8" s="445">
        <v>0</v>
      </c>
      <c r="AL8" s="445">
        <v>0</v>
      </c>
      <c r="AM8" s="445">
        <v>0</v>
      </c>
      <c r="AN8" s="445">
        <v>0</v>
      </c>
      <c r="AO8" s="445">
        <v>0</v>
      </c>
      <c r="AP8" s="440">
        <f t="shared" si="0"/>
        <v>1</v>
      </c>
    </row>
    <row r="9" spans="1:42" ht="12.5" x14ac:dyDescent="0.2">
      <c r="A9" s="407" t="s">
        <v>448</v>
      </c>
      <c r="B9" s="248" t="s">
        <v>190</v>
      </c>
      <c r="C9" s="445">
        <v>4.6491856507148328E-2</v>
      </c>
      <c r="D9" s="445">
        <v>1.3390350303442327E-2</v>
      </c>
      <c r="E9" s="445">
        <v>3.755770964120278E-2</v>
      </c>
      <c r="F9" s="445">
        <v>0</v>
      </c>
      <c r="G9" s="445">
        <v>1.0765126785749555</v>
      </c>
      <c r="H9" s="445">
        <v>1.3468809891926202E-4</v>
      </c>
      <c r="I9" s="445">
        <v>3.1625925566634806E-7</v>
      </c>
      <c r="J9" s="445">
        <v>3.6726276199987775E-3</v>
      </c>
      <c r="K9" s="445">
        <v>6.2784934860816689E-8</v>
      </c>
      <c r="L9" s="445">
        <v>1.9322239093536316E-4</v>
      </c>
      <c r="M9" s="445">
        <v>4.3652288987246997E-7</v>
      </c>
      <c r="N9" s="445">
        <v>2.2186983586253849E-7</v>
      </c>
      <c r="O9" s="445">
        <v>0</v>
      </c>
      <c r="P9" s="445">
        <v>3.5241278691195237E-7</v>
      </c>
      <c r="Q9" s="445">
        <v>3.389423586669663E-9</v>
      </c>
      <c r="R9" s="445">
        <v>2.5847901858131406E-7</v>
      </c>
      <c r="S9" s="445">
        <v>0</v>
      </c>
      <c r="T9" s="445">
        <v>0</v>
      </c>
      <c r="U9" s="445">
        <v>3.269266892802286E-7</v>
      </c>
      <c r="V9" s="445">
        <v>0</v>
      </c>
      <c r="W9" s="445">
        <v>2.4566744362125694E-7</v>
      </c>
      <c r="X9" s="445">
        <v>4.113369539914754E-7</v>
      </c>
      <c r="Y9" s="445">
        <v>1.4574911339071766E-5</v>
      </c>
      <c r="Z9" s="445">
        <v>3.8018309740112571E-7</v>
      </c>
      <c r="AA9" s="445">
        <v>0</v>
      </c>
      <c r="AB9" s="445">
        <v>1.1119841473518641E-6</v>
      </c>
      <c r="AC9" s="445">
        <v>1.274148968955745E-5</v>
      </c>
      <c r="AD9" s="445">
        <v>2.1044166111814797E-6</v>
      </c>
      <c r="AE9" s="445">
        <v>5.5669273025769016E-6</v>
      </c>
      <c r="AF9" s="445">
        <v>7.8203632615426984E-7</v>
      </c>
      <c r="AG9" s="445">
        <v>6.9194079606102714E-6</v>
      </c>
      <c r="AH9" s="445">
        <v>1.2718094251380467E-4</v>
      </c>
      <c r="AI9" s="445">
        <v>2.2491680340124302E-3</v>
      </c>
      <c r="AJ9" s="445">
        <v>2.7517396868014317E-3</v>
      </c>
      <c r="AK9" s="445">
        <v>5.5256352990981422E-4</v>
      </c>
      <c r="AL9" s="445">
        <v>9.6485924410769651E-6</v>
      </c>
      <c r="AM9" s="445">
        <v>4.7615940027217918E-2</v>
      </c>
      <c r="AN9" s="445">
        <v>1.3277664268361922E-6</v>
      </c>
      <c r="AO9" s="445">
        <v>2.5314155056583965E-5</v>
      </c>
      <c r="AP9" s="440">
        <f t="shared" si="0"/>
        <v>1.2313075187216318</v>
      </c>
    </row>
    <row r="10" spans="1:42" ht="12.5" x14ac:dyDescent="0.2">
      <c r="A10" s="410" t="s">
        <v>449</v>
      </c>
      <c r="B10" s="252" t="s">
        <v>28</v>
      </c>
      <c r="C10" s="445">
        <v>0</v>
      </c>
      <c r="D10" s="445">
        <v>0</v>
      </c>
      <c r="E10" s="445">
        <v>0</v>
      </c>
      <c r="F10" s="445">
        <v>0</v>
      </c>
      <c r="G10" s="445">
        <v>0</v>
      </c>
      <c r="H10" s="445">
        <v>1</v>
      </c>
      <c r="I10" s="445">
        <v>0</v>
      </c>
      <c r="J10" s="445">
        <v>0</v>
      </c>
      <c r="K10" s="445">
        <v>0</v>
      </c>
      <c r="L10" s="445">
        <v>0</v>
      </c>
      <c r="M10" s="445">
        <v>0</v>
      </c>
      <c r="N10" s="445">
        <v>0</v>
      </c>
      <c r="O10" s="445">
        <v>0</v>
      </c>
      <c r="P10" s="445">
        <v>0</v>
      </c>
      <c r="Q10" s="445">
        <v>0</v>
      </c>
      <c r="R10" s="445">
        <v>0</v>
      </c>
      <c r="S10" s="445">
        <v>0</v>
      </c>
      <c r="T10" s="445">
        <v>0</v>
      </c>
      <c r="U10" s="445">
        <v>0</v>
      </c>
      <c r="V10" s="445">
        <v>0</v>
      </c>
      <c r="W10" s="445">
        <v>0</v>
      </c>
      <c r="X10" s="445">
        <v>0</v>
      </c>
      <c r="Y10" s="445">
        <v>0</v>
      </c>
      <c r="Z10" s="445">
        <v>0</v>
      </c>
      <c r="AA10" s="445">
        <v>0</v>
      </c>
      <c r="AB10" s="445">
        <v>0</v>
      </c>
      <c r="AC10" s="445">
        <v>0</v>
      </c>
      <c r="AD10" s="445">
        <v>0</v>
      </c>
      <c r="AE10" s="445">
        <v>0</v>
      </c>
      <c r="AF10" s="445">
        <v>0</v>
      </c>
      <c r="AG10" s="445">
        <v>0</v>
      </c>
      <c r="AH10" s="445">
        <v>0</v>
      </c>
      <c r="AI10" s="445">
        <v>0</v>
      </c>
      <c r="AJ10" s="445">
        <v>0</v>
      </c>
      <c r="AK10" s="445">
        <v>0</v>
      </c>
      <c r="AL10" s="445">
        <v>0</v>
      </c>
      <c r="AM10" s="445">
        <v>0</v>
      </c>
      <c r="AN10" s="445">
        <v>0</v>
      </c>
      <c r="AO10" s="445">
        <v>0</v>
      </c>
      <c r="AP10" s="440">
        <f t="shared" si="0"/>
        <v>1</v>
      </c>
    </row>
    <row r="11" spans="1:42" ht="12.5" x14ac:dyDescent="0.2">
      <c r="A11" s="410" t="s">
        <v>450</v>
      </c>
      <c r="B11" s="252" t="s">
        <v>284</v>
      </c>
      <c r="C11" s="445">
        <v>0</v>
      </c>
      <c r="D11" s="445">
        <v>0</v>
      </c>
      <c r="E11" s="445">
        <v>0</v>
      </c>
      <c r="F11" s="445">
        <v>0</v>
      </c>
      <c r="G11" s="445">
        <v>0</v>
      </c>
      <c r="H11" s="445">
        <v>0</v>
      </c>
      <c r="I11" s="445">
        <v>1</v>
      </c>
      <c r="J11" s="445">
        <v>0</v>
      </c>
      <c r="K11" s="445">
        <v>0</v>
      </c>
      <c r="L11" s="445">
        <v>0</v>
      </c>
      <c r="M11" s="445">
        <v>0</v>
      </c>
      <c r="N11" s="445">
        <v>0</v>
      </c>
      <c r="O11" s="445">
        <v>0</v>
      </c>
      <c r="P11" s="445">
        <v>0</v>
      </c>
      <c r="Q11" s="445">
        <v>0</v>
      </c>
      <c r="R11" s="445">
        <v>0</v>
      </c>
      <c r="S11" s="445">
        <v>0</v>
      </c>
      <c r="T11" s="445">
        <v>0</v>
      </c>
      <c r="U11" s="445">
        <v>0</v>
      </c>
      <c r="V11" s="445">
        <v>0</v>
      </c>
      <c r="W11" s="445">
        <v>0</v>
      </c>
      <c r="X11" s="445">
        <v>0</v>
      </c>
      <c r="Y11" s="445">
        <v>0</v>
      </c>
      <c r="Z11" s="445">
        <v>0</v>
      </c>
      <c r="AA11" s="445">
        <v>0</v>
      </c>
      <c r="AB11" s="445">
        <v>0</v>
      </c>
      <c r="AC11" s="445">
        <v>0</v>
      </c>
      <c r="AD11" s="445">
        <v>0</v>
      </c>
      <c r="AE11" s="445">
        <v>0</v>
      </c>
      <c r="AF11" s="445">
        <v>0</v>
      </c>
      <c r="AG11" s="445">
        <v>0</v>
      </c>
      <c r="AH11" s="445">
        <v>0</v>
      </c>
      <c r="AI11" s="445">
        <v>0</v>
      </c>
      <c r="AJ11" s="445">
        <v>0</v>
      </c>
      <c r="AK11" s="445">
        <v>0</v>
      </c>
      <c r="AL11" s="445">
        <v>0</v>
      </c>
      <c r="AM11" s="445">
        <v>0</v>
      </c>
      <c r="AN11" s="445">
        <v>0</v>
      </c>
      <c r="AO11" s="445">
        <v>0</v>
      </c>
      <c r="AP11" s="440">
        <f t="shared" si="0"/>
        <v>1</v>
      </c>
    </row>
    <row r="12" spans="1:42" ht="12.5" x14ac:dyDescent="0.2">
      <c r="A12" s="410" t="s">
        <v>451</v>
      </c>
      <c r="B12" s="252" t="s">
        <v>29</v>
      </c>
      <c r="C12" s="445">
        <v>0</v>
      </c>
      <c r="D12" s="445">
        <v>0</v>
      </c>
      <c r="E12" s="445">
        <v>0</v>
      </c>
      <c r="F12" s="445">
        <v>0</v>
      </c>
      <c r="G12" s="445">
        <v>0</v>
      </c>
      <c r="H12" s="445">
        <v>0</v>
      </c>
      <c r="I12" s="445">
        <v>0</v>
      </c>
      <c r="J12" s="445">
        <v>1</v>
      </c>
      <c r="K12" s="445">
        <v>0</v>
      </c>
      <c r="L12" s="445">
        <v>0</v>
      </c>
      <c r="M12" s="445">
        <v>0</v>
      </c>
      <c r="N12" s="445">
        <v>0</v>
      </c>
      <c r="O12" s="445">
        <v>0</v>
      </c>
      <c r="P12" s="445">
        <v>0</v>
      </c>
      <c r="Q12" s="445">
        <v>0</v>
      </c>
      <c r="R12" s="445">
        <v>0</v>
      </c>
      <c r="S12" s="445">
        <v>0</v>
      </c>
      <c r="T12" s="445">
        <v>0</v>
      </c>
      <c r="U12" s="445">
        <v>0</v>
      </c>
      <c r="V12" s="445">
        <v>0</v>
      </c>
      <c r="W12" s="445">
        <v>0</v>
      </c>
      <c r="X12" s="445">
        <v>0</v>
      </c>
      <c r="Y12" s="445">
        <v>0</v>
      </c>
      <c r="Z12" s="445">
        <v>0</v>
      </c>
      <c r="AA12" s="445">
        <v>0</v>
      </c>
      <c r="AB12" s="445">
        <v>0</v>
      </c>
      <c r="AC12" s="445">
        <v>0</v>
      </c>
      <c r="AD12" s="445">
        <v>0</v>
      </c>
      <c r="AE12" s="445">
        <v>0</v>
      </c>
      <c r="AF12" s="445">
        <v>0</v>
      </c>
      <c r="AG12" s="445">
        <v>0</v>
      </c>
      <c r="AH12" s="445">
        <v>0</v>
      </c>
      <c r="AI12" s="445">
        <v>0</v>
      </c>
      <c r="AJ12" s="445">
        <v>0</v>
      </c>
      <c r="AK12" s="445">
        <v>0</v>
      </c>
      <c r="AL12" s="445">
        <v>0</v>
      </c>
      <c r="AM12" s="445">
        <v>0</v>
      </c>
      <c r="AN12" s="445">
        <v>0</v>
      </c>
      <c r="AO12" s="445">
        <v>0</v>
      </c>
      <c r="AP12" s="440">
        <f t="shared" si="0"/>
        <v>1</v>
      </c>
    </row>
    <row r="13" spans="1:42" ht="12.5" x14ac:dyDescent="0.2">
      <c r="A13" s="410" t="s">
        <v>452</v>
      </c>
      <c r="B13" s="252" t="s">
        <v>30</v>
      </c>
      <c r="C13" s="445">
        <v>7.3470041818239206E-4</v>
      </c>
      <c r="D13" s="445">
        <v>1.4128184971453663E-3</v>
      </c>
      <c r="E13" s="445">
        <v>5.2021285013055026E-3</v>
      </c>
      <c r="F13" s="445">
        <v>0</v>
      </c>
      <c r="G13" s="445">
        <v>7.5676965700861778E-4</v>
      </c>
      <c r="H13" s="445">
        <v>1.300633896534486E-3</v>
      </c>
      <c r="I13" s="445">
        <v>1.854276930197841E-5</v>
      </c>
      <c r="J13" s="445">
        <v>6.8244991024059634E-3</v>
      </c>
      <c r="K13" s="445">
        <v>1.005489682659211</v>
      </c>
      <c r="L13" s="445">
        <v>3.5684750809924031E-5</v>
      </c>
      <c r="M13" s="445">
        <v>2.1055236482635563E-3</v>
      </c>
      <c r="N13" s="445">
        <v>2.4359503870212281E-3</v>
      </c>
      <c r="O13" s="445">
        <v>0</v>
      </c>
      <c r="P13" s="445">
        <v>5.9670589734803366E-4</v>
      </c>
      <c r="Q13" s="445">
        <v>3.72131149132062E-5</v>
      </c>
      <c r="R13" s="445">
        <v>4.424441429980304E-5</v>
      </c>
      <c r="S13" s="445">
        <v>0</v>
      </c>
      <c r="T13" s="445">
        <v>0</v>
      </c>
      <c r="U13" s="445">
        <v>3.0327714414392197E-5</v>
      </c>
      <c r="V13" s="445">
        <v>0</v>
      </c>
      <c r="W13" s="445">
        <v>2.0963751162482827E-5</v>
      </c>
      <c r="X13" s="445">
        <v>5.8072575767844124E-5</v>
      </c>
      <c r="Y13" s="445">
        <v>1.240548534467459E-3</v>
      </c>
      <c r="Z13" s="445">
        <v>6.7090579064389968E-3</v>
      </c>
      <c r="AA13" s="445">
        <v>0</v>
      </c>
      <c r="AB13" s="445">
        <v>1.1420605176222531E-3</v>
      </c>
      <c r="AC13" s="445">
        <v>2.1428551110847348E-4</v>
      </c>
      <c r="AD13" s="445">
        <v>5.2415483940140964E-5</v>
      </c>
      <c r="AE13" s="445">
        <v>1.3862150821556891E-5</v>
      </c>
      <c r="AF13" s="445">
        <v>5.1423488027770737E-3</v>
      </c>
      <c r="AG13" s="445">
        <v>3.9157079332561541E-5</v>
      </c>
      <c r="AH13" s="445">
        <v>1.0486825680852993E-3</v>
      </c>
      <c r="AI13" s="445">
        <v>3.0524198558269525E-4</v>
      </c>
      <c r="AJ13" s="445">
        <v>2.5909555679084486E-4</v>
      </c>
      <c r="AK13" s="445">
        <v>4.265208786995632E-4</v>
      </c>
      <c r="AL13" s="445">
        <v>2.1853720758739919E-4</v>
      </c>
      <c r="AM13" s="445">
        <v>5.0209641086684505E-4</v>
      </c>
      <c r="AN13" s="445">
        <v>3.6659243164825886E-4</v>
      </c>
      <c r="AO13" s="445">
        <v>2.0942764734421578E-3</v>
      </c>
      <c r="AP13" s="440">
        <f t="shared" si="0"/>
        <v>1.0447849647808656</v>
      </c>
    </row>
    <row r="14" spans="1:42" ht="12.5" x14ac:dyDescent="0.2">
      <c r="A14" s="410" t="s">
        <v>453</v>
      </c>
      <c r="B14" s="252" t="s">
        <v>454</v>
      </c>
      <c r="C14" s="445">
        <v>6.4294500920185856E-5</v>
      </c>
      <c r="D14" s="445">
        <v>1.3286667035543808E-4</v>
      </c>
      <c r="E14" s="445">
        <v>1.3769921271616402E-4</v>
      </c>
      <c r="F14" s="445">
        <v>0</v>
      </c>
      <c r="G14" s="445">
        <v>1.4616184310488507E-4</v>
      </c>
      <c r="H14" s="445">
        <v>1.0336772194098792E-4</v>
      </c>
      <c r="I14" s="445">
        <v>3.8000123022596826E-4</v>
      </c>
      <c r="J14" s="445">
        <v>1.5722743872695146E-4</v>
      </c>
      <c r="K14" s="445">
        <v>4.4122760014771007E-7</v>
      </c>
      <c r="L14" s="445">
        <v>1.0013113937051468</v>
      </c>
      <c r="M14" s="445">
        <v>6.077247572937219E-5</v>
      </c>
      <c r="N14" s="445">
        <v>1.5874164449308619E-6</v>
      </c>
      <c r="O14" s="445">
        <v>0</v>
      </c>
      <c r="P14" s="445">
        <v>4.2382568585713758E-5</v>
      </c>
      <c r="Q14" s="445">
        <v>2.4250375087713401E-8</v>
      </c>
      <c r="R14" s="445">
        <v>1.706815065635889E-4</v>
      </c>
      <c r="S14" s="445">
        <v>0</v>
      </c>
      <c r="T14" s="445">
        <v>0</v>
      </c>
      <c r="U14" s="445">
        <v>3.0269587585436626E-4</v>
      </c>
      <c r="V14" s="445">
        <v>0</v>
      </c>
      <c r="W14" s="445">
        <v>3.2200873118059555E-4</v>
      </c>
      <c r="X14" s="445">
        <v>3.7178540864507667E-4</v>
      </c>
      <c r="Y14" s="445">
        <v>1.0822537019810409E-4</v>
      </c>
      <c r="Z14" s="445">
        <v>2.6658474827631496E-6</v>
      </c>
      <c r="AA14" s="445">
        <v>0</v>
      </c>
      <c r="AB14" s="445">
        <v>9.7720829249649301E-5</v>
      </c>
      <c r="AC14" s="445">
        <v>4.2085972315798006E-5</v>
      </c>
      <c r="AD14" s="445">
        <v>2.4385481957918027E-5</v>
      </c>
      <c r="AE14" s="445">
        <v>4.3197006995875745E-6</v>
      </c>
      <c r="AF14" s="445">
        <v>1.319082222977758E-5</v>
      </c>
      <c r="AG14" s="445">
        <v>3.3840635469086235E-5</v>
      </c>
      <c r="AH14" s="445">
        <v>2.0443862720871664E-5</v>
      </c>
      <c r="AI14" s="445">
        <v>2.4491852594911426E-5</v>
      </c>
      <c r="AJ14" s="445">
        <v>1.8753291489587867E-5</v>
      </c>
      <c r="AK14" s="445">
        <v>6.476026322329701E-5</v>
      </c>
      <c r="AL14" s="445">
        <v>7.4311633678088586E-5</v>
      </c>
      <c r="AM14" s="445">
        <v>3.1850629957126992E-5</v>
      </c>
      <c r="AN14" s="445">
        <v>5.675218238109655E-6</v>
      </c>
      <c r="AO14" s="445">
        <v>1.4899177318879092E-4</v>
      </c>
      <c r="AP14" s="440">
        <f t="shared" si="0"/>
        <v>1.0042721131956209</v>
      </c>
    </row>
    <row r="15" spans="1:42" ht="12.5" x14ac:dyDescent="0.2">
      <c r="A15" s="410" t="s">
        <v>455</v>
      </c>
      <c r="B15" s="252" t="s">
        <v>31</v>
      </c>
      <c r="C15" s="445">
        <v>5.822075980930233E-4</v>
      </c>
      <c r="D15" s="445">
        <v>7.0154745134806888E-6</v>
      </c>
      <c r="E15" s="445">
        <v>2.8666109601603302E-5</v>
      </c>
      <c r="F15" s="445">
        <v>0</v>
      </c>
      <c r="G15" s="445">
        <v>2.8760014907588613E-4</v>
      </c>
      <c r="H15" s="445">
        <v>5.2616925450397694E-6</v>
      </c>
      <c r="I15" s="445">
        <v>9.998786302387518E-6</v>
      </c>
      <c r="J15" s="445">
        <v>2.0725461947989614E-3</v>
      </c>
      <c r="K15" s="445">
        <v>1.1232452634658845E-6</v>
      </c>
      <c r="L15" s="445">
        <v>6.0247230829759325E-6</v>
      </c>
      <c r="M15" s="445">
        <v>1.0167245439486399</v>
      </c>
      <c r="N15" s="445">
        <v>1.3479670528737139E-3</v>
      </c>
      <c r="O15" s="445">
        <v>0</v>
      </c>
      <c r="P15" s="445">
        <v>1.1745521874736084E-3</v>
      </c>
      <c r="Q15" s="445">
        <v>2.0592395109961772E-5</v>
      </c>
      <c r="R15" s="445">
        <v>9.2107263944051735E-4</v>
      </c>
      <c r="S15" s="445">
        <v>0</v>
      </c>
      <c r="T15" s="445">
        <v>0</v>
      </c>
      <c r="U15" s="445">
        <v>1.6171126346344468E-3</v>
      </c>
      <c r="V15" s="445">
        <v>0</v>
      </c>
      <c r="W15" s="445">
        <v>1.374859259431562E-5</v>
      </c>
      <c r="X15" s="445">
        <v>4.5737847586298877E-6</v>
      </c>
      <c r="Y15" s="445">
        <v>1.0964996156531862E-2</v>
      </c>
      <c r="Z15" s="445">
        <v>7.603070413064318E-6</v>
      </c>
      <c r="AA15" s="445">
        <v>0</v>
      </c>
      <c r="AB15" s="445">
        <v>4.9573894089487418E-5</v>
      </c>
      <c r="AC15" s="445">
        <v>4.830522019006468E-5</v>
      </c>
      <c r="AD15" s="445">
        <v>5.2154203822200521E-5</v>
      </c>
      <c r="AE15" s="445">
        <v>1.0678912337512358E-4</v>
      </c>
      <c r="AF15" s="445">
        <v>2.3459081927613877E-5</v>
      </c>
      <c r="AG15" s="445">
        <v>6.59289828049301E-5</v>
      </c>
      <c r="AH15" s="445">
        <v>1.406889286600267E-4</v>
      </c>
      <c r="AI15" s="445">
        <v>4.4405520982015474E-4</v>
      </c>
      <c r="AJ15" s="445">
        <v>2.7712360222075199E-4</v>
      </c>
      <c r="AK15" s="445">
        <v>4.0900689204123613E-5</v>
      </c>
      <c r="AL15" s="445">
        <v>2.3802811815010232E-4</v>
      </c>
      <c r="AM15" s="445">
        <v>3.6951003842845359E-4</v>
      </c>
      <c r="AN15" s="445">
        <v>1.0684506316446176E-2</v>
      </c>
      <c r="AO15" s="445">
        <v>3.2964243560293432E-5</v>
      </c>
      <c r="AP15" s="440">
        <f t="shared" si="0"/>
        <v>1.0483382298448862</v>
      </c>
    </row>
    <row r="16" spans="1:42" ht="12.5" x14ac:dyDescent="0.2">
      <c r="A16" s="410" t="s">
        <v>456</v>
      </c>
      <c r="B16" s="252" t="s">
        <v>32</v>
      </c>
      <c r="C16" s="445">
        <v>1.0061224804234324E-5</v>
      </c>
      <c r="D16" s="445">
        <v>3.1476294101469763E-7</v>
      </c>
      <c r="E16" s="445">
        <v>6.1884810370584119E-5</v>
      </c>
      <c r="F16" s="445">
        <v>0</v>
      </c>
      <c r="G16" s="445">
        <v>8.7464542250313253E-6</v>
      </c>
      <c r="H16" s="445">
        <v>3.3941822165419945E-7</v>
      </c>
      <c r="I16" s="445">
        <v>6.0015071947306714E-3</v>
      </c>
      <c r="J16" s="445">
        <v>9.4808497398120726E-6</v>
      </c>
      <c r="K16" s="445">
        <v>8.8052212775147076E-8</v>
      </c>
      <c r="L16" s="445">
        <v>6.7885417738644133E-6</v>
      </c>
      <c r="M16" s="445">
        <v>1.1152599414946309E-3</v>
      </c>
      <c r="N16" s="445">
        <v>1.0602524150656443</v>
      </c>
      <c r="O16" s="445">
        <v>0</v>
      </c>
      <c r="P16" s="445">
        <v>2.6667513247745786E-2</v>
      </c>
      <c r="Q16" s="445">
        <v>1.6197084788368628E-2</v>
      </c>
      <c r="R16" s="445">
        <v>1.0674126766135534E-2</v>
      </c>
      <c r="S16" s="445">
        <v>0</v>
      </c>
      <c r="T16" s="445">
        <v>0</v>
      </c>
      <c r="U16" s="445">
        <v>4.7568602630269933E-3</v>
      </c>
      <c r="V16" s="445">
        <v>0</v>
      </c>
      <c r="W16" s="445">
        <v>7.5770120911872541E-3</v>
      </c>
      <c r="X16" s="445">
        <v>5.8928101329176167E-6</v>
      </c>
      <c r="Y16" s="445">
        <v>2.8893101891138309E-3</v>
      </c>
      <c r="Z16" s="445">
        <v>3.6690743492116226E-7</v>
      </c>
      <c r="AA16" s="445">
        <v>0</v>
      </c>
      <c r="AB16" s="445">
        <v>8.0024813914294931E-6</v>
      </c>
      <c r="AC16" s="445">
        <v>1.1746855047110307E-5</v>
      </c>
      <c r="AD16" s="445">
        <v>8.6233764414344041E-6</v>
      </c>
      <c r="AE16" s="445">
        <v>2.8108568542048167E-5</v>
      </c>
      <c r="AF16" s="445">
        <v>6.0391924153183055E-6</v>
      </c>
      <c r="AG16" s="445">
        <v>1.2037522809382139E-5</v>
      </c>
      <c r="AH16" s="445">
        <v>2.793120449921518E-5</v>
      </c>
      <c r="AI16" s="445">
        <v>1.7409638009501966E-5</v>
      </c>
      <c r="AJ16" s="445">
        <v>8.2935104666406321E-6</v>
      </c>
      <c r="AK16" s="445">
        <v>6.6873874669285706E-6</v>
      </c>
      <c r="AL16" s="445">
        <v>6.1522975022999344E-6</v>
      </c>
      <c r="AM16" s="445">
        <v>8.3374951311456528E-6</v>
      </c>
      <c r="AN16" s="445">
        <v>1.3267065955890753E-5</v>
      </c>
      <c r="AO16" s="445">
        <v>6.3477695803464651E-6</v>
      </c>
      <c r="AP16" s="440">
        <f t="shared" si="0"/>
        <v>1.1363976899749826</v>
      </c>
    </row>
    <row r="17" spans="1:42" ht="12.5" x14ac:dyDescent="0.2">
      <c r="A17" s="410" t="s">
        <v>457</v>
      </c>
      <c r="B17" s="252" t="s">
        <v>33</v>
      </c>
      <c r="C17" s="445">
        <v>0</v>
      </c>
      <c r="D17" s="445">
        <v>0</v>
      </c>
      <c r="E17" s="445">
        <v>0</v>
      </c>
      <c r="F17" s="445">
        <v>0</v>
      </c>
      <c r="G17" s="445">
        <v>0</v>
      </c>
      <c r="H17" s="445">
        <v>0</v>
      </c>
      <c r="I17" s="445">
        <v>0</v>
      </c>
      <c r="J17" s="445">
        <v>0</v>
      </c>
      <c r="K17" s="445">
        <v>0</v>
      </c>
      <c r="L17" s="445">
        <v>0</v>
      </c>
      <c r="M17" s="445">
        <v>0</v>
      </c>
      <c r="N17" s="445">
        <v>0</v>
      </c>
      <c r="O17" s="445">
        <v>1</v>
      </c>
      <c r="P17" s="445">
        <v>0</v>
      </c>
      <c r="Q17" s="445">
        <v>0</v>
      </c>
      <c r="R17" s="445">
        <v>0</v>
      </c>
      <c r="S17" s="445">
        <v>0</v>
      </c>
      <c r="T17" s="445">
        <v>0</v>
      </c>
      <c r="U17" s="445">
        <v>0</v>
      </c>
      <c r="V17" s="445">
        <v>0</v>
      </c>
      <c r="W17" s="445">
        <v>0</v>
      </c>
      <c r="X17" s="445">
        <v>0</v>
      </c>
      <c r="Y17" s="445">
        <v>0</v>
      </c>
      <c r="Z17" s="445">
        <v>0</v>
      </c>
      <c r="AA17" s="445">
        <v>0</v>
      </c>
      <c r="AB17" s="445">
        <v>0</v>
      </c>
      <c r="AC17" s="445">
        <v>0</v>
      </c>
      <c r="AD17" s="445">
        <v>0</v>
      </c>
      <c r="AE17" s="445">
        <v>0</v>
      </c>
      <c r="AF17" s="445">
        <v>0</v>
      </c>
      <c r="AG17" s="445">
        <v>0</v>
      </c>
      <c r="AH17" s="445">
        <v>0</v>
      </c>
      <c r="AI17" s="445">
        <v>0</v>
      </c>
      <c r="AJ17" s="445">
        <v>0</v>
      </c>
      <c r="AK17" s="445">
        <v>0</v>
      </c>
      <c r="AL17" s="445">
        <v>0</v>
      </c>
      <c r="AM17" s="445">
        <v>0</v>
      </c>
      <c r="AN17" s="445">
        <v>0</v>
      </c>
      <c r="AO17" s="445">
        <v>0</v>
      </c>
      <c r="AP17" s="440">
        <f t="shared" si="0"/>
        <v>1</v>
      </c>
    </row>
    <row r="18" spans="1:42" ht="12.5" x14ac:dyDescent="0.2">
      <c r="A18" s="410" t="s">
        <v>458</v>
      </c>
      <c r="B18" s="252" t="s">
        <v>34</v>
      </c>
      <c r="C18" s="445">
        <v>4.1572454012480119E-5</v>
      </c>
      <c r="D18" s="445">
        <v>2.8370311045704478E-6</v>
      </c>
      <c r="E18" s="445">
        <v>5.6708053845644062E-5</v>
      </c>
      <c r="F18" s="445">
        <v>0</v>
      </c>
      <c r="G18" s="445">
        <v>1.3262732855314947E-4</v>
      </c>
      <c r="H18" s="445">
        <v>2.0046713221748547E-6</v>
      </c>
      <c r="I18" s="445">
        <v>1.2765646482401237E-3</v>
      </c>
      <c r="J18" s="445">
        <v>2.628194927129526E-4</v>
      </c>
      <c r="K18" s="445">
        <v>4.8487171359336341E-7</v>
      </c>
      <c r="L18" s="445">
        <v>2.4660695467363948E-4</v>
      </c>
      <c r="M18" s="445">
        <v>2.8922519699326756E-4</v>
      </c>
      <c r="N18" s="445">
        <v>1.7582731314874962E-5</v>
      </c>
      <c r="O18" s="445">
        <v>0</v>
      </c>
      <c r="P18" s="445">
        <v>1.0017750115636093</v>
      </c>
      <c r="Q18" s="445">
        <v>2.6860489622228472E-7</v>
      </c>
      <c r="R18" s="445">
        <v>9.1163697159157148E-4</v>
      </c>
      <c r="S18" s="445">
        <v>0</v>
      </c>
      <c r="T18" s="445">
        <v>0</v>
      </c>
      <c r="U18" s="445">
        <v>6.0938172220479064E-4</v>
      </c>
      <c r="V18" s="445">
        <v>0</v>
      </c>
      <c r="W18" s="445">
        <v>1.8006035727203784E-6</v>
      </c>
      <c r="X18" s="445">
        <v>2.0952607351882899E-4</v>
      </c>
      <c r="Y18" s="445">
        <v>2.4767041050842977E-3</v>
      </c>
      <c r="Z18" s="445">
        <v>1.5505829088016418E-6</v>
      </c>
      <c r="AA18" s="445">
        <v>0</v>
      </c>
      <c r="AB18" s="445">
        <v>8.214846554640178E-6</v>
      </c>
      <c r="AC18" s="445">
        <v>8.3917670019219783E-5</v>
      </c>
      <c r="AD18" s="445">
        <v>9.2328672900296638E-6</v>
      </c>
      <c r="AE18" s="445">
        <v>3.2288659697205534E-5</v>
      </c>
      <c r="AF18" s="445">
        <v>4.1406630147716251E-5</v>
      </c>
      <c r="AG18" s="445">
        <v>1.314591998072066E-5</v>
      </c>
      <c r="AH18" s="445">
        <v>1.315011214017327E-4</v>
      </c>
      <c r="AI18" s="445">
        <v>1.6185001811070616E-5</v>
      </c>
      <c r="AJ18" s="445">
        <v>1.6252234802787056E-5</v>
      </c>
      <c r="AK18" s="445">
        <v>7.4449870927555014E-5</v>
      </c>
      <c r="AL18" s="445">
        <v>3.1227392315853243E-5</v>
      </c>
      <c r="AM18" s="445">
        <v>5.4753885449997268E-5</v>
      </c>
      <c r="AN18" s="445">
        <v>1.4029979595071063E-5</v>
      </c>
      <c r="AO18" s="445">
        <v>2.8531702189481208E-5</v>
      </c>
      <c r="AP18" s="440">
        <f t="shared" si="0"/>
        <v>1.0088415197418668</v>
      </c>
    </row>
    <row r="19" spans="1:42" ht="12.5" x14ac:dyDescent="0.2">
      <c r="A19" s="410" t="s">
        <v>459</v>
      </c>
      <c r="B19" s="411" t="s">
        <v>268</v>
      </c>
      <c r="C19" s="445">
        <v>0</v>
      </c>
      <c r="D19" s="445">
        <v>0</v>
      </c>
      <c r="E19" s="445">
        <v>0</v>
      </c>
      <c r="F19" s="445">
        <v>0</v>
      </c>
      <c r="G19" s="445">
        <v>0</v>
      </c>
      <c r="H19" s="445">
        <v>0</v>
      </c>
      <c r="I19" s="445">
        <v>0</v>
      </c>
      <c r="J19" s="445">
        <v>0</v>
      </c>
      <c r="K19" s="445">
        <v>0</v>
      </c>
      <c r="L19" s="445">
        <v>0</v>
      </c>
      <c r="M19" s="445">
        <v>0</v>
      </c>
      <c r="N19" s="445">
        <v>0</v>
      </c>
      <c r="O19" s="445">
        <v>0</v>
      </c>
      <c r="P19" s="445">
        <v>0</v>
      </c>
      <c r="Q19" s="445">
        <v>1</v>
      </c>
      <c r="R19" s="445">
        <v>0</v>
      </c>
      <c r="S19" s="445">
        <v>0</v>
      </c>
      <c r="T19" s="445">
        <v>0</v>
      </c>
      <c r="U19" s="445">
        <v>0</v>
      </c>
      <c r="V19" s="445">
        <v>0</v>
      </c>
      <c r="W19" s="445">
        <v>0</v>
      </c>
      <c r="X19" s="445">
        <v>0</v>
      </c>
      <c r="Y19" s="445">
        <v>0</v>
      </c>
      <c r="Z19" s="445">
        <v>0</v>
      </c>
      <c r="AA19" s="445">
        <v>0</v>
      </c>
      <c r="AB19" s="445">
        <v>0</v>
      </c>
      <c r="AC19" s="445">
        <v>0</v>
      </c>
      <c r="AD19" s="445">
        <v>0</v>
      </c>
      <c r="AE19" s="445">
        <v>0</v>
      </c>
      <c r="AF19" s="445">
        <v>0</v>
      </c>
      <c r="AG19" s="445">
        <v>0</v>
      </c>
      <c r="AH19" s="445">
        <v>0</v>
      </c>
      <c r="AI19" s="445">
        <v>0</v>
      </c>
      <c r="AJ19" s="445">
        <v>0</v>
      </c>
      <c r="AK19" s="445">
        <v>0</v>
      </c>
      <c r="AL19" s="445">
        <v>0</v>
      </c>
      <c r="AM19" s="445">
        <v>0</v>
      </c>
      <c r="AN19" s="445">
        <v>0</v>
      </c>
      <c r="AO19" s="445">
        <v>0</v>
      </c>
      <c r="AP19" s="440">
        <f t="shared" si="0"/>
        <v>1</v>
      </c>
    </row>
    <row r="20" spans="1:42" ht="12.5" x14ac:dyDescent="0.2">
      <c r="A20" s="410" t="s">
        <v>460</v>
      </c>
      <c r="B20" s="411" t="s">
        <v>269</v>
      </c>
      <c r="C20" s="445">
        <v>0</v>
      </c>
      <c r="D20" s="445">
        <v>0</v>
      </c>
      <c r="E20" s="445">
        <v>0</v>
      </c>
      <c r="F20" s="445">
        <v>0</v>
      </c>
      <c r="G20" s="445">
        <v>0</v>
      </c>
      <c r="H20" s="445">
        <v>0</v>
      </c>
      <c r="I20" s="445">
        <v>0</v>
      </c>
      <c r="J20" s="445">
        <v>0</v>
      </c>
      <c r="K20" s="445">
        <v>0</v>
      </c>
      <c r="L20" s="445">
        <v>0</v>
      </c>
      <c r="M20" s="445">
        <v>0</v>
      </c>
      <c r="N20" s="445">
        <v>0</v>
      </c>
      <c r="O20" s="445">
        <v>0</v>
      </c>
      <c r="P20" s="445">
        <v>0</v>
      </c>
      <c r="Q20" s="445">
        <v>0</v>
      </c>
      <c r="R20" s="445">
        <v>1</v>
      </c>
      <c r="S20" s="445">
        <v>0</v>
      </c>
      <c r="T20" s="445">
        <v>0</v>
      </c>
      <c r="U20" s="445">
        <v>0</v>
      </c>
      <c r="V20" s="445">
        <v>0</v>
      </c>
      <c r="W20" s="445">
        <v>0</v>
      </c>
      <c r="X20" s="445">
        <v>0</v>
      </c>
      <c r="Y20" s="445">
        <v>0</v>
      </c>
      <c r="Z20" s="445">
        <v>0</v>
      </c>
      <c r="AA20" s="445">
        <v>0</v>
      </c>
      <c r="AB20" s="445">
        <v>0</v>
      </c>
      <c r="AC20" s="445">
        <v>0</v>
      </c>
      <c r="AD20" s="445">
        <v>0</v>
      </c>
      <c r="AE20" s="445">
        <v>0</v>
      </c>
      <c r="AF20" s="445">
        <v>0</v>
      </c>
      <c r="AG20" s="445">
        <v>0</v>
      </c>
      <c r="AH20" s="445">
        <v>0</v>
      </c>
      <c r="AI20" s="445">
        <v>0</v>
      </c>
      <c r="AJ20" s="445">
        <v>0</v>
      </c>
      <c r="AK20" s="445">
        <v>0</v>
      </c>
      <c r="AL20" s="445">
        <v>0</v>
      </c>
      <c r="AM20" s="445">
        <v>0</v>
      </c>
      <c r="AN20" s="445">
        <v>0</v>
      </c>
      <c r="AO20" s="445">
        <v>0</v>
      </c>
      <c r="AP20" s="440">
        <f t="shared" si="0"/>
        <v>1</v>
      </c>
    </row>
    <row r="21" spans="1:42" ht="12.5" x14ac:dyDescent="0.2">
      <c r="A21" s="410" t="s">
        <v>461</v>
      </c>
      <c r="B21" s="411" t="s">
        <v>270</v>
      </c>
      <c r="C21" s="445">
        <v>3.6263708167709636E-6</v>
      </c>
      <c r="D21" s="445">
        <v>2.9583536328614599E-7</v>
      </c>
      <c r="E21" s="445">
        <v>2.4257600441295646E-7</v>
      </c>
      <c r="F21" s="445">
        <v>0</v>
      </c>
      <c r="G21" s="445">
        <v>5.7545991468003627E-7</v>
      </c>
      <c r="H21" s="445">
        <v>4.1328237586876569E-7</v>
      </c>
      <c r="I21" s="445">
        <v>1.4597990973448236E-7</v>
      </c>
      <c r="J21" s="445">
        <v>4.9621620989961002E-7</v>
      </c>
      <c r="K21" s="445">
        <v>1.1031272742091683E-7</v>
      </c>
      <c r="L21" s="445">
        <v>4.0081632379687384E-7</v>
      </c>
      <c r="M21" s="445">
        <v>6.2465941731866818E-7</v>
      </c>
      <c r="N21" s="445">
        <v>1.9223690938864475E-7</v>
      </c>
      <c r="O21" s="445">
        <v>0</v>
      </c>
      <c r="P21" s="445">
        <v>3.7414635882503441E-7</v>
      </c>
      <c r="Q21" s="445">
        <v>2.9367323069280987E-9</v>
      </c>
      <c r="R21" s="445">
        <v>2.780339340102003E-5</v>
      </c>
      <c r="S21" s="445">
        <v>1</v>
      </c>
      <c r="T21" s="445">
        <v>0</v>
      </c>
      <c r="U21" s="445">
        <v>4.189942898085467E-7</v>
      </c>
      <c r="V21" s="445">
        <v>0</v>
      </c>
      <c r="W21" s="445">
        <v>2.8265110069028275E-7</v>
      </c>
      <c r="X21" s="445">
        <v>4.6869741239161101E-7</v>
      </c>
      <c r="Y21" s="445">
        <v>2.5151324450397497E-6</v>
      </c>
      <c r="Z21" s="445">
        <v>8.0052149472260353E-7</v>
      </c>
      <c r="AA21" s="445">
        <v>0</v>
      </c>
      <c r="AB21" s="445">
        <v>6.6681538491090148E-7</v>
      </c>
      <c r="AC21" s="445">
        <v>7.6148288170356848E-6</v>
      </c>
      <c r="AD21" s="445">
        <v>1.21674001720414E-6</v>
      </c>
      <c r="AE21" s="445">
        <v>1.0347921879636076E-7</v>
      </c>
      <c r="AF21" s="445">
        <v>5.6232968577029791E-7</v>
      </c>
      <c r="AG21" s="445">
        <v>2.4098949509723888E-6</v>
      </c>
      <c r="AH21" s="445">
        <v>1.9202187769800227E-5</v>
      </c>
      <c r="AI21" s="445">
        <v>6.5557935016460208E-7</v>
      </c>
      <c r="AJ21" s="445">
        <v>7.5554083021985678E-5</v>
      </c>
      <c r="AK21" s="445">
        <v>8.7640399074989167E-7</v>
      </c>
      <c r="AL21" s="445">
        <v>2.6581353128126375E-5</v>
      </c>
      <c r="AM21" s="445">
        <v>1.3597840873219954E-6</v>
      </c>
      <c r="AN21" s="445">
        <v>8.0331255335874546E-7</v>
      </c>
      <c r="AO21" s="445">
        <v>4.0764916661274868E-6</v>
      </c>
      <c r="AP21" s="440">
        <f t="shared" si="0"/>
        <v>1.0001773970111834</v>
      </c>
    </row>
    <row r="22" spans="1:42" ht="12.5" x14ac:dyDescent="0.2">
      <c r="A22" s="410" t="s">
        <v>462</v>
      </c>
      <c r="B22" s="411" t="s">
        <v>280</v>
      </c>
      <c r="C22" s="445">
        <v>1.4427818349787728E-6</v>
      </c>
      <c r="D22" s="445">
        <v>1.5172292733908539E-6</v>
      </c>
      <c r="E22" s="445">
        <v>1.1077202261471757E-6</v>
      </c>
      <c r="F22" s="445">
        <v>0</v>
      </c>
      <c r="G22" s="445">
        <v>1.8344528511360338E-6</v>
      </c>
      <c r="H22" s="445">
        <v>1.7192254124514093E-6</v>
      </c>
      <c r="I22" s="445">
        <v>1.9271605466177702E-7</v>
      </c>
      <c r="J22" s="445">
        <v>2.5453289150882926E-6</v>
      </c>
      <c r="K22" s="445">
        <v>5.6490116809831923E-7</v>
      </c>
      <c r="L22" s="445">
        <v>1.8045280772754921E-6</v>
      </c>
      <c r="M22" s="445">
        <v>3.3746644302607862E-6</v>
      </c>
      <c r="N22" s="445">
        <v>9.5381592703046073E-7</v>
      </c>
      <c r="O22" s="445">
        <v>0</v>
      </c>
      <c r="P22" s="445">
        <v>6.9515788251912948E-5</v>
      </c>
      <c r="Q22" s="445">
        <v>1.4571093848111907E-8</v>
      </c>
      <c r="R22" s="445">
        <v>1.7338051288713003E-4</v>
      </c>
      <c r="S22" s="445">
        <v>4.0322580645161419E-3</v>
      </c>
      <c r="T22" s="445">
        <v>1.0040322580645162</v>
      </c>
      <c r="U22" s="445">
        <v>1.8221236291591698E-3</v>
      </c>
      <c r="V22" s="445">
        <v>0</v>
      </c>
      <c r="W22" s="445">
        <v>2.7257216384938085E-4</v>
      </c>
      <c r="X22" s="445">
        <v>2.0979237410121434E-6</v>
      </c>
      <c r="Y22" s="445">
        <v>1.0825051863870705E-5</v>
      </c>
      <c r="Z22" s="445">
        <v>4.3093980740489053E-6</v>
      </c>
      <c r="AA22" s="445">
        <v>0</v>
      </c>
      <c r="AB22" s="445">
        <v>3.9201144907229644E-6</v>
      </c>
      <c r="AC22" s="445">
        <v>5.183379871340202E-6</v>
      </c>
      <c r="AD22" s="445">
        <v>6.9744945284205463E-6</v>
      </c>
      <c r="AE22" s="445">
        <v>5.559417235267684E-7</v>
      </c>
      <c r="AF22" s="445">
        <v>3.2499602877795272E-6</v>
      </c>
      <c r="AG22" s="445">
        <v>1.3742188621545117E-5</v>
      </c>
      <c r="AH22" s="445">
        <v>3.2940004200746318E-5</v>
      </c>
      <c r="AI22" s="445">
        <v>1.5264886615420392E-5</v>
      </c>
      <c r="AJ22" s="445">
        <v>3.2307704125420476E-6</v>
      </c>
      <c r="AK22" s="445">
        <v>4.7877394400680327E-6</v>
      </c>
      <c r="AL22" s="445">
        <v>1.515695424354167E-4</v>
      </c>
      <c r="AM22" s="445">
        <v>1.9475163504718522E-6</v>
      </c>
      <c r="AN22" s="445">
        <v>7.5791014155409743E-7</v>
      </c>
      <c r="AO22" s="445">
        <v>2.4502291362550328E-4</v>
      </c>
      <c r="AP22" s="440">
        <f t="shared" si="0"/>
        <v>1.0106805369812424</v>
      </c>
    </row>
    <row r="23" spans="1:42" ht="12.5" x14ac:dyDescent="0.2">
      <c r="A23" s="410" t="s">
        <v>463</v>
      </c>
      <c r="B23" s="252" t="s">
        <v>35</v>
      </c>
      <c r="C23" s="445">
        <v>2.4731513837382415E-6</v>
      </c>
      <c r="D23" s="445">
        <v>1.829125134137877E-6</v>
      </c>
      <c r="E23" s="445">
        <v>4.992752767485078E-5</v>
      </c>
      <c r="F23" s="445">
        <v>0</v>
      </c>
      <c r="G23" s="445">
        <v>4.5161421123926567E-6</v>
      </c>
      <c r="H23" s="445">
        <v>2.2203074413800653E-6</v>
      </c>
      <c r="I23" s="445">
        <v>3.250677406765674E-7</v>
      </c>
      <c r="J23" s="445">
        <v>3.1252894424020408E-6</v>
      </c>
      <c r="K23" s="445">
        <v>6.9672688915645435E-7</v>
      </c>
      <c r="L23" s="445">
        <v>2.2591598789950052E-6</v>
      </c>
      <c r="M23" s="445">
        <v>5.2959169920618429E-6</v>
      </c>
      <c r="N23" s="445">
        <v>2.4621262254046948E-6</v>
      </c>
      <c r="O23" s="445">
        <v>0</v>
      </c>
      <c r="P23" s="445">
        <v>3.3853314917555343E-6</v>
      </c>
      <c r="Q23" s="445">
        <v>3.761299353425835E-8</v>
      </c>
      <c r="R23" s="445">
        <v>5.7973638678499636E-4</v>
      </c>
      <c r="S23" s="445">
        <v>0</v>
      </c>
      <c r="T23" s="445">
        <v>0</v>
      </c>
      <c r="U23" s="445">
        <v>1.0030783085905066</v>
      </c>
      <c r="V23" s="445">
        <v>0</v>
      </c>
      <c r="W23" s="445">
        <v>1.0971606508316735E-3</v>
      </c>
      <c r="X23" s="445">
        <v>2.6598524050915149E-6</v>
      </c>
      <c r="Y23" s="445">
        <v>2.1626605137497809E-4</v>
      </c>
      <c r="Z23" s="445">
        <v>5.2462838862754113E-6</v>
      </c>
      <c r="AA23" s="445">
        <v>0</v>
      </c>
      <c r="AB23" s="445">
        <v>4.974761905875348E-6</v>
      </c>
      <c r="AC23" s="445">
        <v>1.615369904061084E-5</v>
      </c>
      <c r="AD23" s="445">
        <v>8.85368098235055E-6</v>
      </c>
      <c r="AE23" s="445">
        <v>2.6214424795146149E-6</v>
      </c>
      <c r="AF23" s="445">
        <v>4.0955874087252333E-6</v>
      </c>
      <c r="AG23" s="445">
        <v>1.7254592434188713E-5</v>
      </c>
      <c r="AH23" s="445">
        <v>5.520789084818293E-5</v>
      </c>
      <c r="AI23" s="445">
        <v>1.3322005652589564E-5</v>
      </c>
      <c r="AJ23" s="445">
        <v>4.1148664640040841E-6</v>
      </c>
      <c r="AK23" s="445">
        <v>6.0156434958238797E-6</v>
      </c>
      <c r="AL23" s="445">
        <v>1.8195237868908208E-4</v>
      </c>
      <c r="AM23" s="445">
        <v>3.168342789701859E-6</v>
      </c>
      <c r="AN23" s="445">
        <v>1.9281612278933568E-6</v>
      </c>
      <c r="AO23" s="445">
        <v>1.2616233209932554E-5</v>
      </c>
      <c r="AP23" s="440">
        <f t="shared" si="0"/>
        <v>1.0053775943546084</v>
      </c>
    </row>
    <row r="24" spans="1:42" ht="12.5" x14ac:dyDescent="0.2">
      <c r="A24" s="410" t="s">
        <v>464</v>
      </c>
      <c r="B24" s="252" t="s">
        <v>465</v>
      </c>
      <c r="C24" s="445">
        <v>0</v>
      </c>
      <c r="D24" s="445">
        <v>0</v>
      </c>
      <c r="E24" s="445">
        <v>0</v>
      </c>
      <c r="F24" s="445">
        <v>0</v>
      </c>
      <c r="G24" s="445">
        <v>0</v>
      </c>
      <c r="H24" s="445">
        <v>0</v>
      </c>
      <c r="I24" s="445">
        <v>0</v>
      </c>
      <c r="J24" s="445">
        <v>0</v>
      </c>
      <c r="K24" s="445">
        <v>0</v>
      </c>
      <c r="L24" s="445">
        <v>0</v>
      </c>
      <c r="M24" s="445">
        <v>0</v>
      </c>
      <c r="N24" s="445">
        <v>0</v>
      </c>
      <c r="O24" s="445">
        <v>0</v>
      </c>
      <c r="P24" s="445">
        <v>0</v>
      </c>
      <c r="Q24" s="445">
        <v>0</v>
      </c>
      <c r="R24" s="445">
        <v>0</v>
      </c>
      <c r="S24" s="445">
        <v>0</v>
      </c>
      <c r="T24" s="445">
        <v>0</v>
      </c>
      <c r="U24" s="445">
        <v>0</v>
      </c>
      <c r="V24" s="445">
        <v>1</v>
      </c>
      <c r="W24" s="445">
        <v>0</v>
      </c>
      <c r="X24" s="445">
        <v>0</v>
      </c>
      <c r="Y24" s="445">
        <v>0</v>
      </c>
      <c r="Z24" s="445">
        <v>0</v>
      </c>
      <c r="AA24" s="445">
        <v>0</v>
      </c>
      <c r="AB24" s="445">
        <v>0</v>
      </c>
      <c r="AC24" s="445">
        <v>0</v>
      </c>
      <c r="AD24" s="445">
        <v>0</v>
      </c>
      <c r="AE24" s="445">
        <v>0</v>
      </c>
      <c r="AF24" s="445">
        <v>0</v>
      </c>
      <c r="AG24" s="445">
        <v>0</v>
      </c>
      <c r="AH24" s="445">
        <v>0</v>
      </c>
      <c r="AI24" s="445">
        <v>0</v>
      </c>
      <c r="AJ24" s="445">
        <v>0</v>
      </c>
      <c r="AK24" s="445">
        <v>0</v>
      </c>
      <c r="AL24" s="445">
        <v>0</v>
      </c>
      <c r="AM24" s="445">
        <v>0</v>
      </c>
      <c r="AN24" s="445">
        <v>0</v>
      </c>
      <c r="AO24" s="445">
        <v>0</v>
      </c>
      <c r="AP24" s="440">
        <f t="shared" si="0"/>
        <v>1</v>
      </c>
    </row>
    <row r="25" spans="1:42" ht="12.5" x14ac:dyDescent="0.2">
      <c r="A25" s="410" t="s">
        <v>466</v>
      </c>
      <c r="B25" s="252" t="s">
        <v>191</v>
      </c>
      <c r="C25" s="445">
        <v>1.3257097887484089E-6</v>
      </c>
      <c r="D25" s="445">
        <v>1.166211940094455E-6</v>
      </c>
      <c r="E25" s="445">
        <v>1.7300965451282139E-4</v>
      </c>
      <c r="F25" s="445">
        <v>0</v>
      </c>
      <c r="G25" s="445">
        <v>8.6792592515997812E-6</v>
      </c>
      <c r="H25" s="445">
        <v>1.2045171087827866E-6</v>
      </c>
      <c r="I25" s="445">
        <v>7.1344489625867146E-8</v>
      </c>
      <c r="J25" s="445">
        <v>1.7735299522764111E-6</v>
      </c>
      <c r="K25" s="445">
        <v>4.3793142297431434E-7</v>
      </c>
      <c r="L25" s="445">
        <v>1.2659179521751278E-6</v>
      </c>
      <c r="M25" s="445">
        <v>2.3070500347066852E-6</v>
      </c>
      <c r="N25" s="445">
        <v>6.2539970895700882E-7</v>
      </c>
      <c r="O25" s="445">
        <v>0</v>
      </c>
      <c r="P25" s="445">
        <v>1.2043589982153623E-6</v>
      </c>
      <c r="Q25" s="445">
        <v>9.5540005084266387E-9</v>
      </c>
      <c r="R25" s="445">
        <v>1.1707473823584764E-6</v>
      </c>
      <c r="S25" s="445">
        <v>0</v>
      </c>
      <c r="T25" s="445">
        <v>0</v>
      </c>
      <c r="U25" s="445">
        <v>1.3722075984831215E-6</v>
      </c>
      <c r="V25" s="445">
        <v>0</v>
      </c>
      <c r="W25" s="445">
        <v>1.0017247680666272</v>
      </c>
      <c r="X25" s="445">
        <v>1.5169124645211528E-6</v>
      </c>
      <c r="Y25" s="445">
        <v>3.8573008718392773E-6</v>
      </c>
      <c r="Z25" s="445">
        <v>2.939157942570064E-6</v>
      </c>
      <c r="AA25" s="445">
        <v>0</v>
      </c>
      <c r="AB25" s="445">
        <v>2.5875552118850976E-6</v>
      </c>
      <c r="AC25" s="445">
        <v>3.4737094932030587E-6</v>
      </c>
      <c r="AD25" s="445">
        <v>4.7449755275109906E-6</v>
      </c>
      <c r="AE25" s="445">
        <v>3.4248438951729818E-7</v>
      </c>
      <c r="AF25" s="445">
        <v>1.2190701483450837E-5</v>
      </c>
      <c r="AG25" s="445">
        <v>9.3379136573534777E-6</v>
      </c>
      <c r="AH25" s="445">
        <v>2.2461508631211365E-5</v>
      </c>
      <c r="AI25" s="445">
        <v>2.4681788308277829E-6</v>
      </c>
      <c r="AJ25" s="445">
        <v>2.1021340225653286E-6</v>
      </c>
      <c r="AK25" s="445">
        <v>3.253237200598161E-6</v>
      </c>
      <c r="AL25" s="445">
        <v>1.0338374502096422E-4</v>
      </c>
      <c r="AM25" s="445">
        <v>2.5617822371751546E-6</v>
      </c>
      <c r="AN25" s="445">
        <v>1.1374176860715587E-6</v>
      </c>
      <c r="AO25" s="445">
        <v>5.5144326755033266E-6</v>
      </c>
      <c r="AP25" s="440">
        <f t="shared" si="0"/>
        <v>1.002098750175441</v>
      </c>
    </row>
    <row r="26" spans="1:42" ht="12.5" x14ac:dyDescent="0.2">
      <c r="A26" s="410" t="s">
        <v>467</v>
      </c>
      <c r="B26" s="252" t="s">
        <v>50</v>
      </c>
      <c r="C26" s="445">
        <v>4.6929929430898846E-5</v>
      </c>
      <c r="D26" s="445">
        <v>2.3735494458092794E-4</v>
      </c>
      <c r="E26" s="445">
        <v>2.2540800612140169E-4</v>
      </c>
      <c r="F26" s="445">
        <v>0</v>
      </c>
      <c r="G26" s="445">
        <v>3.0001811787339663E-4</v>
      </c>
      <c r="H26" s="445">
        <v>3.650817704676439E-4</v>
      </c>
      <c r="I26" s="445">
        <v>4.3310748031832896E-6</v>
      </c>
      <c r="J26" s="445">
        <v>7.6261896601669317E-6</v>
      </c>
      <c r="K26" s="445">
        <v>1.9486747196066725E-6</v>
      </c>
      <c r="L26" s="445">
        <v>4.1130110421473468E-6</v>
      </c>
      <c r="M26" s="445">
        <v>2.9343146295562157E-4</v>
      </c>
      <c r="N26" s="445">
        <v>1.7280421785047031E-4</v>
      </c>
      <c r="O26" s="445">
        <v>0</v>
      </c>
      <c r="P26" s="445">
        <v>1.0854909751700373E-5</v>
      </c>
      <c r="Q26" s="445">
        <v>2.6398662512251854E-6</v>
      </c>
      <c r="R26" s="445">
        <v>7.297342104432483E-6</v>
      </c>
      <c r="S26" s="445">
        <v>0</v>
      </c>
      <c r="T26" s="445">
        <v>0</v>
      </c>
      <c r="U26" s="445">
        <v>6.6950304273133249E-6</v>
      </c>
      <c r="V26" s="445">
        <v>0</v>
      </c>
      <c r="W26" s="445">
        <v>3.8902722341136969E-6</v>
      </c>
      <c r="X26" s="445">
        <v>1.0013120324502225</v>
      </c>
      <c r="Y26" s="445">
        <v>9.8131430204933742E-5</v>
      </c>
      <c r="Z26" s="445">
        <v>1.1533744099780215E-5</v>
      </c>
      <c r="AA26" s="445">
        <v>0</v>
      </c>
      <c r="AB26" s="445">
        <v>1.1290070827457226E-4</v>
      </c>
      <c r="AC26" s="445">
        <v>1.7645586650867189E-4</v>
      </c>
      <c r="AD26" s="445">
        <v>4.5376736912802653E-4</v>
      </c>
      <c r="AE26" s="445">
        <v>1.4083219481803235E-5</v>
      </c>
      <c r="AF26" s="445">
        <v>6.548135225392219E-5</v>
      </c>
      <c r="AG26" s="445">
        <v>2.9535689372136919E-4</v>
      </c>
      <c r="AH26" s="445">
        <v>2.4320066677651931E-4</v>
      </c>
      <c r="AI26" s="445">
        <v>4.0709783765479788E-4</v>
      </c>
      <c r="AJ26" s="445">
        <v>9.5547180773956146E-5</v>
      </c>
      <c r="AK26" s="445">
        <v>1.2668201916553878E-3</v>
      </c>
      <c r="AL26" s="445">
        <v>1.4927155800894957E-4</v>
      </c>
      <c r="AM26" s="445">
        <v>1.1449276719051615E-4</v>
      </c>
      <c r="AN26" s="445">
        <v>2.4839697224622679E-5</v>
      </c>
      <c r="AO26" s="445">
        <v>1.0528000700621718E-3</v>
      </c>
      <c r="AP26" s="440">
        <f t="shared" si="0"/>
        <v>1.0065314377534544</v>
      </c>
    </row>
    <row r="27" spans="1:42" ht="12.5" x14ac:dyDescent="0.2">
      <c r="A27" s="410" t="s">
        <v>468</v>
      </c>
      <c r="B27" s="252" t="s">
        <v>36</v>
      </c>
      <c r="C27" s="445">
        <v>2.9222633431139431E-3</v>
      </c>
      <c r="D27" s="445">
        <v>6.5695396484736373E-5</v>
      </c>
      <c r="E27" s="445">
        <v>1.099109953083233E-3</v>
      </c>
      <c r="F27" s="445">
        <v>0</v>
      </c>
      <c r="G27" s="445">
        <v>8.6346245107586184E-4</v>
      </c>
      <c r="H27" s="445">
        <v>9.278455688835902E-5</v>
      </c>
      <c r="I27" s="445">
        <v>1.0823554098715448E-4</v>
      </c>
      <c r="J27" s="445">
        <v>8.2813013652066953E-5</v>
      </c>
      <c r="K27" s="445">
        <v>2.3982712526965196E-5</v>
      </c>
      <c r="L27" s="445">
        <v>7.1593953152638052E-5</v>
      </c>
      <c r="M27" s="445">
        <v>6.5252941221408678E-3</v>
      </c>
      <c r="N27" s="445">
        <v>6.6778563733128904E-3</v>
      </c>
      <c r="O27" s="445">
        <v>0</v>
      </c>
      <c r="P27" s="445">
        <v>5.8741958274185543E-3</v>
      </c>
      <c r="Q27" s="445">
        <v>1.0201514690857842E-4</v>
      </c>
      <c r="R27" s="445">
        <v>1.3427726088977655E-4</v>
      </c>
      <c r="S27" s="445">
        <v>0</v>
      </c>
      <c r="T27" s="445">
        <v>0</v>
      </c>
      <c r="U27" s="445">
        <v>1.0922650696413095E-4</v>
      </c>
      <c r="V27" s="445">
        <v>0</v>
      </c>
      <c r="W27" s="445">
        <v>8.4621080059118394E-5</v>
      </c>
      <c r="X27" s="445">
        <v>1.0325361798573822E-4</v>
      </c>
      <c r="Y27" s="445">
        <v>1.0008652560881275</v>
      </c>
      <c r="Z27" s="445">
        <v>9.632905358915558E-5</v>
      </c>
      <c r="AA27" s="445">
        <v>0</v>
      </c>
      <c r="AB27" s="445">
        <v>2.7376200968729819E-3</v>
      </c>
      <c r="AC27" s="445">
        <v>3.3331075770924481E-3</v>
      </c>
      <c r="AD27" s="445">
        <v>2.935759394541573E-3</v>
      </c>
      <c r="AE27" s="445">
        <v>9.657512890668624E-3</v>
      </c>
      <c r="AF27" s="445">
        <v>1.7096546311375772E-3</v>
      </c>
      <c r="AG27" s="445">
        <v>4.0827151101545875E-3</v>
      </c>
      <c r="AH27" s="445">
        <v>8.4934641478548491E-3</v>
      </c>
      <c r="AI27" s="445">
        <v>5.8459084412467834E-3</v>
      </c>
      <c r="AJ27" s="445">
        <v>2.6663771637447553E-3</v>
      </c>
      <c r="AK27" s="445">
        <v>1.6410994551049963E-3</v>
      </c>
      <c r="AL27" s="445">
        <v>1.2198307877075614E-3</v>
      </c>
      <c r="AM27" s="445">
        <v>2.1645260564725722E-3</v>
      </c>
      <c r="AN27" s="445">
        <v>5.0922159857786514E-4</v>
      </c>
      <c r="AO27" s="445">
        <v>1.941492653467972E-3</v>
      </c>
      <c r="AP27" s="440">
        <f t="shared" si="0"/>
        <v>1.0728990633495383</v>
      </c>
    </row>
    <row r="28" spans="1:42" ht="12.5" x14ac:dyDescent="0.2">
      <c r="A28" s="410" t="s">
        <v>469</v>
      </c>
      <c r="B28" s="252" t="s">
        <v>192</v>
      </c>
      <c r="C28" s="445">
        <v>1.7377076503943484E-4</v>
      </c>
      <c r="D28" s="445">
        <v>1.4588166251468173E-4</v>
      </c>
      <c r="E28" s="445">
        <v>1.29760447181921E-4</v>
      </c>
      <c r="F28" s="445">
        <v>0</v>
      </c>
      <c r="G28" s="445">
        <v>2.671861279931716E-4</v>
      </c>
      <c r="H28" s="445">
        <v>6.5715235124719771E-4</v>
      </c>
      <c r="I28" s="445">
        <v>1.2362558308110024E-5</v>
      </c>
      <c r="J28" s="445">
        <v>3.3933657366237702E-4</v>
      </c>
      <c r="K28" s="445">
        <v>1.4518581958256922E-4</v>
      </c>
      <c r="L28" s="445">
        <v>6.2774893999114267E-4</v>
      </c>
      <c r="M28" s="445">
        <v>8.9498957608052444E-4</v>
      </c>
      <c r="N28" s="445">
        <v>8.1901022029146888E-4</v>
      </c>
      <c r="O28" s="445">
        <v>0</v>
      </c>
      <c r="P28" s="445">
        <v>4.5684494559787185E-4</v>
      </c>
      <c r="Q28" s="445">
        <v>1.2511716825261905E-5</v>
      </c>
      <c r="R28" s="445">
        <v>2.3037110077026238E-4</v>
      </c>
      <c r="S28" s="445">
        <v>0</v>
      </c>
      <c r="T28" s="445">
        <v>0</v>
      </c>
      <c r="U28" s="445">
        <v>1.3955248399428311E-4</v>
      </c>
      <c r="V28" s="445">
        <v>0</v>
      </c>
      <c r="W28" s="445">
        <v>1.0021861542886741E-5</v>
      </c>
      <c r="X28" s="445">
        <v>2.7146616780892533E-4</v>
      </c>
      <c r="Y28" s="445">
        <v>7.2495254499961717E-5</v>
      </c>
      <c r="Z28" s="445">
        <v>1.0017139632481955</v>
      </c>
      <c r="AA28" s="445">
        <v>0</v>
      </c>
      <c r="AB28" s="445">
        <v>1.1794403667568397E-3</v>
      </c>
      <c r="AC28" s="445">
        <v>3.6598549872088885E-4</v>
      </c>
      <c r="AD28" s="445">
        <v>8.0927560361217354E-5</v>
      </c>
      <c r="AE28" s="445">
        <v>8.5515821615692531E-6</v>
      </c>
      <c r="AF28" s="445">
        <v>7.7033747978267884E-5</v>
      </c>
      <c r="AG28" s="445">
        <v>6.8120702305580206E-5</v>
      </c>
      <c r="AH28" s="445">
        <v>2.2524637878782152E-4</v>
      </c>
      <c r="AI28" s="445">
        <v>3.6002896485387055E-4</v>
      </c>
      <c r="AJ28" s="445">
        <v>1.9420759080386742E-4</v>
      </c>
      <c r="AK28" s="445">
        <v>7.4157787835726305E-5</v>
      </c>
      <c r="AL28" s="445">
        <v>1.0730737017935735E-4</v>
      </c>
      <c r="AM28" s="445">
        <v>8.2650617479435777E-4</v>
      </c>
      <c r="AN28" s="445">
        <v>5.0834868976222212E-5</v>
      </c>
      <c r="AO28" s="445">
        <v>7.438417719779959E-5</v>
      </c>
      <c r="AP28" s="440">
        <f t="shared" si="0"/>
        <v>1.0107379604156432</v>
      </c>
    </row>
    <row r="29" spans="1:42" ht="12.5" x14ac:dyDescent="0.2">
      <c r="A29" s="410" t="s">
        <v>470</v>
      </c>
      <c r="B29" s="252" t="s">
        <v>285</v>
      </c>
      <c r="C29" s="445">
        <v>0</v>
      </c>
      <c r="D29" s="445">
        <v>0</v>
      </c>
      <c r="E29" s="445">
        <v>0</v>
      </c>
      <c r="F29" s="445">
        <v>0</v>
      </c>
      <c r="G29" s="445">
        <v>0</v>
      </c>
      <c r="H29" s="445">
        <v>0</v>
      </c>
      <c r="I29" s="445">
        <v>0</v>
      </c>
      <c r="J29" s="445">
        <v>0</v>
      </c>
      <c r="K29" s="445">
        <v>0</v>
      </c>
      <c r="L29" s="445">
        <v>0</v>
      </c>
      <c r="M29" s="445">
        <v>0</v>
      </c>
      <c r="N29" s="445">
        <v>0</v>
      </c>
      <c r="O29" s="445">
        <v>0</v>
      </c>
      <c r="P29" s="445">
        <v>0</v>
      </c>
      <c r="Q29" s="445">
        <v>0</v>
      </c>
      <c r="R29" s="445">
        <v>0</v>
      </c>
      <c r="S29" s="445">
        <v>0</v>
      </c>
      <c r="T29" s="445">
        <v>0</v>
      </c>
      <c r="U29" s="445">
        <v>0</v>
      </c>
      <c r="V29" s="445">
        <v>0</v>
      </c>
      <c r="W29" s="445">
        <v>0</v>
      </c>
      <c r="X29" s="445">
        <v>0</v>
      </c>
      <c r="Y29" s="445">
        <v>0</v>
      </c>
      <c r="Z29" s="445">
        <v>0</v>
      </c>
      <c r="AA29" s="445">
        <v>1</v>
      </c>
      <c r="AB29" s="445">
        <v>0</v>
      </c>
      <c r="AC29" s="445">
        <v>0</v>
      </c>
      <c r="AD29" s="445">
        <v>0</v>
      </c>
      <c r="AE29" s="445">
        <v>0</v>
      </c>
      <c r="AF29" s="445">
        <v>0</v>
      </c>
      <c r="AG29" s="445">
        <v>0</v>
      </c>
      <c r="AH29" s="445">
        <v>0</v>
      </c>
      <c r="AI29" s="445">
        <v>0</v>
      </c>
      <c r="AJ29" s="445">
        <v>0</v>
      </c>
      <c r="AK29" s="445">
        <v>0</v>
      </c>
      <c r="AL29" s="445">
        <v>0</v>
      </c>
      <c r="AM29" s="445">
        <v>0</v>
      </c>
      <c r="AN29" s="445">
        <v>0</v>
      </c>
      <c r="AO29" s="445">
        <v>0</v>
      </c>
      <c r="AP29" s="440">
        <f t="shared" si="0"/>
        <v>1</v>
      </c>
    </row>
    <row r="30" spans="1:42" ht="12.5" x14ac:dyDescent="0.2">
      <c r="A30" s="410" t="s">
        <v>471</v>
      </c>
      <c r="B30" s="252" t="s">
        <v>281</v>
      </c>
      <c r="C30" s="445">
        <v>6.6321347612916936E-4</v>
      </c>
      <c r="D30" s="445">
        <v>6.462911354195357E-5</v>
      </c>
      <c r="E30" s="445">
        <v>1.0722877153791949E-4</v>
      </c>
      <c r="F30" s="445">
        <v>0</v>
      </c>
      <c r="G30" s="445">
        <v>1.1227317263314508E-3</v>
      </c>
      <c r="H30" s="445">
        <v>4.9842775400025507E-5</v>
      </c>
      <c r="I30" s="445">
        <v>2.3458672992993861E-5</v>
      </c>
      <c r="J30" s="445">
        <v>3.9614171811939402E-5</v>
      </c>
      <c r="K30" s="445">
        <v>2.4625990532831663E-5</v>
      </c>
      <c r="L30" s="445">
        <v>3.0441363311020566E-5</v>
      </c>
      <c r="M30" s="445">
        <v>1.6833659677578652E-3</v>
      </c>
      <c r="N30" s="445">
        <v>5.1998916630114116E-5</v>
      </c>
      <c r="O30" s="445">
        <v>0</v>
      </c>
      <c r="P30" s="445">
        <v>5.5845691363751694E-5</v>
      </c>
      <c r="Q30" s="445">
        <v>7.9436825570364256E-7</v>
      </c>
      <c r="R30" s="445">
        <v>4.130206102288544E-5</v>
      </c>
      <c r="S30" s="445">
        <v>0</v>
      </c>
      <c r="T30" s="445">
        <v>0</v>
      </c>
      <c r="U30" s="445">
        <v>3.3440573559482872E-5</v>
      </c>
      <c r="V30" s="445">
        <v>0</v>
      </c>
      <c r="W30" s="445">
        <v>1.0507877514936032E-5</v>
      </c>
      <c r="X30" s="445">
        <v>7.2029356618381538E-5</v>
      </c>
      <c r="Y30" s="445">
        <v>2.0920109764220956E-3</v>
      </c>
      <c r="Z30" s="445">
        <v>6.0003611395806901E-5</v>
      </c>
      <c r="AA30" s="445">
        <v>0</v>
      </c>
      <c r="AB30" s="445">
        <v>1.0001037901466907</v>
      </c>
      <c r="AC30" s="445">
        <v>1.2183835358292193E-3</v>
      </c>
      <c r="AD30" s="445">
        <v>3.6861593215954764E-3</v>
      </c>
      <c r="AE30" s="445">
        <v>1.2892031996298881E-4</v>
      </c>
      <c r="AF30" s="445">
        <v>3.0348478542700577E-3</v>
      </c>
      <c r="AG30" s="445">
        <v>4.7347806926224216E-5</v>
      </c>
      <c r="AH30" s="445">
        <v>2.7598657736593687E-2</v>
      </c>
      <c r="AI30" s="445">
        <v>5.5064004283643143E-3</v>
      </c>
      <c r="AJ30" s="445">
        <v>4.1709037544163437E-3</v>
      </c>
      <c r="AK30" s="445">
        <v>1.143654350145141E-4</v>
      </c>
      <c r="AL30" s="445">
        <v>3.9583670245375467E-5</v>
      </c>
      <c r="AM30" s="445">
        <v>3.5181552200613572E-2</v>
      </c>
      <c r="AN30" s="445">
        <v>3.3016370821416382E-4</v>
      </c>
      <c r="AO30" s="445">
        <v>2.5090455615572799E-2</v>
      </c>
      <c r="AP30" s="440">
        <f t="shared" si="0"/>
        <v>1.0873881613808671</v>
      </c>
    </row>
    <row r="31" spans="1:42" ht="12.5" x14ac:dyDescent="0.2">
      <c r="A31" s="410" t="s">
        <v>472</v>
      </c>
      <c r="B31" s="252" t="s">
        <v>384</v>
      </c>
      <c r="C31" s="445">
        <v>1.4335594923725093E-2</v>
      </c>
      <c r="D31" s="445">
        <v>5.1822743601523591E-3</v>
      </c>
      <c r="E31" s="445">
        <v>1.2651985363428033E-2</v>
      </c>
      <c r="F31" s="445">
        <v>0</v>
      </c>
      <c r="G31" s="445">
        <v>1.743317850205935E-2</v>
      </c>
      <c r="H31" s="445">
        <v>1.5357326317733178E-2</v>
      </c>
      <c r="I31" s="445">
        <v>1.9032481661489062E-2</v>
      </c>
      <c r="J31" s="445">
        <v>7.930156672731033E-3</v>
      </c>
      <c r="K31" s="445">
        <v>1.7183947025284944E-3</v>
      </c>
      <c r="L31" s="445">
        <v>1.1071171050215538E-2</v>
      </c>
      <c r="M31" s="445">
        <v>7.440264973667992E-3</v>
      </c>
      <c r="N31" s="445">
        <v>4.9141227093201754E-3</v>
      </c>
      <c r="O31" s="445">
        <v>0</v>
      </c>
      <c r="P31" s="445">
        <v>9.3424261359522972E-3</v>
      </c>
      <c r="Q31" s="445">
        <v>7.507123874684002E-5</v>
      </c>
      <c r="R31" s="445">
        <v>7.7551775484625343E-3</v>
      </c>
      <c r="S31" s="445">
        <v>0</v>
      </c>
      <c r="T31" s="445">
        <v>0</v>
      </c>
      <c r="U31" s="445">
        <v>1.0660071724433997E-2</v>
      </c>
      <c r="V31" s="445">
        <v>0</v>
      </c>
      <c r="W31" s="445">
        <v>8.1154323476380838E-3</v>
      </c>
      <c r="X31" s="445">
        <v>1.5531703652348492E-2</v>
      </c>
      <c r="Y31" s="445">
        <v>1.0986206866667866E-2</v>
      </c>
      <c r="Z31" s="445">
        <v>6.8356429215448043E-3</v>
      </c>
      <c r="AA31" s="445">
        <v>0</v>
      </c>
      <c r="AB31" s="445">
        <v>3.1827844076735444E-3</v>
      </c>
      <c r="AC31" s="445">
        <v>1.0022593128238444</v>
      </c>
      <c r="AD31" s="445">
        <v>1.3620118370441061E-3</v>
      </c>
      <c r="AE31" s="445">
        <v>2.7569335153357859E-4</v>
      </c>
      <c r="AF31" s="445">
        <v>2.5703487838230708E-3</v>
      </c>
      <c r="AG31" s="445">
        <v>1.7590311286534497E-3</v>
      </c>
      <c r="AH31" s="445">
        <v>2.2268851178592619E-3</v>
      </c>
      <c r="AI31" s="445">
        <v>3.4997264412234726E-3</v>
      </c>
      <c r="AJ31" s="445">
        <v>1.1064966888736804E-2</v>
      </c>
      <c r="AK31" s="445">
        <v>7.7451869969889821E-3</v>
      </c>
      <c r="AL31" s="445">
        <v>4.0971653222191739E-3</v>
      </c>
      <c r="AM31" s="445">
        <v>1.5813681384996038E-2</v>
      </c>
      <c r="AN31" s="445">
        <v>0.10045798359808322</v>
      </c>
      <c r="AO31" s="445">
        <v>1.1218351889069717E-2</v>
      </c>
      <c r="AP31" s="440">
        <f t="shared" si="0"/>
        <v>1.3426834617555246</v>
      </c>
    </row>
    <row r="32" spans="1:42" ht="12.5" x14ac:dyDescent="0.2">
      <c r="A32" s="410" t="s">
        <v>473</v>
      </c>
      <c r="B32" s="252" t="s">
        <v>37</v>
      </c>
      <c r="C32" s="445">
        <v>2.2331186054915845E-3</v>
      </c>
      <c r="D32" s="445">
        <v>3.5549235274269543E-3</v>
      </c>
      <c r="E32" s="445">
        <v>3.8521993637659125E-3</v>
      </c>
      <c r="F32" s="445">
        <v>0</v>
      </c>
      <c r="G32" s="445">
        <v>2.2292347631552747E-3</v>
      </c>
      <c r="H32" s="445">
        <v>5.5033584709548618E-3</v>
      </c>
      <c r="I32" s="445">
        <v>1.6060787114001156E-4</v>
      </c>
      <c r="J32" s="445">
        <v>4.2255291343411818E-3</v>
      </c>
      <c r="K32" s="445">
        <v>1.8241311017539888E-3</v>
      </c>
      <c r="L32" s="445">
        <v>1.7160022967400784E-4</v>
      </c>
      <c r="M32" s="445">
        <v>4.5602018133418425E-3</v>
      </c>
      <c r="N32" s="445">
        <v>2.6385169917623095E-3</v>
      </c>
      <c r="O32" s="445">
        <v>0</v>
      </c>
      <c r="P32" s="445">
        <v>4.560733356095188E-3</v>
      </c>
      <c r="Q32" s="445">
        <v>4.030765016317319E-5</v>
      </c>
      <c r="R32" s="445">
        <v>3.6928162484297714E-3</v>
      </c>
      <c r="S32" s="445">
        <v>0</v>
      </c>
      <c r="T32" s="445">
        <v>0</v>
      </c>
      <c r="U32" s="445">
        <v>3.3145381586895889E-3</v>
      </c>
      <c r="V32" s="445">
        <v>0</v>
      </c>
      <c r="W32" s="445">
        <v>1.1340364157639714E-4</v>
      </c>
      <c r="X32" s="445">
        <v>6.6814944580822246E-3</v>
      </c>
      <c r="Y32" s="445">
        <v>5.1883102139470127E-3</v>
      </c>
      <c r="Z32" s="445">
        <v>1.4156186408723515E-2</v>
      </c>
      <c r="AA32" s="445">
        <v>0</v>
      </c>
      <c r="AB32" s="445">
        <v>1.0185443901766464E-2</v>
      </c>
      <c r="AC32" s="445">
        <v>7.3835913344776046E-3</v>
      </c>
      <c r="AD32" s="445">
        <v>1.0188166571534958</v>
      </c>
      <c r="AE32" s="445">
        <v>2.8905316527076758E-2</v>
      </c>
      <c r="AF32" s="445">
        <v>6.2408164955049606E-3</v>
      </c>
      <c r="AG32" s="445">
        <v>2.632388159375942E-3</v>
      </c>
      <c r="AH32" s="445">
        <v>8.5747063595962014E-3</v>
      </c>
      <c r="AI32" s="445">
        <v>3.7072913598865994E-3</v>
      </c>
      <c r="AJ32" s="445">
        <v>3.8475961440966977E-3</v>
      </c>
      <c r="AK32" s="445">
        <v>1.0639817111885047E-2</v>
      </c>
      <c r="AL32" s="445">
        <v>3.8382437480664103E-3</v>
      </c>
      <c r="AM32" s="445">
        <v>5.7335640010339134E-3</v>
      </c>
      <c r="AN32" s="445">
        <v>1.1782571235753473E-3</v>
      </c>
      <c r="AO32" s="445">
        <v>2.5018675423314355E-3</v>
      </c>
      <c r="AP32" s="440">
        <f t="shared" si="0"/>
        <v>1.1803849014283527</v>
      </c>
    </row>
    <row r="33" spans="1:42" ht="12.5" x14ac:dyDescent="0.2">
      <c r="A33" s="410" t="s">
        <v>474</v>
      </c>
      <c r="B33" s="252" t="s">
        <v>38</v>
      </c>
      <c r="C33" s="445">
        <v>2.0330886934534029E-3</v>
      </c>
      <c r="D33" s="445">
        <v>3.28670924079201E-4</v>
      </c>
      <c r="E33" s="445">
        <v>1.2004941499595451E-3</v>
      </c>
      <c r="F33" s="445">
        <v>0</v>
      </c>
      <c r="G33" s="445">
        <v>1.8220872343570607E-3</v>
      </c>
      <c r="H33" s="445">
        <v>4.4893680474927843E-4</v>
      </c>
      <c r="I33" s="445">
        <v>3.6394600046675514E-4</v>
      </c>
      <c r="J33" s="445">
        <v>3.4503649470581175E-4</v>
      </c>
      <c r="K33" s="445">
        <v>1.5088583207445438E-4</v>
      </c>
      <c r="L33" s="445">
        <v>3.4303022391353536E-4</v>
      </c>
      <c r="M33" s="445">
        <v>2.6586522492287453E-3</v>
      </c>
      <c r="N33" s="445">
        <v>2.3827234371958549E-4</v>
      </c>
      <c r="O33" s="445">
        <v>0</v>
      </c>
      <c r="P33" s="445">
        <v>4.136095735394963E-3</v>
      </c>
      <c r="Q33" s="445">
        <v>3.6399986447665826E-6</v>
      </c>
      <c r="R33" s="445">
        <v>3.0290673823298508E-4</v>
      </c>
      <c r="S33" s="445">
        <v>0</v>
      </c>
      <c r="T33" s="445">
        <v>0</v>
      </c>
      <c r="U33" s="445">
        <v>3.5044655344545469E-4</v>
      </c>
      <c r="V33" s="445">
        <v>0</v>
      </c>
      <c r="W33" s="445">
        <v>1.932463645758892E-4</v>
      </c>
      <c r="X33" s="445">
        <v>5.7313880469765394E-4</v>
      </c>
      <c r="Y33" s="445">
        <v>2.8871623922648551E-3</v>
      </c>
      <c r="Z33" s="445">
        <v>4.0303281532512865E-4</v>
      </c>
      <c r="AA33" s="445">
        <v>0</v>
      </c>
      <c r="AB33" s="445">
        <v>1.3845403500838628E-3</v>
      </c>
      <c r="AC33" s="445">
        <v>1.8854266912632735E-2</v>
      </c>
      <c r="AD33" s="445">
        <v>1.0407251359050098E-2</v>
      </c>
      <c r="AE33" s="445">
        <v>1.0072198372199723</v>
      </c>
      <c r="AF33" s="445">
        <v>1.5937617567583273E-2</v>
      </c>
      <c r="AG33" s="445">
        <v>3.0242381109562216E-2</v>
      </c>
      <c r="AH33" s="445">
        <v>1.5690340766779357E-3</v>
      </c>
      <c r="AI33" s="445">
        <v>3.3995636456172467E-3</v>
      </c>
      <c r="AJ33" s="445">
        <v>1.2853361656535651E-2</v>
      </c>
      <c r="AK33" s="445">
        <v>1.1175853716334328E-2</v>
      </c>
      <c r="AL33" s="445">
        <v>4.8364604542713348E-3</v>
      </c>
      <c r="AM33" s="445">
        <v>6.1220737736765053E-3</v>
      </c>
      <c r="AN33" s="445">
        <v>2.9144384679318574E-3</v>
      </c>
      <c r="AO33" s="445">
        <v>1.4278107068145236E-2</v>
      </c>
      <c r="AP33" s="440">
        <f t="shared" si="0"/>
        <v>1.1456994506632183</v>
      </c>
    </row>
    <row r="34" spans="1:42" ht="12.5" x14ac:dyDescent="0.2">
      <c r="A34" s="410" t="s">
        <v>475</v>
      </c>
      <c r="B34" s="252" t="s">
        <v>476</v>
      </c>
      <c r="C34" s="445">
        <v>7.6435817727918418E-3</v>
      </c>
      <c r="D34" s="445">
        <v>8.609871308906579E-3</v>
      </c>
      <c r="E34" s="445">
        <v>5.5455414298496786E-3</v>
      </c>
      <c r="F34" s="445">
        <v>0</v>
      </c>
      <c r="G34" s="445">
        <v>7.7472405497280667E-3</v>
      </c>
      <c r="H34" s="445">
        <v>3.4581320868910682E-3</v>
      </c>
      <c r="I34" s="445">
        <v>1.2942971993021052E-4</v>
      </c>
      <c r="J34" s="445">
        <v>2.700446572650428E-3</v>
      </c>
      <c r="K34" s="445">
        <v>5.4935934197187499E-3</v>
      </c>
      <c r="L34" s="445">
        <v>4.8387961250249533E-3</v>
      </c>
      <c r="M34" s="445">
        <v>1.1420093097198417E-2</v>
      </c>
      <c r="N34" s="445">
        <v>4.775939325567506E-3</v>
      </c>
      <c r="O34" s="445">
        <v>0</v>
      </c>
      <c r="P34" s="445">
        <v>2.8888647295170385E-3</v>
      </c>
      <c r="Q34" s="445">
        <v>7.2960262199008158E-5</v>
      </c>
      <c r="R34" s="445">
        <v>2.3497627587351589E-3</v>
      </c>
      <c r="S34" s="445">
        <v>0</v>
      </c>
      <c r="T34" s="445">
        <v>0</v>
      </c>
      <c r="U34" s="445">
        <v>2.0963449299066976E-3</v>
      </c>
      <c r="V34" s="445">
        <v>0</v>
      </c>
      <c r="W34" s="445">
        <v>9.4202385290849169E-5</v>
      </c>
      <c r="X34" s="445">
        <v>1.0151574163042559E-2</v>
      </c>
      <c r="Y34" s="445">
        <v>6.5293288492524609E-3</v>
      </c>
      <c r="Z34" s="445">
        <v>2.1273458213845166E-4</v>
      </c>
      <c r="AA34" s="445">
        <v>0</v>
      </c>
      <c r="AB34" s="445">
        <v>1.043132016273951E-2</v>
      </c>
      <c r="AC34" s="445">
        <v>5.1220102437999513E-3</v>
      </c>
      <c r="AD34" s="445">
        <v>6.6430642676758396E-3</v>
      </c>
      <c r="AE34" s="445">
        <v>2.5609236423153548E-4</v>
      </c>
      <c r="AF34" s="445">
        <v>1.033815561220423</v>
      </c>
      <c r="AG34" s="445">
        <v>2.7946813299284533E-3</v>
      </c>
      <c r="AH34" s="445">
        <v>6.0263581646597232E-3</v>
      </c>
      <c r="AI34" s="445">
        <v>4.3024109648783409E-3</v>
      </c>
      <c r="AJ34" s="445">
        <v>3.167016880196495E-3</v>
      </c>
      <c r="AK34" s="445">
        <v>6.5800247675372545E-3</v>
      </c>
      <c r="AL34" s="445">
        <v>1.8407844375247359E-3</v>
      </c>
      <c r="AM34" s="445">
        <v>1.3863024533589658E-2</v>
      </c>
      <c r="AN34" s="445">
        <v>6.5578361054191986E-2</v>
      </c>
      <c r="AO34" s="445">
        <v>1.9829453714430071E-2</v>
      </c>
      <c r="AP34" s="440">
        <f t="shared" si="0"/>
        <v>1.2471791484597161</v>
      </c>
    </row>
    <row r="35" spans="1:42" ht="12.5" x14ac:dyDescent="0.2">
      <c r="A35" s="410" t="s">
        <v>477</v>
      </c>
      <c r="B35" s="252" t="s">
        <v>193</v>
      </c>
      <c r="C35" s="445">
        <v>3.5257713664867233E-4</v>
      </c>
      <c r="D35" s="445">
        <v>7.2299991446106074E-5</v>
      </c>
      <c r="E35" s="445">
        <v>6.1945015268011856E-4</v>
      </c>
      <c r="F35" s="445">
        <v>0</v>
      </c>
      <c r="G35" s="445">
        <v>4.7814354911215944E-4</v>
      </c>
      <c r="H35" s="445">
        <v>1.1033805035383063E-4</v>
      </c>
      <c r="I35" s="445">
        <v>6.8316916887737366E-5</v>
      </c>
      <c r="J35" s="445">
        <v>1.0321040008223169E-3</v>
      </c>
      <c r="K35" s="445">
        <v>2.8876091721671924E-5</v>
      </c>
      <c r="L35" s="445">
        <v>7.1646027576901508E-5</v>
      </c>
      <c r="M35" s="445">
        <v>5.372245094319969E-4</v>
      </c>
      <c r="N35" s="445">
        <v>5.4809959040095362E-5</v>
      </c>
      <c r="O35" s="445">
        <v>0</v>
      </c>
      <c r="P35" s="445">
        <v>5.7972506812186515E-4</v>
      </c>
      <c r="Q35" s="445">
        <v>8.3731151299897939E-7</v>
      </c>
      <c r="R35" s="445">
        <v>8.9785632934491955E-4</v>
      </c>
      <c r="S35" s="445">
        <v>0</v>
      </c>
      <c r="T35" s="445">
        <v>0</v>
      </c>
      <c r="U35" s="445">
        <v>8.174123172138111E-4</v>
      </c>
      <c r="V35" s="445">
        <v>0</v>
      </c>
      <c r="W35" s="445">
        <v>4.8993799423957821E-5</v>
      </c>
      <c r="X35" s="445">
        <v>1.281416326473722E-4</v>
      </c>
      <c r="Y35" s="445">
        <v>9.2573171305918229E-4</v>
      </c>
      <c r="Z35" s="445">
        <v>1.6007946294641583E-4</v>
      </c>
      <c r="AA35" s="445">
        <v>0</v>
      </c>
      <c r="AB35" s="445">
        <v>1.0658191281142913E-3</v>
      </c>
      <c r="AC35" s="445">
        <v>3.5492351734965517E-3</v>
      </c>
      <c r="AD35" s="445">
        <v>5.2462703872493124E-3</v>
      </c>
      <c r="AE35" s="445">
        <v>1.6200569432505977E-4</v>
      </c>
      <c r="AF35" s="445">
        <v>1.080060322528023E-3</v>
      </c>
      <c r="AG35" s="445">
        <v>1.0242931057492202</v>
      </c>
      <c r="AH35" s="445">
        <v>2.867904465953839E-3</v>
      </c>
      <c r="AI35" s="445">
        <v>2.0614987583900766E-3</v>
      </c>
      <c r="AJ35" s="445">
        <v>1.1409534456986977E-3</v>
      </c>
      <c r="AK35" s="445">
        <v>6.446305453488824E-3</v>
      </c>
      <c r="AL35" s="445">
        <v>2.3288459511947258E-3</v>
      </c>
      <c r="AM35" s="445">
        <v>2.1180838313098081E-3</v>
      </c>
      <c r="AN35" s="445">
        <v>4.2839040341432707E-4</v>
      </c>
      <c r="AO35" s="445">
        <v>5.8059995951844339E-3</v>
      </c>
      <c r="AP35" s="440">
        <f t="shared" si="0"/>
        <v>1.0597730427843759</v>
      </c>
    </row>
    <row r="36" spans="1:42" ht="12.5" x14ac:dyDescent="0.2">
      <c r="A36" s="410" t="s">
        <v>478</v>
      </c>
      <c r="B36" s="252" t="s">
        <v>39</v>
      </c>
      <c r="C36" s="445">
        <v>3.914145269823576E-5</v>
      </c>
      <c r="D36" s="445">
        <v>5.4102448091906656E-5</v>
      </c>
      <c r="E36" s="445">
        <v>9.2934030575052813E-5</v>
      </c>
      <c r="F36" s="445">
        <v>0</v>
      </c>
      <c r="G36" s="445">
        <v>6.5398441345465883E-5</v>
      </c>
      <c r="H36" s="445">
        <v>2.7059974813508178E-6</v>
      </c>
      <c r="I36" s="445">
        <v>1.9520390589410914E-6</v>
      </c>
      <c r="J36" s="445">
        <v>2.5086307225631463E-6</v>
      </c>
      <c r="K36" s="445">
        <v>1.1063008212367756E-6</v>
      </c>
      <c r="L36" s="445">
        <v>2.1959746950421204E-6</v>
      </c>
      <c r="M36" s="445">
        <v>8.6374902263228456E-5</v>
      </c>
      <c r="N36" s="445">
        <v>5.8818245730258947E-5</v>
      </c>
      <c r="O36" s="445">
        <v>0</v>
      </c>
      <c r="P36" s="445">
        <v>5.1929496190909517E-5</v>
      </c>
      <c r="Q36" s="445">
        <v>8.9854462924012427E-7</v>
      </c>
      <c r="R36" s="445">
        <v>8.2355331018496881E-5</v>
      </c>
      <c r="S36" s="445">
        <v>0</v>
      </c>
      <c r="T36" s="445">
        <v>0</v>
      </c>
      <c r="U36" s="445">
        <v>2.4250317304226438E-6</v>
      </c>
      <c r="V36" s="445">
        <v>0</v>
      </c>
      <c r="W36" s="445">
        <v>1.4898466196598473E-6</v>
      </c>
      <c r="X36" s="445">
        <v>3.6221835249701892E-6</v>
      </c>
      <c r="Y36" s="445">
        <v>1.3763666084948745E-4</v>
      </c>
      <c r="Z36" s="445">
        <v>3.0489898377638745E-6</v>
      </c>
      <c r="AA36" s="445">
        <v>0</v>
      </c>
      <c r="AB36" s="445">
        <v>2.1699890538300117E-4</v>
      </c>
      <c r="AC36" s="445">
        <v>8.2027253015376627E-5</v>
      </c>
      <c r="AD36" s="445">
        <v>8.2302307821688236E-5</v>
      </c>
      <c r="AE36" s="445">
        <v>6.651241329705981E-6</v>
      </c>
      <c r="AF36" s="445">
        <v>1.235608756237927E-4</v>
      </c>
      <c r="AG36" s="445">
        <v>3.7111557467009482E-5</v>
      </c>
      <c r="AH36" s="445">
        <v>1.0000428270077515</v>
      </c>
      <c r="AI36" s="445">
        <v>1.2363260760008744E-4</v>
      </c>
      <c r="AJ36" s="445">
        <v>5.3584210982721657E-5</v>
      </c>
      <c r="AK36" s="445">
        <v>8.8150166356008844E-5</v>
      </c>
      <c r="AL36" s="445">
        <v>4.9508982429109921E-5</v>
      </c>
      <c r="AM36" s="445">
        <v>4.8094348572489731E-5</v>
      </c>
      <c r="AN36" s="445">
        <v>1.6871592241804536E-5</v>
      </c>
      <c r="AO36" s="445">
        <v>0.19609478426279639</v>
      </c>
      <c r="AP36" s="440">
        <f t="shared" si="0"/>
        <v>1.0016619656044587</v>
      </c>
    </row>
    <row r="37" spans="1:42" ht="12.5" x14ac:dyDescent="0.2">
      <c r="A37" s="410" t="s">
        <v>479</v>
      </c>
      <c r="B37" s="252" t="s">
        <v>40</v>
      </c>
      <c r="C37" s="445">
        <v>3.1202103371166668E-6</v>
      </c>
      <c r="D37" s="445">
        <v>7.617833701319243E-7</v>
      </c>
      <c r="E37" s="445">
        <v>3.2961438472696034E-6</v>
      </c>
      <c r="F37" s="445">
        <v>0</v>
      </c>
      <c r="G37" s="445">
        <v>4.6855028214705181E-5</v>
      </c>
      <c r="H37" s="445">
        <v>2.9304372655263823E-7</v>
      </c>
      <c r="I37" s="445">
        <v>1.8257536725991448E-7</v>
      </c>
      <c r="J37" s="445">
        <v>2.7655233445494991E-6</v>
      </c>
      <c r="K37" s="445">
        <v>7.5177140779348375E-8</v>
      </c>
      <c r="L37" s="445">
        <v>1.9593580230416518E-7</v>
      </c>
      <c r="M37" s="445">
        <v>1.9418068197510354E-6</v>
      </c>
      <c r="N37" s="445">
        <v>7.3533641566814418E-7</v>
      </c>
      <c r="O37" s="445">
        <v>0</v>
      </c>
      <c r="P37" s="445">
        <v>1.9871067853813761E-6</v>
      </c>
      <c r="Q37" s="445">
        <v>1.1233462997407646E-8</v>
      </c>
      <c r="R37" s="445">
        <v>2.2858344892856947E-6</v>
      </c>
      <c r="S37" s="445">
        <v>0</v>
      </c>
      <c r="T37" s="445">
        <v>0</v>
      </c>
      <c r="U37" s="445">
        <v>2.0711839337595728E-6</v>
      </c>
      <c r="V37" s="445">
        <v>0</v>
      </c>
      <c r="W37" s="445">
        <v>1.3157755883117975E-7</v>
      </c>
      <c r="X37" s="445">
        <v>3.3333473074280913E-7</v>
      </c>
      <c r="Y37" s="445">
        <v>9.0737463422644086E-5</v>
      </c>
      <c r="Z37" s="445">
        <v>4.1322680362919815E-7</v>
      </c>
      <c r="AA37" s="445">
        <v>0</v>
      </c>
      <c r="AB37" s="445">
        <v>2.955934347027397E-6</v>
      </c>
      <c r="AC37" s="445">
        <v>9.2808224947489811E-6</v>
      </c>
      <c r="AD37" s="445">
        <v>1.3496394959900045E-5</v>
      </c>
      <c r="AE37" s="445">
        <v>1.2746300742905209E-6</v>
      </c>
      <c r="AF37" s="445">
        <v>2.889653127254062E-6</v>
      </c>
      <c r="AG37" s="445">
        <v>2.5825679356580806E-3</v>
      </c>
      <c r="AH37" s="445">
        <v>1.3017478826586953E-4</v>
      </c>
      <c r="AI37" s="445">
        <v>1.0000059496430109</v>
      </c>
      <c r="AJ37" s="445">
        <v>3.706180114089898E-6</v>
      </c>
      <c r="AK37" s="445">
        <v>1.6531897294280657E-5</v>
      </c>
      <c r="AL37" s="445">
        <v>6.0057320022991278E-6</v>
      </c>
      <c r="AM37" s="445">
        <v>1.1651676989024279E-4</v>
      </c>
      <c r="AN37" s="445">
        <v>1.1299396398675446E-6</v>
      </c>
      <c r="AO37" s="445">
        <v>3.8769555230581266E-5</v>
      </c>
      <c r="AP37" s="440">
        <f t="shared" si="0"/>
        <v>1.0030506738464522</v>
      </c>
    </row>
    <row r="38" spans="1:42" ht="12.5" x14ac:dyDescent="0.2">
      <c r="A38" s="410" t="s">
        <v>480</v>
      </c>
      <c r="B38" s="252" t="s">
        <v>481</v>
      </c>
      <c r="C38" s="445">
        <v>2.3082175069340981E-4</v>
      </c>
      <c r="D38" s="445">
        <v>4.1702335994598664E-7</v>
      </c>
      <c r="E38" s="445">
        <v>3.7458108334493084E-7</v>
      </c>
      <c r="F38" s="445">
        <v>0</v>
      </c>
      <c r="G38" s="445">
        <v>1.0692761720679037E-5</v>
      </c>
      <c r="H38" s="445">
        <v>6.6718310042060272E-7</v>
      </c>
      <c r="I38" s="445">
        <v>3.7679904789064983E-10</v>
      </c>
      <c r="J38" s="445">
        <v>3.6642473137636964E-8</v>
      </c>
      <c r="K38" s="445">
        <v>5.0731037034878369E-12</v>
      </c>
      <c r="L38" s="445">
        <v>9.5807042905161413E-7</v>
      </c>
      <c r="M38" s="445">
        <v>3.8448747617809933E-10</v>
      </c>
      <c r="N38" s="445">
        <v>3.2535478764801962E-10</v>
      </c>
      <c r="O38" s="445">
        <v>0</v>
      </c>
      <c r="P38" s="445">
        <v>3.3159163682989281E-10</v>
      </c>
      <c r="Q38" s="445">
        <v>4.9703249971002168E-12</v>
      </c>
      <c r="R38" s="445">
        <v>1.7949822169648879E-10</v>
      </c>
      <c r="S38" s="445">
        <v>0</v>
      </c>
      <c r="T38" s="445">
        <v>0</v>
      </c>
      <c r="U38" s="445">
        <v>3.0630474015939531E-10</v>
      </c>
      <c r="V38" s="445">
        <v>0</v>
      </c>
      <c r="W38" s="445">
        <v>3.1904706262468434E-10</v>
      </c>
      <c r="X38" s="445">
        <v>3.7623435567542866E-10</v>
      </c>
      <c r="Y38" s="445">
        <v>4.7777599966621692E-8</v>
      </c>
      <c r="Z38" s="445">
        <v>2.7135538140136373E-11</v>
      </c>
      <c r="AA38" s="445">
        <v>0</v>
      </c>
      <c r="AB38" s="445">
        <v>4.2459494247750759E-10</v>
      </c>
      <c r="AC38" s="445">
        <v>6.2165639798830119E-10</v>
      </c>
      <c r="AD38" s="445">
        <v>5.6885292813882871E-10</v>
      </c>
      <c r="AE38" s="445">
        <v>6.3122525165733653E-10</v>
      </c>
      <c r="AF38" s="445">
        <v>2.1363044255821291E-10</v>
      </c>
      <c r="AG38" s="445">
        <v>6.0344467121073801E-10</v>
      </c>
      <c r="AH38" s="445">
        <v>1.8752142522582232E-9</v>
      </c>
      <c r="AI38" s="445">
        <v>1.2911226114934236E-7</v>
      </c>
      <c r="AJ38" s="445">
        <v>1.0084982265094358</v>
      </c>
      <c r="AK38" s="445">
        <v>1.3963270667146666E-7</v>
      </c>
      <c r="AL38" s="445">
        <v>5.496058165690789E-10</v>
      </c>
      <c r="AM38" s="445">
        <v>1.3783405796020762E-6</v>
      </c>
      <c r="AN38" s="445">
        <v>7.9619718582490672E-11</v>
      </c>
      <c r="AO38" s="445">
        <v>5.372691146247176E-10</v>
      </c>
      <c r="AP38" s="440">
        <f t="shared" si="0"/>
        <v>1.008743897589784</v>
      </c>
    </row>
    <row r="39" spans="1:42" ht="12.5" x14ac:dyDescent="0.2">
      <c r="A39" s="410" t="s">
        <v>482</v>
      </c>
      <c r="B39" s="252" t="s">
        <v>483</v>
      </c>
      <c r="C39" s="445">
        <v>6.4279280656723352E-5</v>
      </c>
      <c r="D39" s="445">
        <v>3.8577728804870546E-5</v>
      </c>
      <c r="E39" s="445">
        <v>7.9051701609582029E-3</v>
      </c>
      <c r="F39" s="445">
        <v>0</v>
      </c>
      <c r="G39" s="445">
        <v>8.2368057855825494E-4</v>
      </c>
      <c r="H39" s="445">
        <v>3.6234559185869659E-5</v>
      </c>
      <c r="I39" s="445">
        <v>8.6825051045531398E-6</v>
      </c>
      <c r="J39" s="445">
        <v>3.805419978981784E-5</v>
      </c>
      <c r="K39" s="445">
        <v>1.3798192540833543E-5</v>
      </c>
      <c r="L39" s="445">
        <v>2.179785929512809E-5</v>
      </c>
      <c r="M39" s="445">
        <v>5.3755434416624495E-5</v>
      </c>
      <c r="N39" s="445">
        <v>2.3014112773721886E-5</v>
      </c>
      <c r="O39" s="445">
        <v>0</v>
      </c>
      <c r="P39" s="445">
        <v>3.4575460564222868E-5</v>
      </c>
      <c r="Q39" s="445">
        <v>3.5157810595694043E-7</v>
      </c>
      <c r="R39" s="445">
        <v>2.7319215077331806E-5</v>
      </c>
      <c r="S39" s="445">
        <v>0</v>
      </c>
      <c r="T39" s="445">
        <v>0</v>
      </c>
      <c r="U39" s="445">
        <v>2.9462400738983142E-5</v>
      </c>
      <c r="V39" s="445">
        <v>0</v>
      </c>
      <c r="W39" s="445">
        <v>1.3296968247063316E-5</v>
      </c>
      <c r="X39" s="445">
        <v>4.6965918983834324E-5</v>
      </c>
      <c r="Y39" s="445">
        <v>6.9351348319073589E-4</v>
      </c>
      <c r="Z39" s="445">
        <v>7.3189857276184577E-5</v>
      </c>
      <c r="AA39" s="445">
        <v>0</v>
      </c>
      <c r="AB39" s="445">
        <v>1.3827537820631408E-3</v>
      </c>
      <c r="AC39" s="445">
        <v>4.4868321412435021E-4</v>
      </c>
      <c r="AD39" s="445">
        <v>2.7997334912463509E-3</v>
      </c>
      <c r="AE39" s="445">
        <v>8.7998033211044666E-5</v>
      </c>
      <c r="AF39" s="445">
        <v>7.9344094076531425E-4</v>
      </c>
      <c r="AG39" s="445">
        <v>1.1875026416792943E-4</v>
      </c>
      <c r="AH39" s="445">
        <v>1.1127981132204347E-4</v>
      </c>
      <c r="AI39" s="445">
        <v>1.6445356459438411E-3</v>
      </c>
      <c r="AJ39" s="445">
        <v>9.7271655379972525E-4</v>
      </c>
      <c r="AK39" s="445">
        <v>1.0000739042930979</v>
      </c>
      <c r="AL39" s="445">
        <v>1.1493055424850037E-3</v>
      </c>
      <c r="AM39" s="445">
        <v>1.2464713727579309E-3</v>
      </c>
      <c r="AN39" s="445">
        <v>9.5274972643111705E-5</v>
      </c>
      <c r="AO39" s="445">
        <v>7.7953487757916363E-5</v>
      </c>
      <c r="AP39" s="440">
        <f t="shared" si="0"/>
        <v>1.0208705674118965</v>
      </c>
    </row>
    <row r="40" spans="1:42" ht="12.5" x14ac:dyDescent="0.2">
      <c r="A40" s="410" t="s">
        <v>484</v>
      </c>
      <c r="B40" s="252" t="s">
        <v>41</v>
      </c>
      <c r="C40" s="445">
        <v>9.5273410114787207E-3</v>
      </c>
      <c r="D40" s="445">
        <v>1.0131717512691693E-2</v>
      </c>
      <c r="E40" s="445">
        <v>5.9306544296431497E-3</v>
      </c>
      <c r="F40" s="445">
        <v>0</v>
      </c>
      <c r="G40" s="445">
        <v>1.2111131578312648E-2</v>
      </c>
      <c r="H40" s="445">
        <v>1.19849849185319E-2</v>
      </c>
      <c r="I40" s="445">
        <v>7.1757483215833173E-4</v>
      </c>
      <c r="J40" s="445">
        <v>1.7640634529259E-2</v>
      </c>
      <c r="K40" s="445">
        <v>3.9374792455528097E-3</v>
      </c>
      <c r="L40" s="445">
        <v>1.2472040743559596E-2</v>
      </c>
      <c r="M40" s="445">
        <v>2.2478523089828086E-2</v>
      </c>
      <c r="N40" s="445">
        <v>5.9188097099003162E-3</v>
      </c>
      <c r="O40" s="445">
        <v>0</v>
      </c>
      <c r="P40" s="445">
        <v>1.204033221912751E-2</v>
      </c>
      <c r="Q40" s="445">
        <v>9.0419471208221154E-5</v>
      </c>
      <c r="R40" s="445">
        <v>1.1744044963162814E-2</v>
      </c>
      <c r="S40" s="445">
        <v>0</v>
      </c>
      <c r="T40" s="445">
        <v>0</v>
      </c>
      <c r="U40" s="445">
        <v>1.3848683334635556E-2</v>
      </c>
      <c r="V40" s="445">
        <v>0</v>
      </c>
      <c r="W40" s="445">
        <v>9.0941390631385302E-3</v>
      </c>
      <c r="X40" s="445">
        <v>1.4525916973313615E-2</v>
      </c>
      <c r="Y40" s="445">
        <v>3.8838631289646222E-2</v>
      </c>
      <c r="Z40" s="445">
        <v>3.0090735193067868E-2</v>
      </c>
      <c r="AA40" s="445">
        <v>0</v>
      </c>
      <c r="AB40" s="445">
        <v>2.5426166939764506E-2</v>
      </c>
      <c r="AC40" s="445">
        <v>3.505861254957366E-2</v>
      </c>
      <c r="AD40" s="445">
        <v>4.7933938955809545E-2</v>
      </c>
      <c r="AE40" s="445">
        <v>3.4806459916786494E-3</v>
      </c>
      <c r="AF40" s="445">
        <v>2.1550682437741841E-2</v>
      </c>
      <c r="AG40" s="445">
        <v>9.5382979253745517E-2</v>
      </c>
      <c r="AH40" s="445">
        <v>3.8127512448085231E-2</v>
      </c>
      <c r="AI40" s="445">
        <v>2.4665056657637848E-2</v>
      </c>
      <c r="AJ40" s="445">
        <v>1.9902962074407036E-2</v>
      </c>
      <c r="AK40" s="445">
        <v>3.2609094125674094E-2</v>
      </c>
      <c r="AL40" s="445">
        <v>1.0590057097656482</v>
      </c>
      <c r="AM40" s="445">
        <v>1.305031729764769E-2</v>
      </c>
      <c r="AN40" s="445">
        <v>5.0955333725523416E-3</v>
      </c>
      <c r="AO40" s="445">
        <v>1.6985181270490344E-2</v>
      </c>
      <c r="AP40" s="440">
        <f t="shared" si="0"/>
        <v>1.664413005978183</v>
      </c>
    </row>
    <row r="41" spans="1:42" ht="12.5" x14ac:dyDescent="0.2">
      <c r="A41" s="412">
        <v>37</v>
      </c>
      <c r="B41" s="252" t="s">
        <v>42</v>
      </c>
      <c r="C41" s="445">
        <v>1.0245808573171249E-5</v>
      </c>
      <c r="D41" s="445">
        <v>4.1784641843098315E-6</v>
      </c>
      <c r="E41" s="445">
        <v>3.3997233827106038E-4</v>
      </c>
      <c r="F41" s="445">
        <v>0</v>
      </c>
      <c r="G41" s="445">
        <v>8.5949631950053607E-5</v>
      </c>
      <c r="H41" s="445">
        <v>6.1318524219919406E-6</v>
      </c>
      <c r="I41" s="445">
        <v>5.0156638825801534E-6</v>
      </c>
      <c r="J41" s="445">
        <v>5.4983641363742938E-6</v>
      </c>
      <c r="K41" s="445">
        <v>1.1677458997525221E-6</v>
      </c>
      <c r="L41" s="445">
        <v>5.1089119552146244E-6</v>
      </c>
      <c r="M41" s="445">
        <v>6.7893307596109469E-6</v>
      </c>
      <c r="N41" s="445">
        <v>2.9117505809810176E-6</v>
      </c>
      <c r="O41" s="445">
        <v>0</v>
      </c>
      <c r="P41" s="445">
        <v>5.5058205537695796E-6</v>
      </c>
      <c r="Q41" s="445">
        <v>4.4481738850659641E-8</v>
      </c>
      <c r="R41" s="445">
        <v>4.1420313545601712E-6</v>
      </c>
      <c r="S41" s="445">
        <v>0</v>
      </c>
      <c r="T41" s="445">
        <v>0</v>
      </c>
      <c r="U41" s="445">
        <v>5.2443597579317072E-6</v>
      </c>
      <c r="V41" s="445">
        <v>0</v>
      </c>
      <c r="W41" s="445">
        <v>3.716676682686634E-6</v>
      </c>
      <c r="X41" s="445">
        <v>6.6399759131354331E-6</v>
      </c>
      <c r="Y41" s="445">
        <v>9.3807428746338974E-5</v>
      </c>
      <c r="Z41" s="445">
        <v>7.2034731501165661E-6</v>
      </c>
      <c r="AA41" s="445">
        <v>0</v>
      </c>
      <c r="AB41" s="445">
        <v>7.0400731802268467E-6</v>
      </c>
      <c r="AC41" s="445">
        <v>2.6339867592943122E-4</v>
      </c>
      <c r="AD41" s="445">
        <v>1.2920517865967323E-5</v>
      </c>
      <c r="AE41" s="445">
        <v>1.1484610773165447E-4</v>
      </c>
      <c r="AF41" s="445">
        <v>7.1809397171129316E-6</v>
      </c>
      <c r="AG41" s="445">
        <v>2.4245121235265908E-5</v>
      </c>
      <c r="AH41" s="445">
        <v>1.8062595443294838E-4</v>
      </c>
      <c r="AI41" s="445">
        <v>1.1674325293734838E-3</v>
      </c>
      <c r="AJ41" s="445">
        <v>4.3607148670994208E-3</v>
      </c>
      <c r="AK41" s="445">
        <v>9.4318555428632694E-4</v>
      </c>
      <c r="AL41" s="445">
        <v>1.9092699325258997E-4</v>
      </c>
      <c r="AM41" s="445">
        <v>1.0078841358401989</v>
      </c>
      <c r="AN41" s="445">
        <v>2.6860305409992811E-5</v>
      </c>
      <c r="AO41" s="445">
        <v>4.1505448360262854E-5</v>
      </c>
      <c r="AP41" s="440">
        <f t="shared" si="0"/>
        <v>1.0157827875902259</v>
      </c>
    </row>
    <row r="42" spans="1:42" ht="12.5" x14ac:dyDescent="0.2">
      <c r="A42" s="413">
        <v>38</v>
      </c>
      <c r="B42" s="248" t="s">
        <v>282</v>
      </c>
      <c r="C42" s="445">
        <v>2.3360246158642965E-5</v>
      </c>
      <c r="D42" s="445">
        <v>1.3444120291274936E-5</v>
      </c>
      <c r="E42" s="445">
        <v>5.2115531089095505E-4</v>
      </c>
      <c r="F42" s="445">
        <v>0</v>
      </c>
      <c r="G42" s="445">
        <v>2.3276034166038777E-4</v>
      </c>
      <c r="H42" s="445">
        <v>1.7385139492647688E-5</v>
      </c>
      <c r="I42" s="445">
        <v>7.870752542256801E-6</v>
      </c>
      <c r="J42" s="445">
        <v>1.7124330514184486E-5</v>
      </c>
      <c r="K42" s="445">
        <v>4.456508918043645E-6</v>
      </c>
      <c r="L42" s="445">
        <v>1.1195374335176548E-5</v>
      </c>
      <c r="M42" s="445">
        <v>2.2133399694549474E-5</v>
      </c>
      <c r="N42" s="445">
        <v>8.3825001297350202E-6</v>
      </c>
      <c r="O42" s="445">
        <v>0</v>
      </c>
      <c r="P42" s="445">
        <v>1.4997120503744076E-5</v>
      </c>
      <c r="Q42" s="445">
        <v>1.2805636036341684E-7</v>
      </c>
      <c r="R42" s="445">
        <v>1.2722234736743858E-5</v>
      </c>
      <c r="S42" s="445">
        <v>0</v>
      </c>
      <c r="T42" s="445">
        <v>0</v>
      </c>
      <c r="U42" s="445">
        <v>1.4571250581985288E-5</v>
      </c>
      <c r="V42" s="445">
        <v>0</v>
      </c>
      <c r="W42" s="445">
        <v>8.1255595649153326E-6</v>
      </c>
      <c r="X42" s="445">
        <v>1.9887349166334177E-5</v>
      </c>
      <c r="Y42" s="445">
        <v>1.5874494554301408E-4</v>
      </c>
      <c r="Z42" s="445">
        <v>3.1612440463109455E-5</v>
      </c>
      <c r="AA42" s="445">
        <v>0</v>
      </c>
      <c r="AB42" s="445">
        <v>1.3440283231317882E-3</v>
      </c>
      <c r="AC42" s="445">
        <v>4.1171096432957613E-4</v>
      </c>
      <c r="AD42" s="445">
        <v>9.4753104766758835E-4</v>
      </c>
      <c r="AE42" s="445">
        <v>2.9373564017707005E-5</v>
      </c>
      <c r="AF42" s="445">
        <v>2.3517069726823689E-5</v>
      </c>
      <c r="AG42" s="445">
        <v>5.6553234169845345E-5</v>
      </c>
      <c r="AH42" s="445">
        <v>5.859118920078383E-4</v>
      </c>
      <c r="AI42" s="445">
        <v>6.6480716353733852E-4</v>
      </c>
      <c r="AJ42" s="445">
        <v>6.3757196010963738E-4</v>
      </c>
      <c r="AK42" s="445">
        <v>1.4391888773909751E-3</v>
      </c>
      <c r="AL42" s="445">
        <v>5.7441599971415759E-4</v>
      </c>
      <c r="AM42" s="445">
        <v>2.3287563375212083E-4</v>
      </c>
      <c r="AN42" s="445">
        <v>1.0000428778336166</v>
      </c>
      <c r="AO42" s="445">
        <v>1.508961542987205E-4</v>
      </c>
      <c r="AP42" s="440">
        <f t="shared" si="0"/>
        <v>1.0081304205447201</v>
      </c>
    </row>
    <row r="43" spans="1:42" ht="12.5" x14ac:dyDescent="0.2">
      <c r="A43" s="413">
        <v>39</v>
      </c>
      <c r="B43" s="248" t="s">
        <v>283</v>
      </c>
      <c r="C43" s="445">
        <v>1.9962140876100237E-4</v>
      </c>
      <c r="D43" s="445">
        <v>2.7592248526872392E-4</v>
      </c>
      <c r="E43" s="445">
        <v>4.7396355593276937E-4</v>
      </c>
      <c r="F43" s="445">
        <v>0</v>
      </c>
      <c r="G43" s="445">
        <v>3.3353205086187601E-4</v>
      </c>
      <c r="H43" s="445">
        <v>1.3800587154889171E-5</v>
      </c>
      <c r="I43" s="445">
        <v>9.9553992005995656E-6</v>
      </c>
      <c r="J43" s="445">
        <v>1.2794016685072047E-5</v>
      </c>
      <c r="K43" s="445">
        <v>5.6421341883075548E-6</v>
      </c>
      <c r="L43" s="445">
        <v>1.1199470944714814E-5</v>
      </c>
      <c r="M43" s="445">
        <v>4.405120015424651E-4</v>
      </c>
      <c r="N43" s="445">
        <v>2.9997305322432066E-4</v>
      </c>
      <c r="O43" s="445">
        <v>0</v>
      </c>
      <c r="P43" s="445">
        <v>2.6484043057363856E-4</v>
      </c>
      <c r="Q43" s="445">
        <v>4.5825776091246337E-6</v>
      </c>
      <c r="R43" s="445">
        <v>4.2001218819433413E-4</v>
      </c>
      <c r="S43" s="445">
        <v>0</v>
      </c>
      <c r="T43" s="445">
        <v>0</v>
      </c>
      <c r="U43" s="445">
        <v>1.2367661825155484E-5</v>
      </c>
      <c r="V43" s="445">
        <v>0</v>
      </c>
      <c r="W43" s="445">
        <v>7.5982177602652208E-6</v>
      </c>
      <c r="X43" s="445">
        <v>1.8473135977347963E-5</v>
      </c>
      <c r="Y43" s="445">
        <v>7.0194697033238601E-4</v>
      </c>
      <c r="Z43" s="445">
        <v>1.5549848172595759E-5</v>
      </c>
      <c r="AA43" s="445">
        <v>0</v>
      </c>
      <c r="AB43" s="445">
        <v>1.1066944174533059E-3</v>
      </c>
      <c r="AC43" s="445">
        <v>4.183389903784208E-4</v>
      </c>
      <c r="AD43" s="445">
        <v>4.1974176989060998E-4</v>
      </c>
      <c r="AE43" s="445">
        <v>3.39213307815005E-5</v>
      </c>
      <c r="AF43" s="445">
        <v>6.3016046568134282E-4</v>
      </c>
      <c r="AG43" s="445">
        <v>1.8926894308174836E-4</v>
      </c>
      <c r="AH43" s="445">
        <v>2.1841773953314701E-4</v>
      </c>
      <c r="AI43" s="445">
        <v>6.3052629876044603E-4</v>
      </c>
      <c r="AJ43" s="445">
        <v>2.7327947601188044E-4</v>
      </c>
      <c r="AK43" s="445">
        <v>4.4956584841564511E-4</v>
      </c>
      <c r="AL43" s="445">
        <v>2.5249581038846059E-4</v>
      </c>
      <c r="AM43" s="445">
        <v>2.452811777196976E-4</v>
      </c>
      <c r="AN43" s="445">
        <v>8.6045120433203131E-5</v>
      </c>
      <c r="AO43" s="445">
        <v>1.0000833997402616</v>
      </c>
      <c r="AP43" s="440">
        <f t="shared" si="0"/>
        <v>8.4760245827389981E-3</v>
      </c>
    </row>
    <row r="44" spans="1:42" ht="12.5" x14ac:dyDescent="0.2">
      <c r="A44" s="432">
        <v>40</v>
      </c>
      <c r="B44" s="433" t="s">
        <v>43</v>
      </c>
      <c r="C44" s="441">
        <f t="shared" ref="C44:AO44" si="1">SUM(C5:C42)</f>
        <v>1.1221519466725471</v>
      </c>
      <c r="D44" s="442">
        <f t="shared" si="1"/>
        <v>1.1990415252090902</v>
      </c>
      <c r="E44" s="442">
        <f t="shared" si="1"/>
        <v>1.1323970723564032</v>
      </c>
      <c r="F44" s="442">
        <f t="shared" si="1"/>
        <v>1</v>
      </c>
      <c r="G44" s="442">
        <f t="shared" si="1"/>
        <v>1.2169798584007674</v>
      </c>
      <c r="H44" s="442">
        <f t="shared" si="1"/>
        <v>1.0426317613855456</v>
      </c>
      <c r="I44" s="442">
        <f t="shared" si="1"/>
        <v>1.0283338438483662</v>
      </c>
      <c r="J44" s="442">
        <f t="shared" si="1"/>
        <v>1.0477361032843537</v>
      </c>
      <c r="K44" s="442">
        <f t="shared" si="1"/>
        <v>1.0188634328198916</v>
      </c>
      <c r="L44" s="442">
        <f t="shared" si="1"/>
        <v>1.0358405958203953</v>
      </c>
      <c r="M44" s="442">
        <f t="shared" si="1"/>
        <v>1.0789721797093117</v>
      </c>
      <c r="N44" s="442">
        <f t="shared" si="1"/>
        <v>1.0904174431854456</v>
      </c>
      <c r="O44" s="442">
        <f t="shared" si="1"/>
        <v>1</v>
      </c>
      <c r="P44" s="442">
        <f t="shared" si="1"/>
        <v>1.0703874430103715</v>
      </c>
      <c r="Q44" s="442">
        <f t="shared" si="1"/>
        <v>1.0166579047885473</v>
      </c>
      <c r="R44" s="442">
        <f t="shared" si="1"/>
        <v>1.0407895881359939</v>
      </c>
      <c r="S44" s="442">
        <f t="shared" si="1"/>
        <v>1.0040322580645162</v>
      </c>
      <c r="T44" s="442">
        <f t="shared" si="1"/>
        <v>1.0040322580645162</v>
      </c>
      <c r="U44" s="442">
        <f t="shared" si="1"/>
        <v>1.0436505305041575</v>
      </c>
      <c r="V44" s="442">
        <f t="shared" si="1"/>
        <v>1</v>
      </c>
      <c r="W44" s="442">
        <f t="shared" si="1"/>
        <v>1.0288272424563361</v>
      </c>
      <c r="X44" s="442">
        <f t="shared" si="1"/>
        <v>1.0500869464631846</v>
      </c>
      <c r="Y44" s="442">
        <f t="shared" si="1"/>
        <v>1.0878003768078972</v>
      </c>
      <c r="Z44" s="442">
        <f t="shared" si="1"/>
        <v>1.0605908110304691</v>
      </c>
      <c r="AA44" s="442">
        <f t="shared" si="1"/>
        <v>1</v>
      </c>
      <c r="AB44" s="442">
        <f t="shared" si="1"/>
        <v>1.0600844265394671</v>
      </c>
      <c r="AC44" s="442">
        <f t="shared" si="1"/>
        <v>1.0789865246179797</v>
      </c>
      <c r="AD44" s="442">
        <f t="shared" si="1"/>
        <v>1.1015952102553759</v>
      </c>
      <c r="AE44" s="442">
        <f t="shared" si="1"/>
        <v>1.0505471322526247</v>
      </c>
      <c r="AF44" s="442">
        <f t="shared" si="1"/>
        <v>1.0922810520460715</v>
      </c>
      <c r="AG44" s="442">
        <f t="shared" si="1"/>
        <v>1.1646342518657817</v>
      </c>
      <c r="AH44" s="442">
        <f t="shared" si="1"/>
        <v>1.0986449308739021</v>
      </c>
      <c r="AI44" s="442">
        <f t="shared" si="1"/>
        <v>1.0611296277404307</v>
      </c>
      <c r="AJ44" s="442">
        <f t="shared" si="1"/>
        <v>1.0784212310489696</v>
      </c>
      <c r="AK44" s="442">
        <f t="shared" si="1"/>
        <v>1.0826881953951637</v>
      </c>
      <c r="AL44" s="442">
        <f t="shared" si="1"/>
        <v>1.0804788095931055</v>
      </c>
      <c r="AM44" s="442">
        <f t="shared" si="1"/>
        <v>1.1675412389145454</v>
      </c>
      <c r="AN44" s="442">
        <f t="shared" si="1"/>
        <v>1.1878416430520851</v>
      </c>
      <c r="AO44" s="442">
        <f t="shared" si="1"/>
        <v>0.29778939263890997</v>
      </c>
      <c r="AP44" s="443">
        <f t="shared" si="0"/>
        <v>40.725095396213618</v>
      </c>
    </row>
    <row r="45" spans="1:42" ht="13" x14ac:dyDescent="0.2">
      <c r="A45" s="56" t="s">
        <v>485</v>
      </c>
    </row>
    <row r="61" spans="3:41" x14ac:dyDescent="0.2">
      <c r="C61" s="393"/>
      <c r="D61" s="393"/>
      <c r="E61" s="393"/>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393"/>
      <c r="AL61" s="393"/>
      <c r="AM61" s="393"/>
      <c r="AN61" s="393"/>
      <c r="AO61" s="393"/>
    </row>
    <row r="62" spans="3:41" x14ac:dyDescent="0.2">
      <c r="C62" s="393"/>
      <c r="D62" s="393"/>
      <c r="E62" s="393"/>
      <c r="F62" s="393"/>
      <c r="G62" s="393"/>
      <c r="H62" s="393"/>
      <c r="I62" s="393"/>
      <c r="J62" s="393"/>
      <c r="K62" s="393"/>
      <c r="L62" s="393"/>
      <c r="M62" s="393"/>
      <c r="N62" s="393"/>
      <c r="O62" s="393"/>
      <c r="P62" s="393"/>
      <c r="Q62" s="393"/>
      <c r="R62" s="393"/>
      <c r="S62" s="393"/>
      <c r="T62" s="393"/>
      <c r="U62" s="393"/>
      <c r="V62" s="393"/>
      <c r="W62" s="393"/>
      <c r="X62" s="393"/>
      <c r="Y62" s="393"/>
      <c r="Z62" s="393"/>
      <c r="AA62" s="393"/>
      <c r="AB62" s="393"/>
      <c r="AC62" s="393"/>
      <c r="AD62" s="393"/>
      <c r="AE62" s="393"/>
      <c r="AF62" s="393"/>
      <c r="AG62" s="393"/>
      <c r="AH62" s="393"/>
      <c r="AI62" s="393"/>
      <c r="AJ62" s="393"/>
      <c r="AK62" s="393"/>
      <c r="AL62" s="393"/>
      <c r="AM62" s="393"/>
      <c r="AN62" s="393"/>
      <c r="AO62" s="393"/>
    </row>
    <row r="63" spans="3:41" x14ac:dyDescent="0.2">
      <c r="C63" s="393"/>
      <c r="D63" s="393"/>
      <c r="E63" s="393"/>
      <c r="F63" s="393"/>
      <c r="G63" s="393"/>
      <c r="H63" s="393"/>
      <c r="I63" s="393"/>
      <c r="J63" s="393"/>
      <c r="K63" s="393"/>
      <c r="L63" s="393"/>
      <c r="M63" s="393"/>
      <c r="N63" s="393"/>
      <c r="O63" s="393"/>
      <c r="P63" s="393"/>
      <c r="Q63" s="393"/>
      <c r="R63" s="393"/>
      <c r="S63" s="393"/>
      <c r="T63" s="393"/>
      <c r="U63" s="393"/>
      <c r="V63" s="393"/>
      <c r="W63" s="393"/>
      <c r="X63" s="393"/>
      <c r="Y63" s="393"/>
      <c r="Z63" s="393"/>
      <c r="AA63" s="393"/>
      <c r="AB63" s="393"/>
      <c r="AC63" s="393"/>
      <c r="AD63" s="393"/>
      <c r="AE63" s="393"/>
      <c r="AF63" s="393"/>
      <c r="AG63" s="393"/>
      <c r="AH63" s="393"/>
      <c r="AI63" s="393"/>
      <c r="AJ63" s="393"/>
      <c r="AK63" s="393"/>
      <c r="AL63" s="393"/>
      <c r="AM63" s="393"/>
      <c r="AN63" s="393"/>
      <c r="AO63" s="393"/>
    </row>
    <row r="64" spans="3:41" x14ac:dyDescent="0.2">
      <c r="C64" s="393"/>
      <c r="D64" s="393"/>
      <c r="E64" s="393"/>
      <c r="F64" s="393"/>
      <c r="G64" s="393"/>
      <c r="H64" s="393"/>
      <c r="I64" s="393"/>
      <c r="J64" s="393"/>
      <c r="K64" s="393"/>
      <c r="L64" s="393"/>
      <c r="M64" s="393"/>
      <c r="N64" s="393"/>
      <c r="O64" s="393"/>
      <c r="P64" s="393"/>
      <c r="Q64" s="393"/>
      <c r="R64" s="393"/>
      <c r="S64" s="393"/>
      <c r="T64" s="393"/>
      <c r="U64" s="393"/>
      <c r="V64" s="393"/>
      <c r="W64" s="393"/>
      <c r="X64" s="393"/>
      <c r="Y64" s="393"/>
      <c r="Z64" s="393"/>
      <c r="AA64" s="393"/>
      <c r="AB64" s="393"/>
      <c r="AC64" s="393"/>
      <c r="AD64" s="393"/>
      <c r="AE64" s="393"/>
      <c r="AF64" s="393"/>
      <c r="AG64" s="393"/>
      <c r="AH64" s="393"/>
      <c r="AI64" s="393"/>
      <c r="AJ64" s="393"/>
      <c r="AK64" s="393"/>
      <c r="AL64" s="393"/>
      <c r="AM64" s="393"/>
      <c r="AN64" s="393"/>
      <c r="AO64" s="393"/>
    </row>
    <row r="65" spans="3:41" x14ac:dyDescent="0.2">
      <c r="C65" s="393"/>
      <c r="D65" s="393"/>
      <c r="E65" s="393"/>
      <c r="F65" s="393"/>
      <c r="G65" s="393"/>
      <c r="H65" s="393"/>
      <c r="I65" s="393"/>
      <c r="J65" s="393"/>
      <c r="K65" s="393"/>
      <c r="L65" s="393"/>
      <c r="M65" s="393"/>
      <c r="N65" s="393"/>
      <c r="O65" s="393"/>
      <c r="P65" s="393"/>
      <c r="Q65" s="393"/>
      <c r="R65" s="393"/>
      <c r="S65" s="393"/>
      <c r="T65" s="393"/>
      <c r="U65" s="393"/>
      <c r="V65" s="393"/>
      <c r="W65" s="393"/>
      <c r="X65" s="393"/>
      <c r="Y65" s="393"/>
      <c r="Z65" s="393"/>
      <c r="AA65" s="393"/>
      <c r="AB65" s="393"/>
      <c r="AC65" s="393"/>
      <c r="AD65" s="393"/>
      <c r="AE65" s="393"/>
      <c r="AF65" s="393"/>
      <c r="AG65" s="393"/>
      <c r="AH65" s="393"/>
      <c r="AI65" s="393"/>
      <c r="AJ65" s="393"/>
      <c r="AK65" s="393"/>
      <c r="AL65" s="393"/>
      <c r="AM65" s="393"/>
      <c r="AN65" s="393"/>
      <c r="AO65" s="393"/>
    </row>
    <row r="66" spans="3:41" x14ac:dyDescent="0.2">
      <c r="C66" s="393"/>
      <c r="D66" s="393"/>
      <c r="E66" s="393"/>
      <c r="F66" s="393"/>
      <c r="G66" s="393"/>
      <c r="H66" s="393"/>
      <c r="I66" s="393"/>
      <c r="J66" s="393"/>
      <c r="K66" s="393"/>
      <c r="L66" s="393"/>
      <c r="M66" s="393"/>
      <c r="N66" s="393"/>
      <c r="O66" s="393"/>
      <c r="P66" s="393"/>
      <c r="Q66" s="393"/>
      <c r="R66" s="393"/>
      <c r="S66" s="393"/>
      <c r="T66" s="393"/>
      <c r="U66" s="393"/>
      <c r="V66" s="393"/>
      <c r="W66" s="393"/>
      <c r="X66" s="393"/>
      <c r="Y66" s="393"/>
      <c r="Z66" s="393"/>
      <c r="AA66" s="393"/>
      <c r="AB66" s="393"/>
      <c r="AC66" s="393"/>
      <c r="AD66" s="393"/>
      <c r="AE66" s="393"/>
      <c r="AF66" s="393"/>
      <c r="AG66" s="393"/>
      <c r="AH66" s="393"/>
      <c r="AI66" s="393"/>
      <c r="AJ66" s="393"/>
      <c r="AK66" s="393"/>
      <c r="AL66" s="393"/>
      <c r="AM66" s="393"/>
      <c r="AN66" s="393"/>
      <c r="AO66" s="393"/>
    </row>
    <row r="67" spans="3:41" x14ac:dyDescent="0.2">
      <c r="C67" s="393"/>
      <c r="D67" s="393"/>
      <c r="E67" s="393"/>
      <c r="F67" s="393"/>
      <c r="G67" s="393"/>
      <c r="H67" s="393"/>
      <c r="I67" s="393"/>
      <c r="J67" s="393"/>
      <c r="K67" s="393"/>
      <c r="L67" s="393"/>
      <c r="M67" s="393"/>
      <c r="N67" s="393"/>
      <c r="O67" s="393"/>
      <c r="P67" s="393"/>
      <c r="Q67" s="393"/>
      <c r="R67" s="393"/>
      <c r="S67" s="393"/>
      <c r="T67" s="393"/>
      <c r="U67" s="393"/>
      <c r="V67" s="393"/>
      <c r="W67" s="393"/>
      <c r="X67" s="393"/>
      <c r="Y67" s="393"/>
      <c r="Z67" s="393"/>
      <c r="AA67" s="393"/>
      <c r="AB67" s="393"/>
      <c r="AC67" s="393"/>
      <c r="AD67" s="393"/>
      <c r="AE67" s="393"/>
      <c r="AF67" s="393"/>
      <c r="AG67" s="393"/>
      <c r="AH67" s="393"/>
      <c r="AI67" s="393"/>
      <c r="AJ67" s="393"/>
      <c r="AK67" s="393"/>
      <c r="AL67" s="393"/>
      <c r="AM67" s="393"/>
      <c r="AN67" s="393"/>
      <c r="AO67" s="393"/>
    </row>
    <row r="68" spans="3:41" x14ac:dyDescent="0.2">
      <c r="C68" s="393"/>
      <c r="D68" s="393"/>
      <c r="E68" s="393"/>
      <c r="F68" s="393"/>
      <c r="G68" s="393"/>
      <c r="H68" s="393"/>
      <c r="I68" s="393"/>
      <c r="J68" s="393"/>
      <c r="K68" s="393"/>
      <c r="L68" s="393"/>
      <c r="M68" s="393"/>
      <c r="N68" s="393"/>
      <c r="O68" s="393"/>
      <c r="P68" s="393"/>
      <c r="Q68" s="393"/>
      <c r="R68" s="393"/>
      <c r="S68" s="393"/>
      <c r="T68" s="393"/>
      <c r="U68" s="393"/>
      <c r="V68" s="393"/>
      <c r="W68" s="393"/>
      <c r="X68" s="393"/>
      <c r="Y68" s="393"/>
      <c r="Z68" s="393"/>
      <c r="AA68" s="393"/>
      <c r="AB68" s="393"/>
      <c r="AC68" s="393"/>
      <c r="AD68" s="393"/>
      <c r="AE68" s="393"/>
      <c r="AF68" s="393"/>
      <c r="AG68" s="393"/>
      <c r="AH68" s="393"/>
      <c r="AI68" s="393"/>
      <c r="AJ68" s="393"/>
      <c r="AK68" s="393"/>
      <c r="AL68" s="393"/>
      <c r="AM68" s="393"/>
      <c r="AN68" s="393"/>
      <c r="AO68" s="393"/>
    </row>
    <row r="69" spans="3:41" x14ac:dyDescent="0.2">
      <c r="C69" s="393"/>
      <c r="D69" s="393"/>
      <c r="E69" s="393"/>
      <c r="F69" s="393"/>
      <c r="G69" s="393"/>
      <c r="H69" s="393"/>
      <c r="I69" s="393"/>
      <c r="J69" s="393"/>
      <c r="K69" s="393"/>
      <c r="L69" s="393"/>
      <c r="M69" s="393"/>
      <c r="N69" s="393"/>
      <c r="O69" s="393"/>
      <c r="P69" s="393"/>
      <c r="Q69" s="393"/>
      <c r="R69" s="393"/>
      <c r="S69" s="393"/>
      <c r="T69" s="393"/>
      <c r="U69" s="393"/>
      <c r="V69" s="393"/>
      <c r="W69" s="393"/>
      <c r="X69" s="393"/>
      <c r="Y69" s="393"/>
      <c r="Z69" s="393"/>
      <c r="AA69" s="393"/>
      <c r="AB69" s="393"/>
      <c r="AC69" s="393"/>
      <c r="AD69" s="393"/>
      <c r="AE69" s="393"/>
      <c r="AF69" s="393"/>
      <c r="AG69" s="393"/>
      <c r="AH69" s="393"/>
      <c r="AI69" s="393"/>
      <c r="AJ69" s="393"/>
      <c r="AK69" s="393"/>
      <c r="AL69" s="393"/>
      <c r="AM69" s="393"/>
      <c r="AN69" s="393"/>
      <c r="AO69" s="393"/>
    </row>
    <row r="70" spans="3:41" x14ac:dyDescent="0.2">
      <c r="C70" s="393"/>
      <c r="D70" s="393"/>
      <c r="E70" s="393"/>
      <c r="F70" s="393"/>
      <c r="G70" s="393"/>
      <c r="H70" s="393"/>
      <c r="I70" s="393"/>
      <c r="J70" s="393"/>
      <c r="K70" s="393"/>
      <c r="L70" s="393"/>
      <c r="M70" s="393"/>
      <c r="N70" s="393"/>
      <c r="O70" s="393"/>
      <c r="P70" s="393"/>
      <c r="Q70" s="393"/>
      <c r="R70" s="393"/>
      <c r="S70" s="393"/>
      <c r="T70" s="393"/>
      <c r="U70" s="393"/>
      <c r="V70" s="393"/>
      <c r="W70" s="393"/>
      <c r="X70" s="393"/>
      <c r="Y70" s="393"/>
      <c r="Z70" s="393"/>
      <c r="AA70" s="393"/>
      <c r="AB70" s="393"/>
      <c r="AC70" s="393"/>
      <c r="AD70" s="393"/>
      <c r="AE70" s="393"/>
      <c r="AF70" s="393"/>
      <c r="AG70" s="393"/>
      <c r="AH70" s="393"/>
      <c r="AI70" s="393"/>
      <c r="AJ70" s="393"/>
      <c r="AK70" s="393"/>
      <c r="AL70" s="393"/>
      <c r="AM70" s="393"/>
      <c r="AN70" s="393"/>
      <c r="AO70" s="393"/>
    </row>
    <row r="71" spans="3:41" x14ac:dyDescent="0.2">
      <c r="C71" s="393"/>
      <c r="D71" s="393"/>
      <c r="E71" s="393"/>
      <c r="F71" s="393"/>
      <c r="G71" s="393"/>
      <c r="H71" s="393"/>
      <c r="I71" s="393"/>
      <c r="J71" s="393"/>
      <c r="K71" s="393"/>
      <c r="L71" s="393"/>
      <c r="M71" s="393"/>
      <c r="N71" s="393"/>
      <c r="O71" s="393"/>
      <c r="P71" s="393"/>
      <c r="Q71" s="393"/>
      <c r="R71" s="393"/>
      <c r="S71" s="393"/>
      <c r="T71" s="393"/>
      <c r="U71" s="393"/>
      <c r="V71" s="393"/>
      <c r="W71" s="393"/>
      <c r="X71" s="393"/>
      <c r="Y71" s="393"/>
      <c r="Z71" s="393"/>
      <c r="AA71" s="393"/>
      <c r="AB71" s="393"/>
      <c r="AC71" s="393"/>
      <c r="AD71" s="393"/>
      <c r="AE71" s="393"/>
      <c r="AF71" s="393"/>
      <c r="AG71" s="393"/>
      <c r="AH71" s="393"/>
      <c r="AI71" s="393"/>
      <c r="AJ71" s="393"/>
      <c r="AK71" s="393"/>
      <c r="AL71" s="393"/>
      <c r="AM71" s="393"/>
      <c r="AN71" s="393"/>
      <c r="AO71" s="393"/>
    </row>
    <row r="72" spans="3:41" x14ac:dyDescent="0.2">
      <c r="C72" s="393"/>
      <c r="D72" s="393"/>
      <c r="E72" s="393"/>
      <c r="F72" s="393"/>
      <c r="G72" s="393"/>
      <c r="H72" s="393"/>
      <c r="I72" s="393"/>
      <c r="J72" s="393"/>
      <c r="K72" s="393"/>
      <c r="L72" s="393"/>
      <c r="M72" s="393"/>
      <c r="N72" s="393"/>
      <c r="O72" s="393"/>
      <c r="P72" s="393"/>
      <c r="Q72" s="393"/>
      <c r="R72" s="393"/>
      <c r="S72" s="393"/>
      <c r="T72" s="393"/>
      <c r="U72" s="393"/>
      <c r="V72" s="393"/>
      <c r="W72" s="393"/>
      <c r="X72" s="393"/>
      <c r="Y72" s="393"/>
      <c r="Z72" s="393"/>
      <c r="AA72" s="393"/>
      <c r="AB72" s="393"/>
      <c r="AC72" s="393"/>
      <c r="AD72" s="393"/>
      <c r="AE72" s="393"/>
      <c r="AF72" s="393"/>
      <c r="AG72" s="393"/>
      <c r="AH72" s="393"/>
      <c r="AI72" s="393"/>
      <c r="AJ72" s="393"/>
      <c r="AK72" s="393"/>
      <c r="AL72" s="393"/>
      <c r="AM72" s="393"/>
      <c r="AN72" s="393"/>
      <c r="AO72" s="393"/>
    </row>
    <row r="73" spans="3:41" x14ac:dyDescent="0.2">
      <c r="C73" s="393"/>
      <c r="D73" s="393"/>
      <c r="E73" s="393"/>
      <c r="F73" s="393"/>
      <c r="G73" s="393"/>
      <c r="H73" s="393"/>
      <c r="I73" s="393"/>
      <c r="J73" s="393"/>
      <c r="K73" s="393"/>
      <c r="L73" s="393"/>
      <c r="M73" s="393"/>
      <c r="N73" s="393"/>
      <c r="O73" s="393"/>
      <c r="P73" s="393"/>
      <c r="Q73" s="393"/>
      <c r="R73" s="393"/>
      <c r="S73" s="393"/>
      <c r="T73" s="393"/>
      <c r="U73" s="393"/>
      <c r="V73" s="393"/>
      <c r="W73" s="393"/>
      <c r="X73" s="393"/>
      <c r="Y73" s="393"/>
      <c r="Z73" s="393"/>
      <c r="AA73" s="393"/>
      <c r="AB73" s="393"/>
      <c r="AC73" s="393"/>
      <c r="AD73" s="393"/>
      <c r="AE73" s="393"/>
      <c r="AF73" s="393"/>
      <c r="AG73" s="393"/>
      <c r="AH73" s="393"/>
      <c r="AI73" s="393"/>
      <c r="AJ73" s="393"/>
      <c r="AK73" s="393"/>
      <c r="AL73" s="393"/>
      <c r="AM73" s="393"/>
      <c r="AN73" s="393"/>
      <c r="AO73" s="393"/>
    </row>
    <row r="74" spans="3:41" x14ac:dyDescent="0.2">
      <c r="C74" s="393"/>
      <c r="D74" s="393"/>
      <c r="E74" s="393"/>
      <c r="F74" s="393"/>
      <c r="G74" s="393"/>
      <c r="H74" s="393"/>
      <c r="I74" s="393"/>
      <c r="J74" s="393"/>
      <c r="K74" s="393"/>
      <c r="L74" s="393"/>
      <c r="M74" s="393"/>
      <c r="N74" s="393"/>
      <c r="O74" s="393"/>
      <c r="P74" s="393"/>
      <c r="Q74" s="393"/>
      <c r="R74" s="393"/>
      <c r="S74" s="393"/>
      <c r="T74" s="393"/>
      <c r="U74" s="393"/>
      <c r="V74" s="393"/>
      <c r="W74" s="393"/>
      <c r="X74" s="393"/>
      <c r="Y74" s="393"/>
      <c r="Z74" s="393"/>
      <c r="AA74" s="393"/>
      <c r="AB74" s="393"/>
      <c r="AC74" s="393"/>
      <c r="AD74" s="393"/>
      <c r="AE74" s="393"/>
      <c r="AF74" s="393"/>
      <c r="AG74" s="393"/>
      <c r="AH74" s="393"/>
      <c r="AI74" s="393"/>
      <c r="AJ74" s="393"/>
      <c r="AK74" s="393"/>
      <c r="AL74" s="393"/>
      <c r="AM74" s="393"/>
      <c r="AN74" s="393"/>
      <c r="AO74" s="393"/>
    </row>
    <row r="75" spans="3:41" x14ac:dyDescent="0.2">
      <c r="C75" s="393"/>
      <c r="D75" s="393"/>
      <c r="E75" s="393"/>
      <c r="F75" s="393"/>
      <c r="G75" s="393"/>
      <c r="H75" s="393"/>
      <c r="I75" s="393"/>
      <c r="J75" s="393"/>
      <c r="K75" s="393"/>
      <c r="L75" s="393"/>
      <c r="M75" s="393"/>
      <c r="N75" s="393"/>
      <c r="O75" s="393"/>
      <c r="P75" s="393"/>
      <c r="Q75" s="393"/>
      <c r="R75" s="393"/>
      <c r="S75" s="393"/>
      <c r="T75" s="393"/>
      <c r="U75" s="393"/>
      <c r="V75" s="393"/>
      <c r="W75" s="393"/>
      <c r="X75" s="393"/>
      <c r="Y75" s="393"/>
      <c r="Z75" s="393"/>
      <c r="AA75" s="393"/>
      <c r="AB75" s="393"/>
      <c r="AC75" s="393"/>
      <c r="AD75" s="393"/>
      <c r="AE75" s="393"/>
      <c r="AF75" s="393"/>
      <c r="AG75" s="393"/>
      <c r="AH75" s="393"/>
      <c r="AI75" s="393"/>
      <c r="AJ75" s="393"/>
      <c r="AK75" s="393"/>
      <c r="AL75" s="393"/>
      <c r="AM75" s="393"/>
      <c r="AN75" s="393"/>
      <c r="AO75" s="393"/>
    </row>
    <row r="76" spans="3:41" x14ac:dyDescent="0.2">
      <c r="C76" s="393"/>
      <c r="D76" s="393"/>
      <c r="E76" s="393"/>
      <c r="F76" s="393"/>
      <c r="G76" s="393"/>
      <c r="H76" s="393"/>
      <c r="I76" s="393"/>
      <c r="J76" s="393"/>
      <c r="K76" s="393"/>
      <c r="L76" s="393"/>
      <c r="M76" s="393"/>
      <c r="N76" s="393"/>
      <c r="O76" s="393"/>
      <c r="P76" s="393"/>
      <c r="Q76" s="393"/>
      <c r="R76" s="393"/>
      <c r="S76" s="393"/>
      <c r="T76" s="393"/>
      <c r="U76" s="393"/>
      <c r="V76" s="393"/>
      <c r="W76" s="393"/>
      <c r="X76" s="393"/>
      <c r="Y76" s="393"/>
      <c r="Z76" s="393"/>
      <c r="AA76" s="393"/>
      <c r="AB76" s="393"/>
      <c r="AC76" s="393"/>
      <c r="AD76" s="393"/>
      <c r="AE76" s="393"/>
      <c r="AF76" s="393"/>
      <c r="AG76" s="393"/>
      <c r="AH76" s="393"/>
      <c r="AI76" s="393"/>
      <c r="AJ76" s="393"/>
      <c r="AK76" s="393"/>
      <c r="AL76" s="393"/>
      <c r="AM76" s="393"/>
      <c r="AN76" s="393"/>
      <c r="AO76" s="393"/>
    </row>
    <row r="77" spans="3:41" x14ac:dyDescent="0.2">
      <c r="C77" s="393"/>
      <c r="D77" s="393"/>
      <c r="E77" s="393"/>
      <c r="F77" s="393"/>
      <c r="G77" s="393"/>
      <c r="H77" s="393"/>
      <c r="I77" s="393"/>
      <c r="J77" s="393"/>
      <c r="K77" s="393"/>
      <c r="L77" s="393"/>
      <c r="M77" s="393"/>
      <c r="N77" s="393"/>
      <c r="O77" s="393"/>
      <c r="P77" s="393"/>
      <c r="Q77" s="393"/>
      <c r="R77" s="393"/>
      <c r="S77" s="393"/>
      <c r="T77" s="393"/>
      <c r="U77" s="393"/>
      <c r="V77" s="393"/>
      <c r="W77" s="393"/>
      <c r="X77" s="393"/>
      <c r="Y77" s="393"/>
      <c r="Z77" s="393"/>
      <c r="AA77" s="393"/>
      <c r="AB77" s="393"/>
      <c r="AC77" s="393"/>
      <c r="AD77" s="393"/>
      <c r="AE77" s="393"/>
      <c r="AF77" s="393"/>
      <c r="AG77" s="393"/>
      <c r="AH77" s="393"/>
      <c r="AI77" s="393"/>
      <c r="AJ77" s="393"/>
      <c r="AK77" s="393"/>
      <c r="AL77" s="393"/>
      <c r="AM77" s="393"/>
      <c r="AN77" s="393"/>
      <c r="AO77" s="393"/>
    </row>
    <row r="78" spans="3:41" x14ac:dyDescent="0.2">
      <c r="C78" s="393"/>
      <c r="D78" s="393"/>
      <c r="E78" s="393"/>
      <c r="F78" s="393"/>
      <c r="G78" s="393"/>
      <c r="H78" s="393"/>
      <c r="I78" s="393"/>
      <c r="J78" s="393"/>
      <c r="K78" s="393"/>
      <c r="L78" s="393"/>
      <c r="M78" s="393"/>
      <c r="N78" s="393"/>
      <c r="O78" s="393"/>
      <c r="P78" s="393"/>
      <c r="Q78" s="393"/>
      <c r="R78" s="393"/>
      <c r="S78" s="393"/>
      <c r="T78" s="393"/>
      <c r="U78" s="393"/>
      <c r="V78" s="393"/>
      <c r="W78" s="393"/>
      <c r="X78" s="393"/>
      <c r="Y78" s="393"/>
      <c r="Z78" s="393"/>
      <c r="AA78" s="393"/>
      <c r="AB78" s="393"/>
      <c r="AC78" s="393"/>
      <c r="AD78" s="393"/>
      <c r="AE78" s="393"/>
      <c r="AF78" s="393"/>
      <c r="AG78" s="393"/>
      <c r="AH78" s="393"/>
      <c r="AI78" s="393"/>
      <c r="AJ78" s="393"/>
      <c r="AK78" s="393"/>
      <c r="AL78" s="393"/>
      <c r="AM78" s="393"/>
      <c r="AN78" s="393"/>
      <c r="AO78" s="393"/>
    </row>
    <row r="79" spans="3:41" x14ac:dyDescent="0.2">
      <c r="C79" s="393"/>
      <c r="D79" s="393"/>
      <c r="E79" s="393"/>
      <c r="F79" s="393"/>
      <c r="G79" s="393"/>
      <c r="H79" s="393"/>
      <c r="I79" s="393"/>
      <c r="J79" s="393"/>
      <c r="K79" s="393"/>
      <c r="L79" s="393"/>
      <c r="M79" s="393"/>
      <c r="N79" s="393"/>
      <c r="O79" s="393"/>
      <c r="P79" s="393"/>
      <c r="Q79" s="393"/>
      <c r="R79" s="393"/>
      <c r="S79" s="393"/>
      <c r="T79" s="393"/>
      <c r="U79" s="393"/>
      <c r="V79" s="393"/>
      <c r="W79" s="393"/>
      <c r="X79" s="393"/>
      <c r="Y79" s="393"/>
      <c r="Z79" s="393"/>
      <c r="AA79" s="393"/>
      <c r="AB79" s="393"/>
      <c r="AC79" s="393"/>
      <c r="AD79" s="393"/>
      <c r="AE79" s="393"/>
      <c r="AF79" s="393"/>
      <c r="AG79" s="393"/>
      <c r="AH79" s="393"/>
      <c r="AI79" s="393"/>
      <c r="AJ79" s="393"/>
      <c r="AK79" s="393"/>
      <c r="AL79" s="393"/>
      <c r="AM79" s="393"/>
      <c r="AN79" s="393"/>
      <c r="AO79" s="393"/>
    </row>
    <row r="80" spans="3:41" x14ac:dyDescent="0.2">
      <c r="C80" s="393"/>
      <c r="D80" s="393"/>
      <c r="E80" s="393"/>
      <c r="F80" s="393"/>
      <c r="G80" s="393"/>
      <c r="H80" s="393"/>
      <c r="I80" s="393"/>
      <c r="J80" s="393"/>
      <c r="K80" s="393"/>
      <c r="L80" s="393"/>
      <c r="M80" s="393"/>
      <c r="N80" s="393"/>
      <c r="O80" s="393"/>
      <c r="P80" s="393"/>
      <c r="Q80" s="393"/>
      <c r="R80" s="393"/>
      <c r="S80" s="393"/>
      <c r="T80" s="393"/>
      <c r="U80" s="393"/>
      <c r="V80" s="393"/>
      <c r="W80" s="393"/>
      <c r="X80" s="393"/>
      <c r="Y80" s="393"/>
      <c r="Z80" s="393"/>
      <c r="AA80" s="393"/>
      <c r="AB80" s="393"/>
      <c r="AC80" s="393"/>
      <c r="AD80" s="393"/>
      <c r="AE80" s="393"/>
      <c r="AF80" s="393"/>
      <c r="AG80" s="393"/>
      <c r="AH80" s="393"/>
      <c r="AI80" s="393"/>
      <c r="AJ80" s="393"/>
      <c r="AK80" s="393"/>
      <c r="AL80" s="393"/>
      <c r="AM80" s="393"/>
      <c r="AN80" s="393"/>
      <c r="AO80" s="393"/>
    </row>
    <row r="81" spans="3:41" x14ac:dyDescent="0.2">
      <c r="C81" s="393"/>
      <c r="D81" s="393"/>
      <c r="E81" s="393"/>
      <c r="F81" s="393"/>
      <c r="G81" s="393"/>
      <c r="H81" s="393"/>
      <c r="I81" s="393"/>
      <c r="J81" s="393"/>
      <c r="K81" s="393"/>
      <c r="L81" s="393"/>
      <c r="M81" s="393"/>
      <c r="N81" s="393"/>
      <c r="O81" s="393"/>
      <c r="P81" s="393"/>
      <c r="Q81" s="393"/>
      <c r="R81" s="393"/>
      <c r="S81" s="393"/>
      <c r="T81" s="393"/>
      <c r="U81" s="393"/>
      <c r="V81" s="393"/>
      <c r="W81" s="393"/>
      <c r="X81" s="393"/>
      <c r="Y81" s="393"/>
      <c r="Z81" s="393"/>
      <c r="AA81" s="393"/>
      <c r="AB81" s="393"/>
      <c r="AC81" s="393"/>
      <c r="AD81" s="393"/>
      <c r="AE81" s="393"/>
      <c r="AF81" s="393"/>
      <c r="AG81" s="393"/>
      <c r="AH81" s="393"/>
      <c r="AI81" s="393"/>
      <c r="AJ81" s="393"/>
      <c r="AK81" s="393"/>
      <c r="AL81" s="393"/>
      <c r="AM81" s="393"/>
      <c r="AN81" s="393"/>
      <c r="AO81" s="393"/>
    </row>
    <row r="82" spans="3:41" x14ac:dyDescent="0.2">
      <c r="C82" s="393"/>
      <c r="D82" s="393"/>
      <c r="E82" s="393"/>
      <c r="F82" s="393"/>
      <c r="G82" s="393"/>
      <c r="H82" s="393"/>
      <c r="I82" s="393"/>
      <c r="J82" s="393"/>
      <c r="K82" s="393"/>
      <c r="L82" s="393"/>
      <c r="M82" s="393"/>
      <c r="N82" s="393"/>
      <c r="O82" s="393"/>
      <c r="P82" s="393"/>
      <c r="Q82" s="393"/>
      <c r="R82" s="393"/>
      <c r="S82" s="393"/>
      <c r="T82" s="393"/>
      <c r="U82" s="393"/>
      <c r="V82" s="393"/>
      <c r="W82" s="393"/>
      <c r="X82" s="393"/>
      <c r="Y82" s="393"/>
      <c r="Z82" s="393"/>
      <c r="AA82" s="393"/>
      <c r="AB82" s="393"/>
      <c r="AC82" s="393"/>
      <c r="AD82" s="393"/>
      <c r="AE82" s="393"/>
      <c r="AF82" s="393"/>
      <c r="AG82" s="393"/>
      <c r="AH82" s="393"/>
      <c r="AI82" s="393"/>
      <c r="AJ82" s="393"/>
      <c r="AK82" s="393"/>
      <c r="AL82" s="393"/>
      <c r="AM82" s="393"/>
      <c r="AN82" s="393"/>
      <c r="AO82" s="393"/>
    </row>
    <row r="83" spans="3:41" x14ac:dyDescent="0.2">
      <c r="C83" s="393"/>
      <c r="D83" s="393"/>
      <c r="E83" s="393"/>
      <c r="F83" s="393"/>
      <c r="G83" s="393"/>
      <c r="H83" s="393"/>
      <c r="I83" s="393"/>
      <c r="J83" s="393"/>
      <c r="K83" s="393"/>
      <c r="L83" s="393"/>
      <c r="M83" s="393"/>
      <c r="N83" s="393"/>
      <c r="O83" s="393"/>
      <c r="P83" s="393"/>
      <c r="Q83" s="393"/>
      <c r="R83" s="393"/>
      <c r="S83" s="393"/>
      <c r="T83" s="393"/>
      <c r="U83" s="393"/>
      <c r="V83" s="393"/>
      <c r="W83" s="393"/>
      <c r="X83" s="393"/>
      <c r="Y83" s="393"/>
      <c r="Z83" s="393"/>
      <c r="AA83" s="393"/>
      <c r="AB83" s="393"/>
      <c r="AC83" s="393"/>
      <c r="AD83" s="393"/>
      <c r="AE83" s="393"/>
      <c r="AF83" s="393"/>
      <c r="AG83" s="393"/>
      <c r="AH83" s="393"/>
      <c r="AI83" s="393"/>
      <c r="AJ83" s="393"/>
      <c r="AK83" s="393"/>
      <c r="AL83" s="393"/>
      <c r="AM83" s="393"/>
      <c r="AN83" s="393"/>
      <c r="AO83" s="393"/>
    </row>
    <row r="84" spans="3:41" x14ac:dyDescent="0.2">
      <c r="C84" s="393"/>
      <c r="D84" s="393"/>
      <c r="E84" s="393"/>
      <c r="F84" s="393"/>
      <c r="G84" s="393"/>
      <c r="H84" s="393"/>
      <c r="I84" s="393"/>
      <c r="J84" s="393"/>
      <c r="K84" s="393"/>
      <c r="L84" s="393"/>
      <c r="M84" s="393"/>
      <c r="N84" s="393"/>
      <c r="O84" s="393"/>
      <c r="P84" s="393"/>
      <c r="Q84" s="393"/>
      <c r="R84" s="393"/>
      <c r="S84" s="393"/>
      <c r="T84" s="393"/>
      <c r="U84" s="393"/>
      <c r="V84" s="393"/>
      <c r="W84" s="393"/>
      <c r="X84" s="393"/>
      <c r="Y84" s="393"/>
      <c r="Z84" s="393"/>
      <c r="AA84" s="393"/>
      <c r="AB84" s="393"/>
      <c r="AC84" s="393"/>
      <c r="AD84" s="393"/>
      <c r="AE84" s="393"/>
      <c r="AF84" s="393"/>
      <c r="AG84" s="393"/>
      <c r="AH84" s="393"/>
      <c r="AI84" s="393"/>
      <c r="AJ84" s="393"/>
      <c r="AK84" s="393"/>
      <c r="AL84" s="393"/>
      <c r="AM84" s="393"/>
      <c r="AN84" s="393"/>
      <c r="AO84" s="393"/>
    </row>
    <row r="85" spans="3:41" x14ac:dyDescent="0.2">
      <c r="C85" s="393"/>
      <c r="D85" s="393"/>
      <c r="E85" s="393"/>
      <c r="F85" s="393"/>
      <c r="G85" s="393"/>
      <c r="H85" s="393"/>
      <c r="I85" s="393"/>
      <c r="J85" s="393"/>
      <c r="K85" s="393"/>
      <c r="L85" s="393"/>
      <c r="M85" s="393"/>
      <c r="N85" s="393"/>
      <c r="O85" s="393"/>
      <c r="P85" s="393"/>
      <c r="Q85" s="393"/>
      <c r="R85" s="393"/>
      <c r="S85" s="393"/>
      <c r="T85" s="393"/>
      <c r="U85" s="393"/>
      <c r="V85" s="393"/>
      <c r="W85" s="393"/>
      <c r="X85" s="393"/>
      <c r="Y85" s="393"/>
      <c r="Z85" s="393"/>
      <c r="AA85" s="393"/>
      <c r="AB85" s="393"/>
      <c r="AC85" s="393"/>
      <c r="AD85" s="393"/>
      <c r="AE85" s="393"/>
      <c r="AF85" s="393"/>
      <c r="AG85" s="393"/>
      <c r="AH85" s="393"/>
      <c r="AI85" s="393"/>
      <c r="AJ85" s="393"/>
      <c r="AK85" s="393"/>
      <c r="AL85" s="393"/>
      <c r="AM85" s="393"/>
      <c r="AN85" s="393"/>
      <c r="AO85" s="393"/>
    </row>
    <row r="86" spans="3:41" x14ac:dyDescent="0.2">
      <c r="C86" s="393"/>
      <c r="D86" s="393"/>
      <c r="E86" s="393"/>
      <c r="F86" s="393"/>
      <c r="G86" s="393"/>
      <c r="H86" s="393"/>
      <c r="I86" s="393"/>
      <c r="J86" s="393"/>
      <c r="K86" s="393"/>
      <c r="L86" s="393"/>
      <c r="M86" s="393"/>
      <c r="N86" s="393"/>
      <c r="O86" s="393"/>
      <c r="P86" s="393"/>
      <c r="Q86" s="393"/>
      <c r="R86" s="393"/>
      <c r="S86" s="393"/>
      <c r="T86" s="393"/>
      <c r="U86" s="393"/>
      <c r="V86" s="393"/>
      <c r="W86" s="393"/>
      <c r="X86" s="393"/>
      <c r="Y86" s="393"/>
      <c r="Z86" s="393"/>
      <c r="AA86" s="393"/>
      <c r="AB86" s="393"/>
      <c r="AC86" s="393"/>
      <c r="AD86" s="393"/>
      <c r="AE86" s="393"/>
      <c r="AF86" s="393"/>
      <c r="AG86" s="393"/>
      <c r="AH86" s="393"/>
      <c r="AI86" s="393"/>
      <c r="AJ86" s="393"/>
      <c r="AK86" s="393"/>
      <c r="AL86" s="393"/>
      <c r="AM86" s="393"/>
      <c r="AN86" s="393"/>
      <c r="AO86" s="393"/>
    </row>
    <row r="87" spans="3:41" x14ac:dyDescent="0.2">
      <c r="C87" s="393"/>
      <c r="D87" s="393"/>
      <c r="E87" s="393"/>
      <c r="F87" s="393"/>
      <c r="G87" s="393"/>
      <c r="H87" s="393"/>
      <c r="I87" s="393"/>
      <c r="J87" s="393"/>
      <c r="K87" s="393"/>
      <c r="L87" s="393"/>
      <c r="M87" s="393"/>
      <c r="N87" s="393"/>
      <c r="O87" s="393"/>
      <c r="P87" s="393"/>
      <c r="Q87" s="393"/>
      <c r="R87" s="393"/>
      <c r="S87" s="393"/>
      <c r="T87" s="393"/>
      <c r="U87" s="393"/>
      <c r="V87" s="393"/>
      <c r="W87" s="393"/>
      <c r="X87" s="393"/>
      <c r="Y87" s="393"/>
      <c r="Z87" s="393"/>
      <c r="AA87" s="393"/>
      <c r="AB87" s="393"/>
      <c r="AC87" s="393"/>
      <c r="AD87" s="393"/>
      <c r="AE87" s="393"/>
      <c r="AF87" s="393"/>
      <c r="AG87" s="393"/>
      <c r="AH87" s="393"/>
      <c r="AI87" s="393"/>
      <c r="AJ87" s="393"/>
      <c r="AK87" s="393"/>
      <c r="AL87" s="393"/>
      <c r="AM87" s="393"/>
      <c r="AN87" s="393"/>
      <c r="AO87" s="393"/>
    </row>
    <row r="88" spans="3:41" x14ac:dyDescent="0.2">
      <c r="C88" s="393"/>
      <c r="D88" s="393"/>
      <c r="E88" s="393"/>
      <c r="F88" s="393"/>
      <c r="G88" s="393"/>
      <c r="H88" s="393"/>
      <c r="I88" s="393"/>
      <c r="J88" s="393"/>
      <c r="K88" s="393"/>
      <c r="L88" s="393"/>
      <c r="M88" s="393"/>
      <c r="N88" s="393"/>
      <c r="O88" s="393"/>
      <c r="P88" s="393"/>
      <c r="Q88" s="393"/>
      <c r="R88" s="393"/>
      <c r="S88" s="393"/>
      <c r="T88" s="393"/>
      <c r="U88" s="393"/>
      <c r="V88" s="393"/>
      <c r="W88" s="393"/>
      <c r="X88" s="393"/>
      <c r="Y88" s="393"/>
      <c r="Z88" s="393"/>
      <c r="AA88" s="393"/>
      <c r="AB88" s="393"/>
      <c r="AC88" s="393"/>
      <c r="AD88" s="393"/>
      <c r="AE88" s="393"/>
      <c r="AF88" s="393"/>
      <c r="AG88" s="393"/>
      <c r="AH88" s="393"/>
      <c r="AI88" s="393"/>
      <c r="AJ88" s="393"/>
      <c r="AK88" s="393"/>
      <c r="AL88" s="393"/>
      <c r="AM88" s="393"/>
      <c r="AN88" s="393"/>
      <c r="AO88" s="393"/>
    </row>
    <row r="89" spans="3:41" x14ac:dyDescent="0.2">
      <c r="C89" s="393"/>
      <c r="D89" s="393"/>
      <c r="E89" s="393"/>
      <c r="F89" s="393"/>
      <c r="G89" s="393"/>
      <c r="H89" s="393"/>
      <c r="I89" s="393"/>
      <c r="J89" s="393"/>
      <c r="K89" s="393"/>
      <c r="L89" s="393"/>
      <c r="M89" s="393"/>
      <c r="N89" s="393"/>
      <c r="O89" s="393"/>
      <c r="P89" s="393"/>
      <c r="Q89" s="393"/>
      <c r="R89" s="393"/>
      <c r="S89" s="393"/>
      <c r="T89" s="393"/>
      <c r="U89" s="393"/>
      <c r="V89" s="393"/>
      <c r="W89" s="393"/>
      <c r="X89" s="393"/>
      <c r="Y89" s="393"/>
      <c r="Z89" s="393"/>
      <c r="AA89" s="393"/>
      <c r="AB89" s="393"/>
      <c r="AC89" s="393"/>
      <c r="AD89" s="393"/>
      <c r="AE89" s="393"/>
      <c r="AF89" s="393"/>
      <c r="AG89" s="393"/>
      <c r="AH89" s="393"/>
      <c r="AI89" s="393"/>
      <c r="AJ89" s="393"/>
      <c r="AK89" s="393"/>
      <c r="AL89" s="393"/>
      <c r="AM89" s="393"/>
      <c r="AN89" s="393"/>
      <c r="AO89" s="393"/>
    </row>
    <row r="90" spans="3:41" x14ac:dyDescent="0.2">
      <c r="C90" s="393"/>
      <c r="D90" s="393"/>
      <c r="E90" s="393"/>
      <c r="F90" s="393"/>
      <c r="G90" s="393"/>
      <c r="H90" s="393"/>
      <c r="I90" s="393"/>
      <c r="J90" s="393"/>
      <c r="K90" s="393"/>
      <c r="L90" s="393"/>
      <c r="M90" s="393"/>
      <c r="N90" s="393"/>
      <c r="O90" s="393"/>
      <c r="P90" s="393"/>
      <c r="Q90" s="393"/>
      <c r="R90" s="393"/>
      <c r="S90" s="393"/>
      <c r="T90" s="393"/>
      <c r="U90" s="393"/>
      <c r="V90" s="393"/>
      <c r="W90" s="393"/>
      <c r="X90" s="393"/>
      <c r="Y90" s="393"/>
      <c r="Z90" s="393"/>
      <c r="AA90" s="393"/>
      <c r="AB90" s="393"/>
      <c r="AC90" s="393"/>
      <c r="AD90" s="393"/>
      <c r="AE90" s="393"/>
      <c r="AF90" s="393"/>
      <c r="AG90" s="393"/>
      <c r="AH90" s="393"/>
      <c r="AI90" s="393"/>
      <c r="AJ90" s="393"/>
      <c r="AK90" s="393"/>
      <c r="AL90" s="393"/>
      <c r="AM90" s="393"/>
      <c r="AN90" s="393"/>
      <c r="AO90" s="393"/>
    </row>
    <row r="91" spans="3:41" x14ac:dyDescent="0.2">
      <c r="C91" s="393"/>
      <c r="D91" s="393"/>
      <c r="E91" s="393"/>
      <c r="F91" s="393"/>
      <c r="G91" s="393"/>
      <c r="H91" s="393"/>
      <c r="I91" s="393"/>
      <c r="J91" s="393"/>
      <c r="K91" s="393"/>
      <c r="L91" s="393"/>
      <c r="M91" s="393"/>
      <c r="N91" s="393"/>
      <c r="O91" s="393"/>
      <c r="P91" s="393"/>
      <c r="Q91" s="393"/>
      <c r="R91" s="393"/>
      <c r="S91" s="393"/>
      <c r="T91" s="393"/>
      <c r="U91" s="393"/>
      <c r="V91" s="393"/>
      <c r="W91" s="393"/>
      <c r="X91" s="393"/>
      <c r="Y91" s="393"/>
      <c r="Z91" s="393"/>
      <c r="AA91" s="393"/>
      <c r="AB91" s="393"/>
      <c r="AC91" s="393"/>
      <c r="AD91" s="393"/>
      <c r="AE91" s="393"/>
      <c r="AF91" s="393"/>
      <c r="AG91" s="393"/>
      <c r="AH91" s="393"/>
      <c r="AI91" s="393"/>
      <c r="AJ91" s="393"/>
      <c r="AK91" s="393"/>
      <c r="AL91" s="393"/>
      <c r="AM91" s="393"/>
      <c r="AN91" s="393"/>
      <c r="AO91" s="393"/>
    </row>
    <row r="92" spans="3:41" x14ac:dyDescent="0.2">
      <c r="C92" s="393"/>
      <c r="D92" s="393"/>
      <c r="E92" s="393"/>
      <c r="F92" s="393"/>
      <c r="G92" s="393"/>
      <c r="H92" s="393"/>
      <c r="I92" s="393"/>
      <c r="J92" s="393"/>
      <c r="K92" s="393"/>
      <c r="L92" s="393"/>
      <c r="M92" s="393"/>
      <c r="N92" s="393"/>
      <c r="O92" s="393"/>
      <c r="P92" s="393"/>
      <c r="Q92" s="393"/>
      <c r="R92" s="393"/>
      <c r="S92" s="393"/>
      <c r="T92" s="393"/>
      <c r="U92" s="393"/>
      <c r="V92" s="393"/>
      <c r="W92" s="393"/>
      <c r="X92" s="393"/>
      <c r="Y92" s="393"/>
      <c r="Z92" s="393"/>
      <c r="AA92" s="393"/>
      <c r="AB92" s="393"/>
      <c r="AC92" s="393"/>
      <c r="AD92" s="393"/>
      <c r="AE92" s="393"/>
      <c r="AF92" s="393"/>
      <c r="AG92" s="393"/>
      <c r="AH92" s="393"/>
      <c r="AI92" s="393"/>
      <c r="AJ92" s="393"/>
      <c r="AK92" s="393"/>
      <c r="AL92" s="393"/>
      <c r="AM92" s="393"/>
      <c r="AN92" s="393"/>
      <c r="AO92" s="393"/>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O44"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260" customWidth="1"/>
    <col min="2" max="2" width="21.36328125" style="260" customWidth="1"/>
    <col min="3" max="44" width="9.36328125" style="260" customWidth="1"/>
    <col min="45" max="233" width="9" style="260"/>
    <col min="234" max="234" width="3.36328125" style="260" customWidth="1"/>
    <col min="235" max="235" width="21.36328125" style="260" customWidth="1"/>
    <col min="236" max="237" width="0" style="260" hidden="1" customWidth="1"/>
    <col min="238" max="239" width="9.08984375" style="260" bestFit="1" customWidth="1"/>
    <col min="240" max="248" width="9" style="260"/>
    <col min="249" max="288" width="9.08984375" style="260" bestFit="1" customWidth="1"/>
    <col min="289" max="489" width="9" style="260"/>
    <col min="490" max="490" width="3.36328125" style="260" customWidth="1"/>
    <col min="491" max="491" width="21.36328125" style="260" customWidth="1"/>
    <col min="492" max="493" width="0" style="260" hidden="1" customWidth="1"/>
    <col min="494" max="495" width="9.08984375" style="260" bestFit="1" customWidth="1"/>
    <col min="496" max="504" width="9" style="260"/>
    <col min="505" max="544" width="9.08984375" style="260" bestFit="1" customWidth="1"/>
    <col min="545" max="745" width="9" style="260"/>
    <col min="746" max="746" width="3.36328125" style="260" customWidth="1"/>
    <col min="747" max="747" width="21.36328125" style="260" customWidth="1"/>
    <col min="748" max="749" width="0" style="260" hidden="1" customWidth="1"/>
    <col min="750" max="751" width="9.08984375" style="260" bestFit="1" customWidth="1"/>
    <col min="752" max="760" width="9" style="260"/>
    <col min="761" max="800" width="9.08984375" style="260" bestFit="1" customWidth="1"/>
    <col min="801" max="1001" width="9" style="260"/>
    <col min="1002" max="1002" width="3.36328125" style="260" customWidth="1"/>
    <col min="1003" max="1003" width="21.36328125" style="260" customWidth="1"/>
    <col min="1004" max="1005" width="0" style="260" hidden="1" customWidth="1"/>
    <col min="1006" max="1007" width="9.08984375" style="260" bestFit="1" customWidth="1"/>
    <col min="1008" max="1016" width="9" style="260"/>
    <col min="1017" max="1056" width="9.08984375" style="260" bestFit="1" customWidth="1"/>
    <col min="1057" max="1257" width="9" style="260"/>
    <col min="1258" max="1258" width="3.36328125" style="260" customWidth="1"/>
    <col min="1259" max="1259" width="21.36328125" style="260" customWidth="1"/>
    <col min="1260" max="1261" width="0" style="260" hidden="1" customWidth="1"/>
    <col min="1262" max="1263" width="9.08984375" style="260" bestFit="1" customWidth="1"/>
    <col min="1264" max="1272" width="9" style="260"/>
    <col min="1273" max="1312" width="9.08984375" style="260" bestFit="1" customWidth="1"/>
    <col min="1313" max="1513" width="9" style="260"/>
    <col min="1514" max="1514" width="3.36328125" style="260" customWidth="1"/>
    <col min="1515" max="1515" width="21.36328125" style="260" customWidth="1"/>
    <col min="1516" max="1517" width="0" style="260" hidden="1" customWidth="1"/>
    <col min="1518" max="1519" width="9.08984375" style="260" bestFit="1" customWidth="1"/>
    <col min="1520" max="1528" width="9" style="260"/>
    <col min="1529" max="1568" width="9.08984375" style="260" bestFit="1" customWidth="1"/>
    <col min="1569" max="1769" width="9" style="260"/>
    <col min="1770" max="1770" width="3.36328125" style="260" customWidth="1"/>
    <col min="1771" max="1771" width="21.36328125" style="260" customWidth="1"/>
    <col min="1772" max="1773" width="0" style="260" hidden="1" customWidth="1"/>
    <col min="1774" max="1775" width="9.08984375" style="260" bestFit="1" customWidth="1"/>
    <col min="1776" max="1784" width="9" style="260"/>
    <col min="1785" max="1824" width="9.08984375" style="260" bestFit="1" customWidth="1"/>
    <col min="1825" max="2025" width="9" style="260"/>
    <col min="2026" max="2026" width="3.36328125" style="260" customWidth="1"/>
    <col min="2027" max="2027" width="21.36328125" style="260" customWidth="1"/>
    <col min="2028" max="2029" width="0" style="260" hidden="1" customWidth="1"/>
    <col min="2030" max="2031" width="9.08984375" style="260" bestFit="1" customWidth="1"/>
    <col min="2032" max="2040" width="9" style="260"/>
    <col min="2041" max="2080" width="9.08984375" style="260" bestFit="1" customWidth="1"/>
    <col min="2081" max="2281" width="9" style="260"/>
    <col min="2282" max="2282" width="3.36328125" style="260" customWidth="1"/>
    <col min="2283" max="2283" width="21.36328125" style="260" customWidth="1"/>
    <col min="2284" max="2285" width="0" style="260" hidden="1" customWidth="1"/>
    <col min="2286" max="2287" width="9.08984375" style="260" bestFit="1" customWidth="1"/>
    <col min="2288" max="2296" width="9" style="260"/>
    <col min="2297" max="2336" width="9.08984375" style="260" bestFit="1" customWidth="1"/>
    <col min="2337" max="2537" width="9" style="260"/>
    <col min="2538" max="2538" width="3.36328125" style="260" customWidth="1"/>
    <col min="2539" max="2539" width="21.36328125" style="260" customWidth="1"/>
    <col min="2540" max="2541" width="0" style="260" hidden="1" customWidth="1"/>
    <col min="2542" max="2543" width="9.08984375" style="260" bestFit="1" customWidth="1"/>
    <col min="2544" max="2552" width="9" style="260"/>
    <col min="2553" max="2592" width="9.08984375" style="260" bestFit="1" customWidth="1"/>
    <col min="2593" max="2793" width="9" style="260"/>
    <col min="2794" max="2794" width="3.36328125" style="260" customWidth="1"/>
    <col min="2795" max="2795" width="21.36328125" style="260" customWidth="1"/>
    <col min="2796" max="2797" width="0" style="260" hidden="1" customWidth="1"/>
    <col min="2798" max="2799" width="9.08984375" style="260" bestFit="1" customWidth="1"/>
    <col min="2800" max="2808" width="9" style="260"/>
    <col min="2809" max="2848" width="9.08984375" style="260" bestFit="1" customWidth="1"/>
    <col min="2849" max="3049" width="9" style="260"/>
    <col min="3050" max="3050" width="3.36328125" style="260" customWidth="1"/>
    <col min="3051" max="3051" width="21.36328125" style="260" customWidth="1"/>
    <col min="3052" max="3053" width="0" style="260" hidden="1" customWidth="1"/>
    <col min="3054" max="3055" width="9.08984375" style="260" bestFit="1" customWidth="1"/>
    <col min="3056" max="3064" width="9" style="260"/>
    <col min="3065" max="3104" width="9.08984375" style="260" bestFit="1" customWidth="1"/>
    <col min="3105" max="3305" width="9" style="260"/>
    <col min="3306" max="3306" width="3.36328125" style="260" customWidth="1"/>
    <col min="3307" max="3307" width="21.36328125" style="260" customWidth="1"/>
    <col min="3308" max="3309" width="0" style="260" hidden="1" customWidth="1"/>
    <col min="3310" max="3311" width="9.08984375" style="260" bestFit="1" customWidth="1"/>
    <col min="3312" max="3320" width="9" style="260"/>
    <col min="3321" max="3360" width="9.08984375" style="260" bestFit="1" customWidth="1"/>
    <col min="3361" max="3561" width="9" style="260"/>
    <col min="3562" max="3562" width="3.36328125" style="260" customWidth="1"/>
    <col min="3563" max="3563" width="21.36328125" style="260" customWidth="1"/>
    <col min="3564" max="3565" width="0" style="260" hidden="1" customWidth="1"/>
    <col min="3566" max="3567" width="9.08984375" style="260" bestFit="1" customWidth="1"/>
    <col min="3568" max="3576" width="9" style="260"/>
    <col min="3577" max="3616" width="9.08984375" style="260" bestFit="1" customWidth="1"/>
    <col min="3617" max="3817" width="9" style="260"/>
    <col min="3818" max="3818" width="3.36328125" style="260" customWidth="1"/>
    <col min="3819" max="3819" width="21.36328125" style="260" customWidth="1"/>
    <col min="3820" max="3821" width="0" style="260" hidden="1" customWidth="1"/>
    <col min="3822" max="3823" width="9.08984375" style="260" bestFit="1" customWidth="1"/>
    <col min="3824" max="3832" width="9" style="260"/>
    <col min="3833" max="3872" width="9.08984375" style="260" bestFit="1" customWidth="1"/>
    <col min="3873" max="4073" width="9" style="260"/>
    <col min="4074" max="4074" width="3.36328125" style="260" customWidth="1"/>
    <col min="4075" max="4075" width="21.36328125" style="260" customWidth="1"/>
    <col min="4076" max="4077" width="0" style="260" hidden="1" customWidth="1"/>
    <col min="4078" max="4079" width="9.08984375" style="260" bestFit="1" customWidth="1"/>
    <col min="4080" max="4088" width="9" style="260"/>
    <col min="4089" max="4128" width="9.08984375" style="260" bestFit="1" customWidth="1"/>
    <col min="4129" max="4329" width="9" style="260"/>
    <col min="4330" max="4330" width="3.36328125" style="260" customWidth="1"/>
    <col min="4331" max="4331" width="21.36328125" style="260" customWidth="1"/>
    <col min="4332" max="4333" width="0" style="260" hidden="1" customWidth="1"/>
    <col min="4334" max="4335" width="9.08984375" style="260" bestFit="1" customWidth="1"/>
    <col min="4336" max="4344" width="9" style="260"/>
    <col min="4345" max="4384" width="9.08984375" style="260" bestFit="1" customWidth="1"/>
    <col min="4385" max="4585" width="9" style="260"/>
    <col min="4586" max="4586" width="3.36328125" style="260" customWidth="1"/>
    <col min="4587" max="4587" width="21.36328125" style="260" customWidth="1"/>
    <col min="4588" max="4589" width="0" style="260" hidden="1" customWidth="1"/>
    <col min="4590" max="4591" width="9.08984375" style="260" bestFit="1" customWidth="1"/>
    <col min="4592" max="4600" width="9" style="260"/>
    <col min="4601" max="4640" width="9.08984375" style="260" bestFit="1" customWidth="1"/>
    <col min="4641" max="4841" width="9" style="260"/>
    <col min="4842" max="4842" width="3.36328125" style="260" customWidth="1"/>
    <col min="4843" max="4843" width="21.36328125" style="260" customWidth="1"/>
    <col min="4844" max="4845" width="0" style="260" hidden="1" customWidth="1"/>
    <col min="4846" max="4847" width="9.08984375" style="260" bestFit="1" customWidth="1"/>
    <col min="4848" max="4856" width="9" style="260"/>
    <col min="4857" max="4896" width="9.08984375" style="260" bestFit="1" customWidth="1"/>
    <col min="4897" max="5097" width="9" style="260"/>
    <col min="5098" max="5098" width="3.36328125" style="260" customWidth="1"/>
    <col min="5099" max="5099" width="21.36328125" style="260" customWidth="1"/>
    <col min="5100" max="5101" width="0" style="260" hidden="1" customWidth="1"/>
    <col min="5102" max="5103" width="9.08984375" style="260" bestFit="1" customWidth="1"/>
    <col min="5104" max="5112" width="9" style="260"/>
    <col min="5113" max="5152" width="9.08984375" style="260" bestFit="1" customWidth="1"/>
    <col min="5153" max="5353" width="9" style="260"/>
    <col min="5354" max="5354" width="3.36328125" style="260" customWidth="1"/>
    <col min="5355" max="5355" width="21.36328125" style="260" customWidth="1"/>
    <col min="5356" max="5357" width="0" style="260" hidden="1" customWidth="1"/>
    <col min="5358" max="5359" width="9.08984375" style="260" bestFit="1" customWidth="1"/>
    <col min="5360" max="5368" width="9" style="260"/>
    <col min="5369" max="5408" width="9.08984375" style="260" bestFit="1" customWidth="1"/>
    <col min="5409" max="5609" width="9" style="260"/>
    <col min="5610" max="5610" width="3.36328125" style="260" customWidth="1"/>
    <col min="5611" max="5611" width="21.36328125" style="260" customWidth="1"/>
    <col min="5612" max="5613" width="0" style="260" hidden="1" customWidth="1"/>
    <col min="5614" max="5615" width="9.08984375" style="260" bestFit="1" customWidth="1"/>
    <col min="5616" max="5624" width="9" style="260"/>
    <col min="5625" max="5664" width="9.08984375" style="260" bestFit="1" customWidth="1"/>
    <col min="5665" max="5865" width="9" style="260"/>
    <col min="5866" max="5866" width="3.36328125" style="260" customWidth="1"/>
    <col min="5867" max="5867" width="21.36328125" style="260" customWidth="1"/>
    <col min="5868" max="5869" width="0" style="260" hidden="1" customWidth="1"/>
    <col min="5870" max="5871" width="9.08984375" style="260" bestFit="1" customWidth="1"/>
    <col min="5872" max="5880" width="9" style="260"/>
    <col min="5881" max="5920" width="9.08984375" style="260" bestFit="1" customWidth="1"/>
    <col min="5921" max="6121" width="9" style="260"/>
    <col min="6122" max="6122" width="3.36328125" style="260" customWidth="1"/>
    <col min="6123" max="6123" width="21.36328125" style="260" customWidth="1"/>
    <col min="6124" max="6125" width="0" style="260" hidden="1" customWidth="1"/>
    <col min="6126" max="6127" width="9.08984375" style="260" bestFit="1" customWidth="1"/>
    <col min="6128" max="6136" width="9" style="260"/>
    <col min="6137" max="6176" width="9.08984375" style="260" bestFit="1" customWidth="1"/>
    <col min="6177" max="6377" width="9" style="260"/>
    <col min="6378" max="6378" width="3.36328125" style="260" customWidth="1"/>
    <col min="6379" max="6379" width="21.36328125" style="260" customWidth="1"/>
    <col min="6380" max="6381" width="0" style="260" hidden="1" customWidth="1"/>
    <col min="6382" max="6383" width="9.08984375" style="260" bestFit="1" customWidth="1"/>
    <col min="6384" max="6392" width="9" style="260"/>
    <col min="6393" max="6432" width="9.08984375" style="260" bestFit="1" customWidth="1"/>
    <col min="6433" max="6633" width="9" style="260"/>
    <col min="6634" max="6634" width="3.36328125" style="260" customWidth="1"/>
    <col min="6635" max="6635" width="21.36328125" style="260" customWidth="1"/>
    <col min="6636" max="6637" width="0" style="260" hidden="1" customWidth="1"/>
    <col min="6638" max="6639" width="9.08984375" style="260" bestFit="1" customWidth="1"/>
    <col min="6640" max="6648" width="9" style="260"/>
    <col min="6649" max="6688" width="9.08984375" style="260" bestFit="1" customWidth="1"/>
    <col min="6689" max="6889" width="9" style="260"/>
    <col min="6890" max="6890" width="3.36328125" style="260" customWidth="1"/>
    <col min="6891" max="6891" width="21.36328125" style="260" customWidth="1"/>
    <col min="6892" max="6893" width="0" style="260" hidden="1" customWidth="1"/>
    <col min="6894" max="6895" width="9.08984375" style="260" bestFit="1" customWidth="1"/>
    <col min="6896" max="6904" width="9" style="260"/>
    <col min="6905" max="6944" width="9.08984375" style="260" bestFit="1" customWidth="1"/>
    <col min="6945" max="7145" width="9" style="260"/>
    <col min="7146" max="7146" width="3.36328125" style="260" customWidth="1"/>
    <col min="7147" max="7147" width="21.36328125" style="260" customWidth="1"/>
    <col min="7148" max="7149" width="0" style="260" hidden="1" customWidth="1"/>
    <col min="7150" max="7151" width="9.08984375" style="260" bestFit="1" customWidth="1"/>
    <col min="7152" max="7160" width="9" style="260"/>
    <col min="7161" max="7200" width="9.08984375" style="260" bestFit="1" customWidth="1"/>
    <col min="7201" max="7401" width="9" style="260"/>
    <col min="7402" max="7402" width="3.36328125" style="260" customWidth="1"/>
    <col min="7403" max="7403" width="21.36328125" style="260" customWidth="1"/>
    <col min="7404" max="7405" width="0" style="260" hidden="1" customWidth="1"/>
    <col min="7406" max="7407" width="9.08984375" style="260" bestFit="1" customWidth="1"/>
    <col min="7408" max="7416" width="9" style="260"/>
    <col min="7417" max="7456" width="9.08984375" style="260" bestFit="1" customWidth="1"/>
    <col min="7457" max="7657" width="9" style="260"/>
    <col min="7658" max="7658" width="3.36328125" style="260" customWidth="1"/>
    <col min="7659" max="7659" width="21.36328125" style="260" customWidth="1"/>
    <col min="7660" max="7661" width="0" style="260" hidden="1" customWidth="1"/>
    <col min="7662" max="7663" width="9.08984375" style="260" bestFit="1" customWidth="1"/>
    <col min="7664" max="7672" width="9" style="260"/>
    <col min="7673" max="7712" width="9.08984375" style="260" bestFit="1" customWidth="1"/>
    <col min="7713" max="7913" width="9" style="260"/>
    <col min="7914" max="7914" width="3.36328125" style="260" customWidth="1"/>
    <col min="7915" max="7915" width="21.36328125" style="260" customWidth="1"/>
    <col min="7916" max="7917" width="0" style="260" hidden="1" customWidth="1"/>
    <col min="7918" max="7919" width="9.08984375" style="260" bestFit="1" customWidth="1"/>
    <col min="7920" max="7928" width="9" style="260"/>
    <col min="7929" max="7968" width="9.08984375" style="260" bestFit="1" customWidth="1"/>
    <col min="7969" max="8169" width="9" style="260"/>
    <col min="8170" max="8170" width="3.36328125" style="260" customWidth="1"/>
    <col min="8171" max="8171" width="21.36328125" style="260" customWidth="1"/>
    <col min="8172" max="8173" width="0" style="260" hidden="1" customWidth="1"/>
    <col min="8174" max="8175" width="9.08984375" style="260" bestFit="1" customWidth="1"/>
    <col min="8176" max="8184" width="9" style="260"/>
    <col min="8185" max="8224" width="9.08984375" style="260" bestFit="1" customWidth="1"/>
    <col min="8225" max="8425" width="9" style="260"/>
    <col min="8426" max="8426" width="3.36328125" style="260" customWidth="1"/>
    <col min="8427" max="8427" width="21.36328125" style="260" customWidth="1"/>
    <col min="8428" max="8429" width="0" style="260" hidden="1" customWidth="1"/>
    <col min="8430" max="8431" width="9.08984375" style="260" bestFit="1" customWidth="1"/>
    <col min="8432" max="8440" width="9" style="260"/>
    <col min="8441" max="8480" width="9.08984375" style="260" bestFit="1" customWidth="1"/>
    <col min="8481" max="8681" width="9" style="260"/>
    <col min="8682" max="8682" width="3.36328125" style="260" customWidth="1"/>
    <col min="8683" max="8683" width="21.36328125" style="260" customWidth="1"/>
    <col min="8684" max="8685" width="0" style="260" hidden="1" customWidth="1"/>
    <col min="8686" max="8687" width="9.08984375" style="260" bestFit="1" customWidth="1"/>
    <col min="8688" max="8696" width="9" style="260"/>
    <col min="8697" max="8736" width="9.08984375" style="260" bestFit="1" customWidth="1"/>
    <col min="8737" max="8937" width="9" style="260"/>
    <col min="8938" max="8938" width="3.36328125" style="260" customWidth="1"/>
    <col min="8939" max="8939" width="21.36328125" style="260" customWidth="1"/>
    <col min="8940" max="8941" width="0" style="260" hidden="1" customWidth="1"/>
    <col min="8942" max="8943" width="9.08984375" style="260" bestFit="1" customWidth="1"/>
    <col min="8944" max="8952" width="9" style="260"/>
    <col min="8953" max="8992" width="9.08984375" style="260" bestFit="1" customWidth="1"/>
    <col min="8993" max="9193" width="9" style="260"/>
    <col min="9194" max="9194" width="3.36328125" style="260" customWidth="1"/>
    <col min="9195" max="9195" width="21.36328125" style="260" customWidth="1"/>
    <col min="9196" max="9197" width="0" style="260" hidden="1" customWidth="1"/>
    <col min="9198" max="9199" width="9.08984375" style="260" bestFit="1" customWidth="1"/>
    <col min="9200" max="9208" width="9" style="260"/>
    <col min="9209" max="9248" width="9.08984375" style="260" bestFit="1" customWidth="1"/>
    <col min="9249" max="9449" width="9" style="260"/>
    <col min="9450" max="9450" width="3.36328125" style="260" customWidth="1"/>
    <col min="9451" max="9451" width="21.36328125" style="260" customWidth="1"/>
    <col min="9452" max="9453" width="0" style="260" hidden="1" customWidth="1"/>
    <col min="9454" max="9455" width="9.08984375" style="260" bestFit="1" customWidth="1"/>
    <col min="9456" max="9464" width="9" style="260"/>
    <col min="9465" max="9504" width="9.08984375" style="260" bestFit="1" customWidth="1"/>
    <col min="9505" max="9705" width="9" style="260"/>
    <col min="9706" max="9706" width="3.36328125" style="260" customWidth="1"/>
    <col min="9707" max="9707" width="21.36328125" style="260" customWidth="1"/>
    <col min="9708" max="9709" width="0" style="260" hidden="1" customWidth="1"/>
    <col min="9710" max="9711" width="9.08984375" style="260" bestFit="1" customWidth="1"/>
    <col min="9712" max="9720" width="9" style="260"/>
    <col min="9721" max="9760" width="9.08984375" style="260" bestFit="1" customWidth="1"/>
    <col min="9761" max="9961" width="9" style="260"/>
    <col min="9962" max="9962" width="3.36328125" style="260" customWidth="1"/>
    <col min="9963" max="9963" width="21.36328125" style="260" customWidth="1"/>
    <col min="9964" max="9965" width="0" style="260" hidden="1" customWidth="1"/>
    <col min="9966" max="9967" width="9.08984375" style="260" bestFit="1" customWidth="1"/>
    <col min="9968" max="9976" width="9" style="260"/>
    <col min="9977" max="10016" width="9.08984375" style="260" bestFit="1" customWidth="1"/>
    <col min="10017" max="10217" width="9" style="260"/>
    <col min="10218" max="10218" width="3.36328125" style="260" customWidth="1"/>
    <col min="10219" max="10219" width="21.36328125" style="260" customWidth="1"/>
    <col min="10220" max="10221" width="0" style="260" hidden="1" customWidth="1"/>
    <col min="10222" max="10223" width="9.08984375" style="260" bestFit="1" customWidth="1"/>
    <col min="10224" max="10232" width="9" style="260"/>
    <col min="10233" max="10272" width="9.08984375" style="260" bestFit="1" customWidth="1"/>
    <col min="10273" max="10473" width="9" style="260"/>
    <col min="10474" max="10474" width="3.36328125" style="260" customWidth="1"/>
    <col min="10475" max="10475" width="21.36328125" style="260" customWidth="1"/>
    <col min="10476" max="10477" width="0" style="260" hidden="1" customWidth="1"/>
    <col min="10478" max="10479" width="9.08984375" style="260" bestFit="1" customWidth="1"/>
    <col min="10480" max="10488" width="9" style="260"/>
    <col min="10489" max="10528" width="9.08984375" style="260" bestFit="1" customWidth="1"/>
    <col min="10529" max="10729" width="9" style="260"/>
    <col min="10730" max="10730" width="3.36328125" style="260" customWidth="1"/>
    <col min="10731" max="10731" width="21.36328125" style="260" customWidth="1"/>
    <col min="10732" max="10733" width="0" style="260" hidden="1" customWidth="1"/>
    <col min="10734" max="10735" width="9.08984375" style="260" bestFit="1" customWidth="1"/>
    <col min="10736" max="10744" width="9" style="260"/>
    <col min="10745" max="10784" width="9.08984375" style="260" bestFit="1" customWidth="1"/>
    <col min="10785" max="10985" width="9" style="260"/>
    <col min="10986" max="10986" width="3.36328125" style="260" customWidth="1"/>
    <col min="10987" max="10987" width="21.36328125" style="260" customWidth="1"/>
    <col min="10988" max="10989" width="0" style="260" hidden="1" customWidth="1"/>
    <col min="10990" max="10991" width="9.08984375" style="260" bestFit="1" customWidth="1"/>
    <col min="10992" max="11000" width="9" style="260"/>
    <col min="11001" max="11040" width="9.08984375" style="260" bestFit="1" customWidth="1"/>
    <col min="11041" max="11241" width="9" style="260"/>
    <col min="11242" max="11242" width="3.36328125" style="260" customWidth="1"/>
    <col min="11243" max="11243" width="21.36328125" style="260" customWidth="1"/>
    <col min="11244" max="11245" width="0" style="260" hidden="1" customWidth="1"/>
    <col min="11246" max="11247" width="9.08984375" style="260" bestFit="1" customWidth="1"/>
    <col min="11248" max="11256" width="9" style="260"/>
    <col min="11257" max="11296" width="9.08984375" style="260" bestFit="1" customWidth="1"/>
    <col min="11297" max="11497" width="9" style="260"/>
    <col min="11498" max="11498" width="3.36328125" style="260" customWidth="1"/>
    <col min="11499" max="11499" width="21.36328125" style="260" customWidth="1"/>
    <col min="11500" max="11501" width="0" style="260" hidden="1" customWidth="1"/>
    <col min="11502" max="11503" width="9.08984375" style="260" bestFit="1" customWidth="1"/>
    <col min="11504" max="11512" width="9" style="260"/>
    <col min="11513" max="11552" width="9.08984375" style="260" bestFit="1" customWidth="1"/>
    <col min="11553" max="11753" width="9" style="260"/>
    <col min="11754" max="11754" width="3.36328125" style="260" customWidth="1"/>
    <col min="11755" max="11755" width="21.36328125" style="260" customWidth="1"/>
    <col min="11756" max="11757" width="0" style="260" hidden="1" customWidth="1"/>
    <col min="11758" max="11759" width="9.08984375" style="260" bestFit="1" customWidth="1"/>
    <col min="11760" max="11768" width="9" style="260"/>
    <col min="11769" max="11808" width="9.08984375" style="260" bestFit="1" customWidth="1"/>
    <col min="11809" max="12009" width="9" style="260"/>
    <col min="12010" max="12010" width="3.36328125" style="260" customWidth="1"/>
    <col min="12011" max="12011" width="21.36328125" style="260" customWidth="1"/>
    <col min="12012" max="12013" width="0" style="260" hidden="1" customWidth="1"/>
    <col min="12014" max="12015" width="9.08984375" style="260" bestFit="1" customWidth="1"/>
    <col min="12016" max="12024" width="9" style="260"/>
    <col min="12025" max="12064" width="9.08984375" style="260" bestFit="1" customWidth="1"/>
    <col min="12065" max="12265" width="9" style="260"/>
    <col min="12266" max="12266" width="3.36328125" style="260" customWidth="1"/>
    <col min="12267" max="12267" width="21.36328125" style="260" customWidth="1"/>
    <col min="12268" max="12269" width="0" style="260" hidden="1" customWidth="1"/>
    <col min="12270" max="12271" width="9.08984375" style="260" bestFit="1" customWidth="1"/>
    <col min="12272" max="12280" width="9" style="260"/>
    <col min="12281" max="12320" width="9.08984375" style="260" bestFit="1" customWidth="1"/>
    <col min="12321" max="12521" width="9" style="260"/>
    <col min="12522" max="12522" width="3.36328125" style="260" customWidth="1"/>
    <col min="12523" max="12523" width="21.36328125" style="260" customWidth="1"/>
    <col min="12524" max="12525" width="0" style="260" hidden="1" customWidth="1"/>
    <col min="12526" max="12527" width="9.08984375" style="260" bestFit="1" customWidth="1"/>
    <col min="12528" max="12536" width="9" style="260"/>
    <col min="12537" max="12576" width="9.08984375" style="260" bestFit="1" customWidth="1"/>
    <col min="12577" max="12777" width="9" style="260"/>
    <col min="12778" max="12778" width="3.36328125" style="260" customWidth="1"/>
    <col min="12779" max="12779" width="21.36328125" style="260" customWidth="1"/>
    <col min="12780" max="12781" width="0" style="260" hidden="1" customWidth="1"/>
    <col min="12782" max="12783" width="9.08984375" style="260" bestFit="1" customWidth="1"/>
    <col min="12784" max="12792" width="9" style="260"/>
    <col min="12793" max="12832" width="9.08984375" style="260" bestFit="1" customWidth="1"/>
    <col min="12833" max="13033" width="9" style="260"/>
    <col min="13034" max="13034" width="3.36328125" style="260" customWidth="1"/>
    <col min="13035" max="13035" width="21.36328125" style="260" customWidth="1"/>
    <col min="13036" max="13037" width="0" style="260" hidden="1" customWidth="1"/>
    <col min="13038" max="13039" width="9.08984375" style="260" bestFit="1" customWidth="1"/>
    <col min="13040" max="13048" width="9" style="260"/>
    <col min="13049" max="13088" width="9.08984375" style="260" bestFit="1" customWidth="1"/>
    <col min="13089" max="13289" width="9" style="260"/>
    <col min="13290" max="13290" width="3.36328125" style="260" customWidth="1"/>
    <col min="13291" max="13291" width="21.36328125" style="260" customWidth="1"/>
    <col min="13292" max="13293" width="0" style="260" hidden="1" customWidth="1"/>
    <col min="13294" max="13295" width="9.08984375" style="260" bestFit="1" customWidth="1"/>
    <col min="13296" max="13304" width="9" style="260"/>
    <col min="13305" max="13344" width="9.08984375" style="260" bestFit="1" customWidth="1"/>
    <col min="13345" max="13545" width="9" style="260"/>
    <col min="13546" max="13546" width="3.36328125" style="260" customWidth="1"/>
    <col min="13547" max="13547" width="21.36328125" style="260" customWidth="1"/>
    <col min="13548" max="13549" width="0" style="260" hidden="1" customWidth="1"/>
    <col min="13550" max="13551" width="9.08984375" style="260" bestFit="1" customWidth="1"/>
    <col min="13552" max="13560" width="9" style="260"/>
    <col min="13561" max="13600" width="9.08984375" style="260" bestFit="1" customWidth="1"/>
    <col min="13601" max="13801" width="9" style="260"/>
    <col min="13802" max="13802" width="3.36328125" style="260" customWidth="1"/>
    <col min="13803" max="13803" width="21.36328125" style="260" customWidth="1"/>
    <col min="13804" max="13805" width="0" style="260" hidden="1" customWidth="1"/>
    <col min="13806" max="13807" width="9.08984375" style="260" bestFit="1" customWidth="1"/>
    <col min="13808" max="13816" width="9" style="260"/>
    <col min="13817" max="13856" width="9.08984375" style="260" bestFit="1" customWidth="1"/>
    <col min="13857" max="14057" width="9" style="260"/>
    <col min="14058" max="14058" width="3.36328125" style="260" customWidth="1"/>
    <col min="14059" max="14059" width="21.36328125" style="260" customWidth="1"/>
    <col min="14060" max="14061" width="0" style="260" hidden="1" customWidth="1"/>
    <col min="14062" max="14063" width="9.08984375" style="260" bestFit="1" customWidth="1"/>
    <col min="14064" max="14072" width="9" style="260"/>
    <col min="14073" max="14112" width="9.08984375" style="260" bestFit="1" customWidth="1"/>
    <col min="14113" max="14313" width="9" style="260"/>
    <col min="14314" max="14314" width="3.36328125" style="260" customWidth="1"/>
    <col min="14315" max="14315" width="21.36328125" style="260" customWidth="1"/>
    <col min="14316" max="14317" width="0" style="260" hidden="1" customWidth="1"/>
    <col min="14318" max="14319" width="9.08984375" style="260" bestFit="1" customWidth="1"/>
    <col min="14320" max="14328" width="9" style="260"/>
    <col min="14329" max="14368" width="9.08984375" style="260" bestFit="1" customWidth="1"/>
    <col min="14369" max="14569" width="9" style="260"/>
    <col min="14570" max="14570" width="3.36328125" style="260" customWidth="1"/>
    <col min="14571" max="14571" width="21.36328125" style="260" customWidth="1"/>
    <col min="14572" max="14573" width="0" style="260" hidden="1" customWidth="1"/>
    <col min="14574" max="14575" width="9.08984375" style="260" bestFit="1" customWidth="1"/>
    <col min="14576" max="14584" width="9" style="260"/>
    <col min="14585" max="14624" width="9.08984375" style="260" bestFit="1" customWidth="1"/>
    <col min="14625" max="14825" width="9" style="260"/>
    <col min="14826" max="14826" width="3.36328125" style="260" customWidth="1"/>
    <col min="14827" max="14827" width="21.36328125" style="260" customWidth="1"/>
    <col min="14828" max="14829" width="0" style="260" hidden="1" customWidth="1"/>
    <col min="14830" max="14831" width="9.08984375" style="260" bestFit="1" customWidth="1"/>
    <col min="14832" max="14840" width="9" style="260"/>
    <col min="14841" max="14880" width="9.08984375" style="260" bestFit="1" customWidth="1"/>
    <col min="14881" max="15081" width="9" style="260"/>
    <col min="15082" max="15082" width="3.36328125" style="260" customWidth="1"/>
    <col min="15083" max="15083" width="21.36328125" style="260" customWidth="1"/>
    <col min="15084" max="15085" width="0" style="260" hidden="1" customWidth="1"/>
    <col min="15086" max="15087" width="9.08984375" style="260" bestFit="1" customWidth="1"/>
    <col min="15088" max="15096" width="9" style="260"/>
    <col min="15097" max="15136" width="9.08984375" style="260" bestFit="1" customWidth="1"/>
    <col min="15137" max="15337" width="9" style="260"/>
    <col min="15338" max="15338" width="3.36328125" style="260" customWidth="1"/>
    <col min="15339" max="15339" width="21.36328125" style="260" customWidth="1"/>
    <col min="15340" max="15341" width="0" style="260" hidden="1" customWidth="1"/>
    <col min="15342" max="15343" width="9.08984375" style="260" bestFit="1" customWidth="1"/>
    <col min="15344" max="15352" width="9" style="260"/>
    <col min="15353" max="15392" width="9.08984375" style="260" bestFit="1" customWidth="1"/>
    <col min="15393" max="15593" width="9" style="260"/>
    <col min="15594" max="15594" width="3.36328125" style="260" customWidth="1"/>
    <col min="15595" max="15595" width="21.36328125" style="260" customWidth="1"/>
    <col min="15596" max="15597" width="0" style="260" hidden="1" customWidth="1"/>
    <col min="15598" max="15599" width="9.08984375" style="260" bestFit="1" customWidth="1"/>
    <col min="15600" max="15608" width="9" style="260"/>
    <col min="15609" max="15648" width="9.08984375" style="260" bestFit="1" customWidth="1"/>
    <col min="15649" max="15849" width="9" style="260"/>
    <col min="15850" max="15850" width="3.36328125" style="260" customWidth="1"/>
    <col min="15851" max="15851" width="21.36328125" style="260" customWidth="1"/>
    <col min="15852" max="15853" width="0" style="260" hidden="1" customWidth="1"/>
    <col min="15854" max="15855" width="9.08984375" style="260" bestFit="1" customWidth="1"/>
    <col min="15856" max="15864" width="9" style="260"/>
    <col min="15865" max="15904" width="9.08984375" style="260" bestFit="1" customWidth="1"/>
    <col min="15905" max="16105" width="9" style="260"/>
    <col min="16106" max="16106" width="3.36328125" style="260" customWidth="1"/>
    <col min="16107" max="16107" width="21.36328125" style="260" customWidth="1"/>
    <col min="16108" max="16109" width="0" style="260" hidden="1" customWidth="1"/>
    <col min="16110" max="16111" width="9.08984375" style="260" bestFit="1" customWidth="1"/>
    <col min="16112" max="16120" width="9" style="260"/>
    <col min="16121" max="16160" width="9.08984375" style="260" bestFit="1" customWidth="1"/>
    <col min="16161" max="16384" width="9" style="260"/>
  </cols>
  <sheetData>
    <row r="1" spans="1:44" x14ac:dyDescent="0.2">
      <c r="A1" s="256" t="s">
        <v>488</v>
      </c>
      <c r="B1" s="257"/>
      <c r="C1" s="258"/>
      <c r="D1" s="258"/>
      <c r="E1" s="259">
        <v>45093</v>
      </c>
      <c r="F1" s="258"/>
      <c r="G1" s="258"/>
      <c r="H1" s="258"/>
      <c r="I1" s="258"/>
      <c r="J1" s="258"/>
      <c r="K1" s="258"/>
      <c r="L1" s="258"/>
      <c r="M1" s="258"/>
      <c r="N1" s="258"/>
      <c r="O1" s="258"/>
      <c r="P1" s="258"/>
      <c r="Q1" s="258"/>
      <c r="R1" s="258"/>
      <c r="S1" s="258"/>
      <c r="T1" s="258"/>
      <c r="U1" s="258"/>
      <c r="V1" s="258"/>
      <c r="W1" s="258"/>
      <c r="X1" s="258"/>
      <c r="Y1" s="258"/>
      <c r="Z1" s="258"/>
      <c r="AA1" s="258"/>
      <c r="AB1" s="258"/>
      <c r="AC1" s="258"/>
      <c r="AD1" s="258"/>
      <c r="AE1" s="258"/>
      <c r="AF1" s="258"/>
      <c r="AG1" s="258"/>
      <c r="AH1" s="258"/>
      <c r="AI1" s="258"/>
      <c r="AJ1" s="258"/>
      <c r="AK1" s="258"/>
      <c r="AL1" s="258"/>
      <c r="AM1" s="258"/>
      <c r="AN1" s="258"/>
      <c r="AO1" s="258"/>
      <c r="AP1" s="258"/>
      <c r="AQ1" s="258"/>
      <c r="AR1" s="258"/>
    </row>
    <row r="2" spans="1:44" x14ac:dyDescent="0.2">
      <c r="A2" s="257" t="s">
        <v>177</v>
      </c>
      <c r="B2" s="257" t="s">
        <v>350</v>
      </c>
      <c r="C2" s="258"/>
      <c r="D2" s="258"/>
      <c r="E2" s="258" t="s">
        <v>177</v>
      </c>
      <c r="F2" s="258"/>
      <c r="G2" s="258"/>
      <c r="H2" s="258"/>
      <c r="I2" s="258"/>
      <c r="J2" s="258"/>
      <c r="K2" s="258"/>
      <c r="L2" s="258"/>
      <c r="M2" s="258"/>
      <c r="N2" s="258"/>
      <c r="O2" s="258"/>
      <c r="P2" s="258"/>
      <c r="Q2" s="258"/>
      <c r="R2" s="258"/>
      <c r="S2" s="258"/>
      <c r="T2" s="258"/>
      <c r="U2" s="258"/>
      <c r="V2" s="258"/>
      <c r="W2" s="258"/>
      <c r="X2" s="258"/>
      <c r="Y2" s="258"/>
      <c r="Z2" s="258"/>
      <c r="AA2" s="258"/>
      <c r="AB2" s="258"/>
      <c r="AC2" s="258"/>
      <c r="AD2" s="258"/>
      <c r="AE2" s="258"/>
      <c r="AF2" s="258"/>
      <c r="AG2" s="258"/>
      <c r="AH2" s="258"/>
      <c r="AI2" s="258"/>
      <c r="AJ2" s="258"/>
      <c r="AK2" s="258"/>
      <c r="AL2" s="258"/>
      <c r="AM2" s="258"/>
      <c r="AN2" s="258"/>
      <c r="AO2" s="258"/>
      <c r="AP2" s="258"/>
      <c r="AQ2" s="258" t="s">
        <v>489</v>
      </c>
      <c r="AR2" s="258"/>
    </row>
    <row r="3" spans="1:44" x14ac:dyDescent="0.2">
      <c r="A3" s="465" t="s">
        <v>490</v>
      </c>
      <c r="B3" s="466"/>
      <c r="C3" s="261" t="s">
        <v>491</v>
      </c>
      <c r="D3" s="262" t="s">
        <v>133</v>
      </c>
      <c r="E3" s="263" t="s">
        <v>492</v>
      </c>
      <c r="F3" s="262" t="s">
        <v>493</v>
      </c>
      <c r="G3" s="264" t="s">
        <v>494</v>
      </c>
      <c r="H3" s="263" t="s">
        <v>495</v>
      </c>
      <c r="I3" s="263" t="s">
        <v>496</v>
      </c>
      <c r="J3" s="262" t="s">
        <v>497</v>
      </c>
      <c r="K3" s="264" t="s">
        <v>498</v>
      </c>
      <c r="L3" s="263" t="s">
        <v>499</v>
      </c>
      <c r="M3" s="263" t="s">
        <v>500</v>
      </c>
      <c r="N3" s="262" t="s">
        <v>501</v>
      </c>
      <c r="O3" s="264" t="s">
        <v>502</v>
      </c>
      <c r="P3" s="262" t="s">
        <v>503</v>
      </c>
      <c r="Q3" s="264" t="s">
        <v>504</v>
      </c>
      <c r="R3" s="263" t="s">
        <v>505</v>
      </c>
      <c r="S3" s="263" t="s">
        <v>506</v>
      </c>
      <c r="T3" s="262" t="s">
        <v>507</v>
      </c>
      <c r="U3" s="264" t="s">
        <v>508</v>
      </c>
      <c r="V3" s="263" t="s">
        <v>509</v>
      </c>
      <c r="W3" s="263" t="s">
        <v>510</v>
      </c>
      <c r="X3" s="262" t="s">
        <v>511</v>
      </c>
      <c r="Y3" s="264" t="s">
        <v>512</v>
      </c>
      <c r="Z3" s="263" t="s">
        <v>513</v>
      </c>
      <c r="AA3" s="263" t="s">
        <v>514</v>
      </c>
      <c r="AB3" s="262" t="s">
        <v>515</v>
      </c>
      <c r="AC3" s="264" t="s">
        <v>516</v>
      </c>
      <c r="AD3" s="263" t="s">
        <v>517</v>
      </c>
      <c r="AE3" s="263" t="s">
        <v>518</v>
      </c>
      <c r="AF3" s="262" t="s">
        <v>519</v>
      </c>
      <c r="AG3" s="264" t="s">
        <v>520</v>
      </c>
      <c r="AH3" s="263" t="s">
        <v>521</v>
      </c>
      <c r="AI3" s="263" t="s">
        <v>522</v>
      </c>
      <c r="AJ3" s="262" t="s">
        <v>523</v>
      </c>
      <c r="AK3" s="264" t="s">
        <v>524</v>
      </c>
      <c r="AL3" s="263" t="s">
        <v>525</v>
      </c>
      <c r="AM3" s="263" t="s">
        <v>526</v>
      </c>
      <c r="AN3" s="262" t="s">
        <v>527</v>
      </c>
      <c r="AO3" s="264" t="s">
        <v>528</v>
      </c>
      <c r="AP3" s="263" t="s">
        <v>529</v>
      </c>
      <c r="AQ3" s="263" t="s">
        <v>530</v>
      </c>
      <c r="AR3" s="265" t="s">
        <v>531</v>
      </c>
    </row>
    <row r="4" spans="1:44" x14ac:dyDescent="0.2">
      <c r="A4" s="266"/>
      <c r="B4" s="267"/>
      <c r="C4" s="268" t="s">
        <v>532</v>
      </c>
      <c r="D4" s="269" t="s">
        <v>532</v>
      </c>
      <c r="E4" s="270" t="s">
        <v>532</v>
      </c>
      <c r="F4" s="269" t="s">
        <v>532</v>
      </c>
      <c r="G4" s="271" t="s">
        <v>532</v>
      </c>
      <c r="H4" s="270" t="s">
        <v>532</v>
      </c>
      <c r="I4" s="270" t="s">
        <v>532</v>
      </c>
      <c r="J4" s="269" t="s">
        <v>532</v>
      </c>
      <c r="K4" s="271" t="s">
        <v>532</v>
      </c>
      <c r="L4" s="270" t="s">
        <v>532</v>
      </c>
      <c r="M4" s="270" t="s">
        <v>532</v>
      </c>
      <c r="N4" s="269" t="s">
        <v>532</v>
      </c>
      <c r="O4" s="271" t="s">
        <v>532</v>
      </c>
      <c r="P4" s="269" t="s">
        <v>532</v>
      </c>
      <c r="Q4" s="271" t="s">
        <v>532</v>
      </c>
      <c r="R4" s="270" t="s">
        <v>532</v>
      </c>
      <c r="S4" s="270" t="s">
        <v>532</v>
      </c>
      <c r="T4" s="269" t="s">
        <v>532</v>
      </c>
      <c r="U4" s="271" t="s">
        <v>532</v>
      </c>
      <c r="V4" s="270" t="s">
        <v>532</v>
      </c>
      <c r="W4" s="270" t="s">
        <v>532</v>
      </c>
      <c r="X4" s="269" t="s">
        <v>532</v>
      </c>
      <c r="Y4" s="271" t="s">
        <v>532</v>
      </c>
      <c r="Z4" s="270" t="s">
        <v>532</v>
      </c>
      <c r="AA4" s="270" t="s">
        <v>532</v>
      </c>
      <c r="AB4" s="269" t="s">
        <v>532</v>
      </c>
      <c r="AC4" s="271" t="s">
        <v>532</v>
      </c>
      <c r="AD4" s="270" t="s">
        <v>532</v>
      </c>
      <c r="AE4" s="270" t="s">
        <v>532</v>
      </c>
      <c r="AF4" s="269" t="s">
        <v>532</v>
      </c>
      <c r="AG4" s="271" t="s">
        <v>532</v>
      </c>
      <c r="AH4" s="270" t="s">
        <v>532</v>
      </c>
      <c r="AI4" s="270" t="s">
        <v>532</v>
      </c>
      <c r="AJ4" s="269" t="s">
        <v>532</v>
      </c>
      <c r="AK4" s="271" t="s">
        <v>532</v>
      </c>
      <c r="AL4" s="270" t="s">
        <v>532</v>
      </c>
      <c r="AM4" s="270" t="s">
        <v>532</v>
      </c>
      <c r="AN4" s="269" t="s">
        <v>532</v>
      </c>
      <c r="AO4" s="271" t="s">
        <v>532</v>
      </c>
      <c r="AP4" s="270" t="s">
        <v>532</v>
      </c>
      <c r="AQ4" s="270" t="s">
        <v>532</v>
      </c>
      <c r="AR4" s="272" t="s">
        <v>532</v>
      </c>
    </row>
    <row r="5" spans="1:44" x14ac:dyDescent="0.2">
      <c r="A5" s="273" t="s">
        <v>263</v>
      </c>
      <c r="B5" s="274" t="s">
        <v>533</v>
      </c>
      <c r="C5" s="275">
        <v>52217</v>
      </c>
      <c r="D5" s="276">
        <v>5496</v>
      </c>
      <c r="E5" s="277">
        <v>2250</v>
      </c>
      <c r="F5" s="276">
        <v>682</v>
      </c>
      <c r="G5" s="278">
        <v>797</v>
      </c>
      <c r="H5" s="277">
        <v>732</v>
      </c>
      <c r="I5" s="277">
        <v>2451</v>
      </c>
      <c r="J5" s="276">
        <v>105</v>
      </c>
      <c r="K5" s="278">
        <v>727</v>
      </c>
      <c r="L5" s="277">
        <v>204</v>
      </c>
      <c r="M5" s="277">
        <v>2710</v>
      </c>
      <c r="N5" s="276">
        <v>1090</v>
      </c>
      <c r="O5" s="278">
        <v>495</v>
      </c>
      <c r="P5" s="276">
        <v>383</v>
      </c>
      <c r="Q5" s="278">
        <v>1109</v>
      </c>
      <c r="R5" s="277">
        <v>1919</v>
      </c>
      <c r="S5" s="277">
        <v>215</v>
      </c>
      <c r="T5" s="276">
        <v>567</v>
      </c>
      <c r="U5" s="278">
        <v>811</v>
      </c>
      <c r="V5" s="277">
        <v>1485</v>
      </c>
      <c r="W5" s="277">
        <v>1074</v>
      </c>
      <c r="X5" s="276">
        <v>3000</v>
      </c>
      <c r="Y5" s="278">
        <v>1075</v>
      </c>
      <c r="Z5" s="277">
        <v>3053</v>
      </c>
      <c r="AA5" s="277">
        <v>6898</v>
      </c>
      <c r="AB5" s="276">
        <v>942</v>
      </c>
      <c r="AC5" s="278">
        <v>2553</v>
      </c>
      <c r="AD5" s="277">
        <v>732</v>
      </c>
      <c r="AE5" s="277">
        <v>1117</v>
      </c>
      <c r="AF5" s="276">
        <v>1098</v>
      </c>
      <c r="AG5" s="278">
        <v>487</v>
      </c>
      <c r="AH5" s="277">
        <v>417</v>
      </c>
      <c r="AI5" s="277">
        <v>845</v>
      </c>
      <c r="AJ5" s="276">
        <v>71</v>
      </c>
      <c r="AK5" s="278">
        <v>215</v>
      </c>
      <c r="AL5" s="277">
        <v>313</v>
      </c>
      <c r="AM5" s="277">
        <v>227</v>
      </c>
      <c r="AN5" s="276">
        <v>215</v>
      </c>
      <c r="AO5" s="278">
        <v>383</v>
      </c>
      <c r="AP5" s="277">
        <v>852</v>
      </c>
      <c r="AQ5" s="277">
        <v>933</v>
      </c>
      <c r="AR5" s="279">
        <v>1116</v>
      </c>
    </row>
    <row r="6" spans="1:44" x14ac:dyDescent="0.2">
      <c r="A6" s="273" t="s">
        <v>219</v>
      </c>
      <c r="B6" s="274" t="s">
        <v>445</v>
      </c>
      <c r="C6" s="275">
        <v>1559</v>
      </c>
      <c r="D6" s="276">
        <f t="shared" ref="D6:D40" si="0">C6-SUM(E6:AR6)</f>
        <v>89</v>
      </c>
      <c r="E6" s="277">
        <v>98</v>
      </c>
      <c r="F6" s="276">
        <v>2</v>
      </c>
      <c r="G6" s="278">
        <v>25</v>
      </c>
      <c r="H6" s="277">
        <v>8</v>
      </c>
      <c r="I6" s="277">
        <v>15</v>
      </c>
      <c r="J6" s="276">
        <v>0</v>
      </c>
      <c r="K6" s="278">
        <v>5</v>
      </c>
      <c r="L6" s="277">
        <v>9</v>
      </c>
      <c r="M6" s="277">
        <v>123</v>
      </c>
      <c r="N6" s="276">
        <v>0</v>
      </c>
      <c r="O6" s="278">
        <v>0</v>
      </c>
      <c r="P6" s="276">
        <v>21</v>
      </c>
      <c r="Q6" s="278">
        <v>6</v>
      </c>
      <c r="R6" s="277">
        <v>0</v>
      </c>
      <c r="S6" s="277">
        <v>0</v>
      </c>
      <c r="T6" s="276">
        <v>0</v>
      </c>
      <c r="U6" s="278">
        <v>1</v>
      </c>
      <c r="V6" s="277">
        <v>9</v>
      </c>
      <c r="W6" s="277">
        <v>2</v>
      </c>
      <c r="X6" s="276">
        <v>46</v>
      </c>
      <c r="Y6" s="278">
        <v>124</v>
      </c>
      <c r="Z6" s="277">
        <v>145</v>
      </c>
      <c r="AA6" s="277">
        <v>13</v>
      </c>
      <c r="AB6" s="276">
        <v>123</v>
      </c>
      <c r="AC6" s="278">
        <v>1</v>
      </c>
      <c r="AD6" s="277">
        <v>317</v>
      </c>
      <c r="AE6" s="277">
        <v>2</v>
      </c>
      <c r="AF6" s="276">
        <v>18</v>
      </c>
      <c r="AG6" s="278">
        <v>8</v>
      </c>
      <c r="AH6" s="277">
        <v>92</v>
      </c>
      <c r="AI6" s="277">
        <v>1</v>
      </c>
      <c r="AJ6" s="276">
        <v>0</v>
      </c>
      <c r="AK6" s="278">
        <v>15</v>
      </c>
      <c r="AL6" s="277">
        <v>18</v>
      </c>
      <c r="AM6" s="277">
        <v>78</v>
      </c>
      <c r="AN6" s="276">
        <v>0</v>
      </c>
      <c r="AO6" s="278">
        <v>11</v>
      </c>
      <c r="AP6" s="277">
        <v>25</v>
      </c>
      <c r="AQ6" s="277">
        <v>81</v>
      </c>
      <c r="AR6" s="279">
        <v>28</v>
      </c>
    </row>
    <row r="7" spans="1:44" x14ac:dyDescent="0.2">
      <c r="A7" s="273" t="s">
        <v>220</v>
      </c>
      <c r="B7" s="274" t="s">
        <v>249</v>
      </c>
      <c r="C7" s="275">
        <v>4484</v>
      </c>
      <c r="D7" s="276">
        <f t="shared" si="0"/>
        <v>226</v>
      </c>
      <c r="E7" s="277">
        <v>564</v>
      </c>
      <c r="F7" s="276">
        <v>1</v>
      </c>
      <c r="G7" s="278">
        <v>563</v>
      </c>
      <c r="H7" s="277">
        <v>0</v>
      </c>
      <c r="I7" s="277">
        <v>381</v>
      </c>
      <c r="J7" s="276">
        <v>9</v>
      </c>
      <c r="K7" s="278">
        <v>0</v>
      </c>
      <c r="L7" s="277">
        <v>88</v>
      </c>
      <c r="M7" s="277">
        <v>162</v>
      </c>
      <c r="N7" s="276">
        <v>24</v>
      </c>
      <c r="O7" s="278">
        <v>106</v>
      </c>
      <c r="P7" s="276">
        <v>0</v>
      </c>
      <c r="Q7" s="278">
        <v>0</v>
      </c>
      <c r="R7" s="277">
        <v>1</v>
      </c>
      <c r="S7" s="277">
        <v>46</v>
      </c>
      <c r="T7" s="276">
        <v>1</v>
      </c>
      <c r="U7" s="278">
        <v>0</v>
      </c>
      <c r="V7" s="277">
        <v>0</v>
      </c>
      <c r="W7" s="277">
        <v>0</v>
      </c>
      <c r="X7" s="276">
        <v>0</v>
      </c>
      <c r="Y7" s="278">
        <v>2</v>
      </c>
      <c r="Z7" s="277">
        <v>1</v>
      </c>
      <c r="AA7" s="277">
        <v>443</v>
      </c>
      <c r="AB7" s="276">
        <v>6</v>
      </c>
      <c r="AC7" s="278">
        <v>1108</v>
      </c>
      <c r="AD7" s="277">
        <v>9</v>
      </c>
      <c r="AE7" s="277">
        <v>0</v>
      </c>
      <c r="AF7" s="276">
        <v>149</v>
      </c>
      <c r="AG7" s="278">
        <v>0</v>
      </c>
      <c r="AH7" s="277">
        <v>0</v>
      </c>
      <c r="AI7" s="277">
        <v>0</v>
      </c>
      <c r="AJ7" s="276">
        <v>14</v>
      </c>
      <c r="AK7" s="278">
        <v>0</v>
      </c>
      <c r="AL7" s="277">
        <v>0</v>
      </c>
      <c r="AM7" s="277">
        <v>0</v>
      </c>
      <c r="AN7" s="276">
        <v>0</v>
      </c>
      <c r="AO7" s="278">
        <v>1</v>
      </c>
      <c r="AP7" s="277">
        <v>0</v>
      </c>
      <c r="AQ7" s="277">
        <v>352</v>
      </c>
      <c r="AR7" s="279">
        <v>227</v>
      </c>
    </row>
    <row r="8" spans="1:44" x14ac:dyDescent="0.2">
      <c r="A8" s="273" t="s">
        <v>221</v>
      </c>
      <c r="B8" s="274" t="s">
        <v>27</v>
      </c>
      <c r="C8" s="275">
        <v>420</v>
      </c>
      <c r="D8" s="276">
        <f t="shared" si="0"/>
        <v>30</v>
      </c>
      <c r="E8" s="277">
        <v>119</v>
      </c>
      <c r="F8" s="276">
        <v>21</v>
      </c>
      <c r="G8" s="278">
        <v>5</v>
      </c>
      <c r="H8" s="277">
        <v>5</v>
      </c>
      <c r="I8" s="277">
        <v>13</v>
      </c>
      <c r="J8" s="276">
        <v>0</v>
      </c>
      <c r="K8" s="278">
        <v>0</v>
      </c>
      <c r="L8" s="277">
        <v>9</v>
      </c>
      <c r="M8" s="277">
        <v>12</v>
      </c>
      <c r="N8" s="276">
        <v>9</v>
      </c>
      <c r="O8" s="278">
        <v>22</v>
      </c>
      <c r="P8" s="276">
        <v>1</v>
      </c>
      <c r="Q8" s="278">
        <v>8</v>
      </c>
      <c r="R8" s="277">
        <v>0</v>
      </c>
      <c r="S8" s="277">
        <v>13</v>
      </c>
      <c r="T8" s="276">
        <v>0</v>
      </c>
      <c r="U8" s="278">
        <v>5</v>
      </c>
      <c r="V8" s="277">
        <v>1</v>
      </c>
      <c r="W8" s="277">
        <v>8</v>
      </c>
      <c r="X8" s="276">
        <v>1</v>
      </c>
      <c r="Y8" s="278">
        <v>32</v>
      </c>
      <c r="Z8" s="277">
        <v>11</v>
      </c>
      <c r="AA8" s="277">
        <v>4</v>
      </c>
      <c r="AB8" s="276">
        <v>8</v>
      </c>
      <c r="AC8" s="278">
        <v>1</v>
      </c>
      <c r="AD8" s="277">
        <v>1</v>
      </c>
      <c r="AE8" s="277">
        <v>43</v>
      </c>
      <c r="AF8" s="276">
        <v>7</v>
      </c>
      <c r="AG8" s="278">
        <v>0</v>
      </c>
      <c r="AH8" s="277">
        <v>1</v>
      </c>
      <c r="AI8" s="277">
        <v>0</v>
      </c>
      <c r="AJ8" s="276">
        <v>1</v>
      </c>
      <c r="AK8" s="278">
        <v>0</v>
      </c>
      <c r="AL8" s="277">
        <v>0</v>
      </c>
      <c r="AM8" s="277">
        <v>15</v>
      </c>
      <c r="AN8" s="276">
        <v>0</v>
      </c>
      <c r="AO8" s="278">
        <v>1</v>
      </c>
      <c r="AP8" s="277">
        <v>5</v>
      </c>
      <c r="AQ8" s="277">
        <v>7</v>
      </c>
      <c r="AR8" s="279">
        <v>1</v>
      </c>
    </row>
    <row r="9" spans="1:44" x14ac:dyDescent="0.2">
      <c r="A9" s="273" t="s">
        <v>222</v>
      </c>
      <c r="B9" s="274" t="s">
        <v>190</v>
      </c>
      <c r="C9" s="275">
        <v>71746</v>
      </c>
      <c r="D9" s="276">
        <f t="shared" si="0"/>
        <v>20579</v>
      </c>
      <c r="E9" s="277">
        <v>6310</v>
      </c>
      <c r="F9" s="276">
        <v>2289</v>
      </c>
      <c r="G9" s="278">
        <v>2199</v>
      </c>
      <c r="H9" s="277">
        <v>6105</v>
      </c>
      <c r="I9" s="277">
        <v>191</v>
      </c>
      <c r="J9" s="276">
        <v>219</v>
      </c>
      <c r="K9" s="278">
        <v>4036</v>
      </c>
      <c r="L9" s="277">
        <v>481</v>
      </c>
      <c r="M9" s="277">
        <v>1014</v>
      </c>
      <c r="N9" s="276">
        <v>3971</v>
      </c>
      <c r="O9" s="278">
        <v>229</v>
      </c>
      <c r="P9" s="276">
        <v>168</v>
      </c>
      <c r="Q9" s="278">
        <v>1782</v>
      </c>
      <c r="R9" s="277">
        <v>1571</v>
      </c>
      <c r="S9" s="277">
        <v>1055</v>
      </c>
      <c r="T9" s="276">
        <v>226</v>
      </c>
      <c r="U9" s="278">
        <v>2431</v>
      </c>
      <c r="V9" s="277">
        <v>1192</v>
      </c>
      <c r="W9" s="277">
        <v>680</v>
      </c>
      <c r="X9" s="276">
        <v>567</v>
      </c>
      <c r="Y9" s="278">
        <v>238</v>
      </c>
      <c r="Z9" s="277">
        <v>1199</v>
      </c>
      <c r="AA9" s="277">
        <v>893</v>
      </c>
      <c r="AB9" s="276">
        <v>606</v>
      </c>
      <c r="AC9" s="278">
        <v>1022</v>
      </c>
      <c r="AD9" s="277">
        <v>2015</v>
      </c>
      <c r="AE9" s="277">
        <v>749</v>
      </c>
      <c r="AF9" s="276">
        <v>3055</v>
      </c>
      <c r="AG9" s="278">
        <v>24</v>
      </c>
      <c r="AH9" s="277">
        <v>341</v>
      </c>
      <c r="AI9" s="277">
        <v>1803</v>
      </c>
      <c r="AJ9" s="276">
        <v>22</v>
      </c>
      <c r="AK9" s="278">
        <v>22</v>
      </c>
      <c r="AL9" s="277">
        <v>202</v>
      </c>
      <c r="AM9" s="277">
        <v>292</v>
      </c>
      <c r="AN9" s="276">
        <v>223</v>
      </c>
      <c r="AO9" s="278">
        <v>187</v>
      </c>
      <c r="AP9" s="277">
        <v>188</v>
      </c>
      <c r="AQ9" s="277">
        <v>870</v>
      </c>
      <c r="AR9" s="279">
        <v>500</v>
      </c>
    </row>
    <row r="10" spans="1:44" x14ac:dyDescent="0.2">
      <c r="A10" s="273" t="s">
        <v>223</v>
      </c>
      <c r="B10" s="274" t="s">
        <v>28</v>
      </c>
      <c r="C10" s="275">
        <v>13333</v>
      </c>
      <c r="D10" s="276">
        <f t="shared" si="0"/>
        <v>767</v>
      </c>
      <c r="E10" s="277">
        <v>1941</v>
      </c>
      <c r="F10" s="276">
        <v>351</v>
      </c>
      <c r="G10" s="278">
        <v>89</v>
      </c>
      <c r="H10" s="277">
        <v>324</v>
      </c>
      <c r="I10" s="277">
        <v>198</v>
      </c>
      <c r="J10" s="276">
        <v>69</v>
      </c>
      <c r="K10" s="278">
        <v>399</v>
      </c>
      <c r="L10" s="277">
        <v>43</v>
      </c>
      <c r="M10" s="277">
        <v>448</v>
      </c>
      <c r="N10" s="276">
        <v>1408</v>
      </c>
      <c r="O10" s="278">
        <v>325</v>
      </c>
      <c r="P10" s="276">
        <v>1799</v>
      </c>
      <c r="Q10" s="278">
        <v>284</v>
      </c>
      <c r="R10" s="277">
        <v>151</v>
      </c>
      <c r="S10" s="277">
        <v>217</v>
      </c>
      <c r="T10" s="276">
        <v>81</v>
      </c>
      <c r="U10" s="278">
        <v>423</v>
      </c>
      <c r="V10" s="277">
        <v>49</v>
      </c>
      <c r="W10" s="277">
        <v>319</v>
      </c>
      <c r="X10" s="276">
        <v>91</v>
      </c>
      <c r="Y10" s="278">
        <v>157</v>
      </c>
      <c r="Z10" s="277">
        <v>581</v>
      </c>
      <c r="AA10" s="277">
        <v>88</v>
      </c>
      <c r="AB10" s="276">
        <v>368</v>
      </c>
      <c r="AC10" s="278">
        <v>75</v>
      </c>
      <c r="AD10" s="277">
        <v>161</v>
      </c>
      <c r="AE10" s="277">
        <v>270</v>
      </c>
      <c r="AF10" s="276">
        <v>192</v>
      </c>
      <c r="AG10" s="278">
        <v>0</v>
      </c>
      <c r="AH10" s="277">
        <v>974</v>
      </c>
      <c r="AI10" s="277">
        <v>81</v>
      </c>
      <c r="AJ10" s="276">
        <v>144</v>
      </c>
      <c r="AK10" s="278">
        <v>66</v>
      </c>
      <c r="AL10" s="277">
        <v>58</v>
      </c>
      <c r="AM10" s="277">
        <v>43</v>
      </c>
      <c r="AN10" s="276">
        <v>20</v>
      </c>
      <c r="AO10" s="278">
        <v>13</v>
      </c>
      <c r="AP10" s="277">
        <v>73</v>
      </c>
      <c r="AQ10" s="277">
        <v>145</v>
      </c>
      <c r="AR10" s="279">
        <v>48</v>
      </c>
    </row>
    <row r="11" spans="1:44" x14ac:dyDescent="0.2">
      <c r="A11" s="273" t="s">
        <v>224</v>
      </c>
      <c r="B11" s="274" t="s">
        <v>267</v>
      </c>
      <c r="C11" s="275">
        <v>15830</v>
      </c>
      <c r="D11" s="276">
        <f t="shared" si="0"/>
        <v>1747</v>
      </c>
      <c r="E11" s="277">
        <v>1704</v>
      </c>
      <c r="F11" s="276">
        <v>1404</v>
      </c>
      <c r="G11" s="278">
        <v>650</v>
      </c>
      <c r="H11" s="277">
        <v>317</v>
      </c>
      <c r="I11" s="277">
        <v>80</v>
      </c>
      <c r="J11" s="276">
        <v>14</v>
      </c>
      <c r="K11" s="278">
        <v>837</v>
      </c>
      <c r="L11" s="277">
        <v>69</v>
      </c>
      <c r="M11" s="277">
        <v>477</v>
      </c>
      <c r="N11" s="276">
        <v>571</v>
      </c>
      <c r="O11" s="278">
        <v>100</v>
      </c>
      <c r="P11" s="276">
        <v>142</v>
      </c>
      <c r="Q11" s="278">
        <v>49</v>
      </c>
      <c r="R11" s="277">
        <v>518</v>
      </c>
      <c r="S11" s="277">
        <v>621</v>
      </c>
      <c r="T11" s="276">
        <v>86</v>
      </c>
      <c r="U11" s="278">
        <v>540</v>
      </c>
      <c r="V11" s="277">
        <v>375</v>
      </c>
      <c r="W11" s="277">
        <v>762</v>
      </c>
      <c r="X11" s="276">
        <v>262</v>
      </c>
      <c r="Y11" s="278">
        <v>91</v>
      </c>
      <c r="Z11" s="277">
        <v>1234</v>
      </c>
      <c r="AA11" s="277">
        <v>113</v>
      </c>
      <c r="AB11" s="276">
        <v>108</v>
      </c>
      <c r="AC11" s="278">
        <v>27</v>
      </c>
      <c r="AD11" s="277">
        <v>619</v>
      </c>
      <c r="AE11" s="277">
        <v>651</v>
      </c>
      <c r="AF11" s="276">
        <v>610</v>
      </c>
      <c r="AG11" s="278">
        <v>10</v>
      </c>
      <c r="AH11" s="277">
        <v>114</v>
      </c>
      <c r="AI11" s="277">
        <v>242</v>
      </c>
      <c r="AJ11" s="276">
        <v>61</v>
      </c>
      <c r="AK11" s="278">
        <v>60</v>
      </c>
      <c r="AL11" s="277">
        <v>236</v>
      </c>
      <c r="AM11" s="277">
        <v>143</v>
      </c>
      <c r="AN11" s="276">
        <v>73</v>
      </c>
      <c r="AO11" s="278">
        <v>41</v>
      </c>
      <c r="AP11" s="277">
        <v>47</v>
      </c>
      <c r="AQ11" s="277">
        <v>16</v>
      </c>
      <c r="AR11" s="279">
        <v>9</v>
      </c>
    </row>
    <row r="12" spans="1:44" x14ac:dyDescent="0.2">
      <c r="A12" s="273" t="s">
        <v>225</v>
      </c>
      <c r="B12" s="274" t="s">
        <v>29</v>
      </c>
      <c r="C12" s="275">
        <v>27385</v>
      </c>
      <c r="D12" s="276">
        <f t="shared" si="0"/>
        <v>3721</v>
      </c>
      <c r="E12" s="277">
        <v>4289</v>
      </c>
      <c r="F12" s="276">
        <v>4057</v>
      </c>
      <c r="G12" s="278">
        <v>726</v>
      </c>
      <c r="H12" s="277">
        <v>844</v>
      </c>
      <c r="I12" s="277">
        <v>68</v>
      </c>
      <c r="J12" s="276">
        <v>237</v>
      </c>
      <c r="K12" s="278">
        <v>948</v>
      </c>
      <c r="L12" s="277">
        <v>140</v>
      </c>
      <c r="M12" s="277">
        <v>164</v>
      </c>
      <c r="N12" s="276">
        <v>618</v>
      </c>
      <c r="O12" s="278">
        <v>1941</v>
      </c>
      <c r="P12" s="276">
        <v>12</v>
      </c>
      <c r="Q12" s="278">
        <v>76</v>
      </c>
      <c r="R12" s="277">
        <v>369</v>
      </c>
      <c r="S12" s="277">
        <v>1815</v>
      </c>
      <c r="T12" s="276">
        <v>165</v>
      </c>
      <c r="U12" s="278">
        <v>611</v>
      </c>
      <c r="V12" s="277">
        <v>1519</v>
      </c>
      <c r="W12" s="277">
        <v>62</v>
      </c>
      <c r="X12" s="276">
        <v>492</v>
      </c>
      <c r="Y12" s="278">
        <v>101</v>
      </c>
      <c r="Z12" s="277">
        <v>792</v>
      </c>
      <c r="AA12" s="277">
        <v>0</v>
      </c>
      <c r="AB12" s="276">
        <v>125</v>
      </c>
      <c r="AC12" s="278">
        <v>111</v>
      </c>
      <c r="AD12" s="277">
        <v>39</v>
      </c>
      <c r="AE12" s="277">
        <v>596</v>
      </c>
      <c r="AF12" s="276">
        <v>931</v>
      </c>
      <c r="AG12" s="278">
        <v>56</v>
      </c>
      <c r="AH12" s="277">
        <v>3</v>
      </c>
      <c r="AI12" s="277">
        <v>135</v>
      </c>
      <c r="AJ12" s="276">
        <v>816</v>
      </c>
      <c r="AK12" s="278">
        <v>60</v>
      </c>
      <c r="AL12" s="277">
        <v>673</v>
      </c>
      <c r="AM12" s="277">
        <v>21</v>
      </c>
      <c r="AN12" s="276">
        <v>0</v>
      </c>
      <c r="AO12" s="278">
        <v>51</v>
      </c>
      <c r="AP12" s="277">
        <v>1</v>
      </c>
      <c r="AQ12" s="277">
        <v>0</v>
      </c>
      <c r="AR12" s="279">
        <v>0</v>
      </c>
    </row>
    <row r="13" spans="1:44" x14ac:dyDescent="0.2">
      <c r="A13" s="273" t="s">
        <v>226</v>
      </c>
      <c r="B13" s="274" t="s">
        <v>30</v>
      </c>
      <c r="C13" s="275">
        <v>1491</v>
      </c>
      <c r="D13" s="276">
        <f t="shared" si="0"/>
        <v>382</v>
      </c>
      <c r="E13" s="277">
        <v>83</v>
      </c>
      <c r="F13" s="276">
        <v>281</v>
      </c>
      <c r="G13" s="278">
        <v>25</v>
      </c>
      <c r="H13" s="277">
        <v>33</v>
      </c>
      <c r="I13" s="277">
        <v>3</v>
      </c>
      <c r="J13" s="276">
        <v>0</v>
      </c>
      <c r="K13" s="278">
        <v>10</v>
      </c>
      <c r="L13" s="277">
        <v>0</v>
      </c>
      <c r="M13" s="277">
        <v>0</v>
      </c>
      <c r="N13" s="276">
        <v>395</v>
      </c>
      <c r="O13" s="278">
        <v>68</v>
      </c>
      <c r="P13" s="276">
        <v>10</v>
      </c>
      <c r="Q13" s="278">
        <v>10</v>
      </c>
      <c r="R13" s="277">
        <v>20</v>
      </c>
      <c r="S13" s="277">
        <v>0</v>
      </c>
      <c r="T13" s="276">
        <v>0</v>
      </c>
      <c r="U13" s="278">
        <v>28</v>
      </c>
      <c r="V13" s="277">
        <v>43</v>
      </c>
      <c r="W13" s="277">
        <v>0</v>
      </c>
      <c r="X13" s="276">
        <v>0</v>
      </c>
      <c r="Y13" s="278">
        <v>3</v>
      </c>
      <c r="Z13" s="277">
        <v>25</v>
      </c>
      <c r="AA13" s="277">
        <v>0</v>
      </c>
      <c r="AB13" s="276">
        <v>8</v>
      </c>
      <c r="AC13" s="278">
        <v>6</v>
      </c>
      <c r="AD13" s="277">
        <v>22</v>
      </c>
      <c r="AE13" s="277">
        <v>9</v>
      </c>
      <c r="AF13" s="276">
        <v>2</v>
      </c>
      <c r="AG13" s="278">
        <v>0</v>
      </c>
      <c r="AH13" s="277">
        <v>0</v>
      </c>
      <c r="AI13" s="277">
        <v>0</v>
      </c>
      <c r="AJ13" s="276">
        <v>0</v>
      </c>
      <c r="AK13" s="278">
        <v>0</v>
      </c>
      <c r="AL13" s="277">
        <v>0</v>
      </c>
      <c r="AM13" s="277">
        <v>10</v>
      </c>
      <c r="AN13" s="276">
        <v>15</v>
      </c>
      <c r="AO13" s="278">
        <v>0</v>
      </c>
      <c r="AP13" s="277">
        <v>0</v>
      </c>
      <c r="AQ13" s="277">
        <v>0</v>
      </c>
      <c r="AR13" s="279">
        <v>0</v>
      </c>
    </row>
    <row r="14" spans="1:44" x14ac:dyDescent="0.2">
      <c r="A14" s="273" t="s">
        <v>2</v>
      </c>
      <c r="B14" s="274" t="s">
        <v>534</v>
      </c>
      <c r="C14" s="275">
        <v>24915</v>
      </c>
      <c r="D14" s="276">
        <f t="shared" si="0"/>
        <v>6656</v>
      </c>
      <c r="E14" s="277">
        <v>2168</v>
      </c>
      <c r="F14" s="276">
        <v>1733</v>
      </c>
      <c r="G14" s="278">
        <v>961</v>
      </c>
      <c r="H14" s="277">
        <v>293</v>
      </c>
      <c r="I14" s="277">
        <v>25</v>
      </c>
      <c r="J14" s="276">
        <v>29</v>
      </c>
      <c r="K14" s="278">
        <v>950</v>
      </c>
      <c r="L14" s="277">
        <v>62</v>
      </c>
      <c r="M14" s="277">
        <v>918</v>
      </c>
      <c r="N14" s="276">
        <v>1337</v>
      </c>
      <c r="O14" s="278">
        <v>203</v>
      </c>
      <c r="P14" s="276">
        <v>265</v>
      </c>
      <c r="Q14" s="278">
        <v>175</v>
      </c>
      <c r="R14" s="277">
        <v>446</v>
      </c>
      <c r="S14" s="277">
        <v>207</v>
      </c>
      <c r="T14" s="276">
        <v>48</v>
      </c>
      <c r="U14" s="278">
        <v>668</v>
      </c>
      <c r="V14" s="277">
        <v>971</v>
      </c>
      <c r="W14" s="277">
        <v>882</v>
      </c>
      <c r="X14" s="276">
        <v>501</v>
      </c>
      <c r="Y14" s="278">
        <v>36</v>
      </c>
      <c r="Z14" s="277">
        <v>1022</v>
      </c>
      <c r="AA14" s="277">
        <v>90</v>
      </c>
      <c r="AB14" s="276">
        <v>191</v>
      </c>
      <c r="AC14" s="278">
        <v>46</v>
      </c>
      <c r="AD14" s="277">
        <v>238</v>
      </c>
      <c r="AE14" s="277">
        <v>747</v>
      </c>
      <c r="AF14" s="276">
        <v>1321</v>
      </c>
      <c r="AG14" s="278">
        <v>0</v>
      </c>
      <c r="AH14" s="277">
        <v>250</v>
      </c>
      <c r="AI14" s="277">
        <v>512</v>
      </c>
      <c r="AJ14" s="276">
        <v>124</v>
      </c>
      <c r="AK14" s="278">
        <v>173</v>
      </c>
      <c r="AL14" s="277">
        <v>407</v>
      </c>
      <c r="AM14" s="277">
        <v>18</v>
      </c>
      <c r="AN14" s="276">
        <v>35</v>
      </c>
      <c r="AO14" s="278">
        <v>164</v>
      </c>
      <c r="AP14" s="277">
        <v>38</v>
      </c>
      <c r="AQ14" s="277">
        <v>2</v>
      </c>
      <c r="AR14" s="279">
        <v>3</v>
      </c>
    </row>
    <row r="15" spans="1:44" x14ac:dyDescent="0.2">
      <c r="A15" s="273" t="s">
        <v>3</v>
      </c>
      <c r="B15" s="274" t="s">
        <v>31</v>
      </c>
      <c r="C15" s="275">
        <v>10880</v>
      </c>
      <c r="D15" s="276">
        <f t="shared" si="0"/>
        <v>771</v>
      </c>
      <c r="E15" s="277">
        <v>1251</v>
      </c>
      <c r="F15" s="276">
        <v>1443</v>
      </c>
      <c r="G15" s="278">
        <v>296</v>
      </c>
      <c r="H15" s="277">
        <v>203</v>
      </c>
      <c r="I15" s="277">
        <v>17</v>
      </c>
      <c r="J15" s="276">
        <v>12</v>
      </c>
      <c r="K15" s="278">
        <v>196</v>
      </c>
      <c r="L15" s="277">
        <v>32</v>
      </c>
      <c r="M15" s="277">
        <v>216</v>
      </c>
      <c r="N15" s="276">
        <v>146</v>
      </c>
      <c r="O15" s="278">
        <v>830</v>
      </c>
      <c r="P15" s="276">
        <v>167</v>
      </c>
      <c r="Q15" s="278">
        <v>19</v>
      </c>
      <c r="R15" s="277">
        <v>109</v>
      </c>
      <c r="S15" s="277">
        <v>1449</v>
      </c>
      <c r="T15" s="276">
        <v>93</v>
      </c>
      <c r="U15" s="278">
        <v>308</v>
      </c>
      <c r="V15" s="277">
        <v>31</v>
      </c>
      <c r="W15" s="277">
        <v>271</v>
      </c>
      <c r="X15" s="276">
        <v>205</v>
      </c>
      <c r="Y15" s="278">
        <v>103</v>
      </c>
      <c r="Z15" s="277">
        <v>319</v>
      </c>
      <c r="AA15" s="277">
        <v>846</v>
      </c>
      <c r="AB15" s="276">
        <v>56</v>
      </c>
      <c r="AC15" s="278">
        <v>153</v>
      </c>
      <c r="AD15" s="277">
        <v>75</v>
      </c>
      <c r="AE15" s="277">
        <v>318</v>
      </c>
      <c r="AF15" s="276">
        <v>133</v>
      </c>
      <c r="AG15" s="278">
        <v>35</v>
      </c>
      <c r="AH15" s="277">
        <v>42</v>
      </c>
      <c r="AI15" s="277">
        <v>44</v>
      </c>
      <c r="AJ15" s="276">
        <v>317</v>
      </c>
      <c r="AK15" s="278">
        <v>85</v>
      </c>
      <c r="AL15" s="277">
        <v>52</v>
      </c>
      <c r="AM15" s="277">
        <v>47</v>
      </c>
      <c r="AN15" s="276">
        <v>5</v>
      </c>
      <c r="AO15" s="278">
        <v>5</v>
      </c>
      <c r="AP15" s="277">
        <v>109</v>
      </c>
      <c r="AQ15" s="277">
        <v>39</v>
      </c>
      <c r="AR15" s="279">
        <v>32</v>
      </c>
    </row>
    <row r="16" spans="1:44" x14ac:dyDescent="0.2">
      <c r="A16" s="273" t="s">
        <v>4</v>
      </c>
      <c r="B16" s="274" t="s">
        <v>32</v>
      </c>
      <c r="C16" s="275">
        <v>23687</v>
      </c>
      <c r="D16" s="276">
        <f t="shared" si="0"/>
        <v>4316</v>
      </c>
      <c r="E16" s="277">
        <v>6480</v>
      </c>
      <c r="F16" s="276">
        <v>3271</v>
      </c>
      <c r="G16" s="278">
        <v>65</v>
      </c>
      <c r="H16" s="277">
        <v>247</v>
      </c>
      <c r="I16" s="277">
        <v>15</v>
      </c>
      <c r="J16" s="276">
        <v>0</v>
      </c>
      <c r="K16" s="278">
        <v>1254</v>
      </c>
      <c r="L16" s="277">
        <v>85</v>
      </c>
      <c r="M16" s="277">
        <v>34</v>
      </c>
      <c r="N16" s="276">
        <v>5085</v>
      </c>
      <c r="O16" s="278">
        <v>11</v>
      </c>
      <c r="P16" s="276">
        <v>61</v>
      </c>
      <c r="Q16" s="278">
        <v>3</v>
      </c>
      <c r="R16" s="277">
        <v>157</v>
      </c>
      <c r="S16" s="277">
        <v>152</v>
      </c>
      <c r="T16" s="276">
        <v>156</v>
      </c>
      <c r="U16" s="278">
        <v>717</v>
      </c>
      <c r="V16" s="277">
        <v>61</v>
      </c>
      <c r="W16" s="277">
        <v>473</v>
      </c>
      <c r="X16" s="276">
        <v>56</v>
      </c>
      <c r="Y16" s="278">
        <v>17</v>
      </c>
      <c r="Z16" s="277">
        <v>38</v>
      </c>
      <c r="AA16" s="277">
        <v>13</v>
      </c>
      <c r="AB16" s="276">
        <v>105</v>
      </c>
      <c r="AC16" s="278">
        <v>31</v>
      </c>
      <c r="AD16" s="277">
        <v>11</v>
      </c>
      <c r="AE16" s="277">
        <v>53</v>
      </c>
      <c r="AF16" s="276">
        <v>96</v>
      </c>
      <c r="AG16" s="278">
        <v>13</v>
      </c>
      <c r="AH16" s="277">
        <v>82</v>
      </c>
      <c r="AI16" s="277">
        <v>122</v>
      </c>
      <c r="AJ16" s="276">
        <v>165</v>
      </c>
      <c r="AK16" s="278">
        <v>16</v>
      </c>
      <c r="AL16" s="277">
        <v>40</v>
      </c>
      <c r="AM16" s="277">
        <v>0</v>
      </c>
      <c r="AN16" s="276">
        <v>95</v>
      </c>
      <c r="AO16" s="278">
        <v>3</v>
      </c>
      <c r="AP16" s="277">
        <v>88</v>
      </c>
      <c r="AQ16" s="277">
        <v>0</v>
      </c>
      <c r="AR16" s="279">
        <v>0</v>
      </c>
    </row>
    <row r="17" spans="1:44" x14ac:dyDescent="0.2">
      <c r="A17" s="273" t="s">
        <v>5</v>
      </c>
      <c r="B17" s="274" t="s">
        <v>33</v>
      </c>
      <c r="C17" s="275">
        <v>6870</v>
      </c>
      <c r="D17" s="276">
        <f t="shared" si="0"/>
        <v>978</v>
      </c>
      <c r="E17" s="277">
        <v>690</v>
      </c>
      <c r="F17" s="276">
        <v>1893</v>
      </c>
      <c r="G17" s="278">
        <v>406</v>
      </c>
      <c r="H17" s="277">
        <v>50</v>
      </c>
      <c r="I17" s="277">
        <v>4</v>
      </c>
      <c r="J17" s="276">
        <v>9</v>
      </c>
      <c r="K17" s="278">
        <v>114</v>
      </c>
      <c r="L17" s="277">
        <v>65</v>
      </c>
      <c r="M17" s="277">
        <v>353</v>
      </c>
      <c r="N17" s="276">
        <v>292</v>
      </c>
      <c r="O17" s="278">
        <v>89</v>
      </c>
      <c r="P17" s="276">
        <v>0</v>
      </c>
      <c r="Q17" s="278">
        <v>68</v>
      </c>
      <c r="R17" s="277">
        <v>102</v>
      </c>
      <c r="S17" s="277">
        <v>167</v>
      </c>
      <c r="T17" s="276">
        <v>48</v>
      </c>
      <c r="U17" s="278">
        <v>78</v>
      </c>
      <c r="V17" s="277">
        <v>376</v>
      </c>
      <c r="W17" s="277">
        <v>81</v>
      </c>
      <c r="X17" s="276">
        <v>9</v>
      </c>
      <c r="Y17" s="278">
        <v>6</v>
      </c>
      <c r="Z17" s="277">
        <v>241</v>
      </c>
      <c r="AA17" s="277">
        <v>1</v>
      </c>
      <c r="AB17" s="276">
        <v>67</v>
      </c>
      <c r="AC17" s="278">
        <v>7</v>
      </c>
      <c r="AD17" s="277">
        <v>33</v>
      </c>
      <c r="AE17" s="277">
        <v>145</v>
      </c>
      <c r="AF17" s="276">
        <v>45</v>
      </c>
      <c r="AG17" s="278">
        <v>0</v>
      </c>
      <c r="AH17" s="277">
        <v>146</v>
      </c>
      <c r="AI17" s="277">
        <v>33</v>
      </c>
      <c r="AJ17" s="276">
        <v>173</v>
      </c>
      <c r="AK17" s="278">
        <v>4</v>
      </c>
      <c r="AL17" s="277">
        <v>41</v>
      </c>
      <c r="AM17" s="277">
        <v>12</v>
      </c>
      <c r="AN17" s="276">
        <v>0</v>
      </c>
      <c r="AO17" s="278">
        <v>0</v>
      </c>
      <c r="AP17" s="277">
        <v>35</v>
      </c>
      <c r="AQ17" s="277">
        <v>9</v>
      </c>
      <c r="AR17" s="279">
        <v>0</v>
      </c>
    </row>
    <row r="18" spans="1:44" x14ac:dyDescent="0.2">
      <c r="A18" s="273" t="s">
        <v>6</v>
      </c>
      <c r="B18" s="274" t="s">
        <v>34</v>
      </c>
      <c r="C18" s="275">
        <v>39164</v>
      </c>
      <c r="D18" s="276">
        <f t="shared" si="0"/>
        <v>4594</v>
      </c>
      <c r="E18" s="277">
        <v>4229</v>
      </c>
      <c r="F18" s="276">
        <v>5784</v>
      </c>
      <c r="G18" s="278">
        <v>4259</v>
      </c>
      <c r="H18" s="277">
        <v>366</v>
      </c>
      <c r="I18" s="277">
        <v>169</v>
      </c>
      <c r="J18" s="276">
        <v>6</v>
      </c>
      <c r="K18" s="278">
        <v>1663</v>
      </c>
      <c r="L18" s="277">
        <v>292</v>
      </c>
      <c r="M18" s="277">
        <v>663</v>
      </c>
      <c r="N18" s="276">
        <v>1310</v>
      </c>
      <c r="O18" s="278">
        <v>496</v>
      </c>
      <c r="P18" s="276">
        <v>421</v>
      </c>
      <c r="Q18" s="278">
        <v>214</v>
      </c>
      <c r="R18" s="277">
        <v>2556</v>
      </c>
      <c r="S18" s="277">
        <v>844</v>
      </c>
      <c r="T18" s="276">
        <v>442</v>
      </c>
      <c r="U18" s="278">
        <v>1605</v>
      </c>
      <c r="V18" s="277">
        <v>291</v>
      </c>
      <c r="W18" s="277">
        <v>1777</v>
      </c>
      <c r="X18" s="276">
        <v>346</v>
      </c>
      <c r="Y18" s="278">
        <v>162</v>
      </c>
      <c r="Z18" s="277">
        <v>773</v>
      </c>
      <c r="AA18" s="277">
        <v>115</v>
      </c>
      <c r="AB18" s="276">
        <v>1359</v>
      </c>
      <c r="AC18" s="278">
        <v>63</v>
      </c>
      <c r="AD18" s="277">
        <v>212</v>
      </c>
      <c r="AE18" s="277">
        <v>587</v>
      </c>
      <c r="AF18" s="276">
        <v>587</v>
      </c>
      <c r="AG18" s="278">
        <v>108</v>
      </c>
      <c r="AH18" s="277">
        <v>278</v>
      </c>
      <c r="AI18" s="277">
        <v>502</v>
      </c>
      <c r="AJ18" s="276">
        <v>521</v>
      </c>
      <c r="AK18" s="278">
        <v>635</v>
      </c>
      <c r="AL18" s="277">
        <v>545</v>
      </c>
      <c r="AM18" s="277">
        <v>4</v>
      </c>
      <c r="AN18" s="276">
        <v>91</v>
      </c>
      <c r="AO18" s="278">
        <v>83</v>
      </c>
      <c r="AP18" s="277">
        <v>160</v>
      </c>
      <c r="AQ18" s="277">
        <v>28</v>
      </c>
      <c r="AR18" s="279">
        <v>24</v>
      </c>
    </row>
    <row r="19" spans="1:44" x14ac:dyDescent="0.2">
      <c r="A19" s="273" t="s">
        <v>7</v>
      </c>
      <c r="B19" s="274" t="s">
        <v>268</v>
      </c>
      <c r="C19" s="275">
        <v>31734</v>
      </c>
      <c r="D19" s="276">
        <f t="shared" si="0"/>
        <v>9431</v>
      </c>
      <c r="E19" s="277">
        <v>2932</v>
      </c>
      <c r="F19" s="276">
        <v>2245</v>
      </c>
      <c r="G19" s="278">
        <v>538</v>
      </c>
      <c r="H19" s="277">
        <v>190</v>
      </c>
      <c r="I19" s="277">
        <v>177</v>
      </c>
      <c r="J19" s="276">
        <v>21</v>
      </c>
      <c r="K19" s="278">
        <v>670</v>
      </c>
      <c r="L19" s="277">
        <v>749</v>
      </c>
      <c r="M19" s="277">
        <v>157</v>
      </c>
      <c r="N19" s="276">
        <v>1315</v>
      </c>
      <c r="O19" s="278">
        <v>27</v>
      </c>
      <c r="P19" s="276">
        <v>88</v>
      </c>
      <c r="Q19" s="278">
        <v>67</v>
      </c>
      <c r="R19" s="277">
        <v>264</v>
      </c>
      <c r="S19" s="277">
        <v>7743</v>
      </c>
      <c r="T19" s="276">
        <v>153</v>
      </c>
      <c r="U19" s="278">
        <v>319</v>
      </c>
      <c r="V19" s="277">
        <v>52</v>
      </c>
      <c r="W19" s="277">
        <v>1661</v>
      </c>
      <c r="X19" s="276">
        <v>178</v>
      </c>
      <c r="Y19" s="278">
        <v>37</v>
      </c>
      <c r="Z19" s="277">
        <v>40</v>
      </c>
      <c r="AA19" s="277">
        <v>81</v>
      </c>
      <c r="AB19" s="276">
        <v>122</v>
      </c>
      <c r="AC19" s="278">
        <v>21</v>
      </c>
      <c r="AD19" s="277">
        <v>49</v>
      </c>
      <c r="AE19" s="277">
        <v>794</v>
      </c>
      <c r="AF19" s="276">
        <v>606</v>
      </c>
      <c r="AG19" s="278">
        <v>13</v>
      </c>
      <c r="AH19" s="277">
        <v>98</v>
      </c>
      <c r="AI19" s="277">
        <v>135</v>
      </c>
      <c r="AJ19" s="276">
        <v>607</v>
      </c>
      <c r="AK19" s="278">
        <v>12</v>
      </c>
      <c r="AL19" s="277">
        <v>52</v>
      </c>
      <c r="AM19" s="277">
        <v>4</v>
      </c>
      <c r="AN19" s="276">
        <v>46</v>
      </c>
      <c r="AO19" s="278">
        <v>3</v>
      </c>
      <c r="AP19" s="277">
        <v>8</v>
      </c>
      <c r="AQ19" s="277">
        <v>24</v>
      </c>
      <c r="AR19" s="279">
        <v>5</v>
      </c>
    </row>
    <row r="20" spans="1:44" x14ac:dyDescent="0.2">
      <c r="A20" s="273" t="s">
        <v>8</v>
      </c>
      <c r="B20" s="274" t="s">
        <v>269</v>
      </c>
      <c r="C20" s="275">
        <v>30254</v>
      </c>
      <c r="D20" s="276">
        <f t="shared" si="0"/>
        <v>5601</v>
      </c>
      <c r="E20" s="277">
        <v>1875</v>
      </c>
      <c r="F20" s="276">
        <v>5058</v>
      </c>
      <c r="G20" s="278">
        <v>4761</v>
      </c>
      <c r="H20" s="277">
        <v>590</v>
      </c>
      <c r="I20" s="277">
        <v>599</v>
      </c>
      <c r="J20" s="276">
        <v>24</v>
      </c>
      <c r="K20" s="278">
        <v>1375</v>
      </c>
      <c r="L20" s="277">
        <v>40</v>
      </c>
      <c r="M20" s="277">
        <v>187</v>
      </c>
      <c r="N20" s="276">
        <v>1544</v>
      </c>
      <c r="O20" s="278">
        <v>123</v>
      </c>
      <c r="P20" s="276">
        <v>249</v>
      </c>
      <c r="Q20" s="278">
        <v>132</v>
      </c>
      <c r="R20" s="277">
        <v>1052</v>
      </c>
      <c r="S20" s="277">
        <v>235</v>
      </c>
      <c r="T20" s="276">
        <v>693</v>
      </c>
      <c r="U20" s="278">
        <v>264</v>
      </c>
      <c r="V20" s="277">
        <v>211</v>
      </c>
      <c r="W20" s="277">
        <v>950</v>
      </c>
      <c r="X20" s="276">
        <v>158</v>
      </c>
      <c r="Y20" s="278">
        <v>251</v>
      </c>
      <c r="Z20" s="277">
        <v>210</v>
      </c>
      <c r="AA20" s="277">
        <v>250</v>
      </c>
      <c r="AB20" s="276">
        <v>205</v>
      </c>
      <c r="AC20" s="278">
        <v>103</v>
      </c>
      <c r="AD20" s="277">
        <v>55</v>
      </c>
      <c r="AE20" s="277">
        <v>583</v>
      </c>
      <c r="AF20" s="276">
        <v>268</v>
      </c>
      <c r="AG20" s="278">
        <v>0</v>
      </c>
      <c r="AH20" s="277">
        <v>164</v>
      </c>
      <c r="AI20" s="277">
        <v>892</v>
      </c>
      <c r="AJ20" s="276">
        <v>1214</v>
      </c>
      <c r="AK20" s="278">
        <v>52</v>
      </c>
      <c r="AL20" s="277">
        <v>148</v>
      </c>
      <c r="AM20" s="277">
        <v>8</v>
      </c>
      <c r="AN20" s="276">
        <v>18</v>
      </c>
      <c r="AO20" s="278">
        <v>25</v>
      </c>
      <c r="AP20" s="277">
        <v>10</v>
      </c>
      <c r="AQ20" s="277">
        <v>22</v>
      </c>
      <c r="AR20" s="279">
        <v>55</v>
      </c>
    </row>
    <row r="21" spans="1:44" x14ac:dyDescent="0.2">
      <c r="A21" s="273" t="s">
        <v>9</v>
      </c>
      <c r="B21" s="274" t="s">
        <v>270</v>
      </c>
      <c r="C21" s="275">
        <v>10720</v>
      </c>
      <c r="D21" s="276">
        <f t="shared" si="0"/>
        <v>2732</v>
      </c>
      <c r="E21" s="277">
        <v>2506</v>
      </c>
      <c r="F21" s="276">
        <v>617</v>
      </c>
      <c r="G21" s="278">
        <v>725</v>
      </c>
      <c r="H21" s="277">
        <v>663</v>
      </c>
      <c r="I21" s="277">
        <v>0</v>
      </c>
      <c r="J21" s="276">
        <v>66</v>
      </c>
      <c r="K21" s="278">
        <v>232</v>
      </c>
      <c r="L21" s="277">
        <v>31</v>
      </c>
      <c r="M21" s="277">
        <v>184</v>
      </c>
      <c r="N21" s="276">
        <v>278</v>
      </c>
      <c r="O21" s="278">
        <v>1</v>
      </c>
      <c r="P21" s="276">
        <v>15</v>
      </c>
      <c r="Q21" s="278">
        <v>649</v>
      </c>
      <c r="R21" s="277">
        <v>142</v>
      </c>
      <c r="S21" s="277">
        <v>49</v>
      </c>
      <c r="T21" s="276">
        <v>67</v>
      </c>
      <c r="U21" s="278">
        <v>0</v>
      </c>
      <c r="V21" s="277">
        <v>43</v>
      </c>
      <c r="W21" s="277">
        <v>151</v>
      </c>
      <c r="X21" s="276">
        <v>109</v>
      </c>
      <c r="Y21" s="278">
        <v>7</v>
      </c>
      <c r="Z21" s="277">
        <v>10</v>
      </c>
      <c r="AA21" s="277">
        <v>60</v>
      </c>
      <c r="AB21" s="276">
        <v>0</v>
      </c>
      <c r="AC21" s="278">
        <v>9</v>
      </c>
      <c r="AD21" s="277">
        <v>69</v>
      </c>
      <c r="AE21" s="277">
        <v>7</v>
      </c>
      <c r="AF21" s="276">
        <v>112</v>
      </c>
      <c r="AG21" s="278">
        <v>3</v>
      </c>
      <c r="AH21" s="277">
        <v>235</v>
      </c>
      <c r="AI21" s="277">
        <v>9</v>
      </c>
      <c r="AJ21" s="276">
        <v>69</v>
      </c>
      <c r="AK21" s="278">
        <v>202</v>
      </c>
      <c r="AL21" s="277">
        <v>529</v>
      </c>
      <c r="AM21" s="277">
        <v>0</v>
      </c>
      <c r="AN21" s="276">
        <v>0</v>
      </c>
      <c r="AO21" s="278">
        <v>10</v>
      </c>
      <c r="AP21" s="277">
        <v>102</v>
      </c>
      <c r="AQ21" s="277">
        <v>27</v>
      </c>
      <c r="AR21" s="279">
        <v>0</v>
      </c>
    </row>
    <row r="22" spans="1:44" x14ac:dyDescent="0.2">
      <c r="A22" s="273" t="s">
        <v>10</v>
      </c>
      <c r="B22" s="274" t="s">
        <v>280</v>
      </c>
      <c r="C22" s="275">
        <v>11196</v>
      </c>
      <c r="D22" s="276">
        <f t="shared" si="0"/>
        <v>1058</v>
      </c>
      <c r="E22" s="277">
        <v>1505</v>
      </c>
      <c r="F22" s="276">
        <v>1466</v>
      </c>
      <c r="G22" s="278">
        <v>514</v>
      </c>
      <c r="H22" s="277">
        <v>147</v>
      </c>
      <c r="I22" s="277">
        <v>14</v>
      </c>
      <c r="J22" s="276">
        <v>13</v>
      </c>
      <c r="K22" s="278">
        <v>1254</v>
      </c>
      <c r="L22" s="277">
        <v>48</v>
      </c>
      <c r="M22" s="277">
        <v>266</v>
      </c>
      <c r="N22" s="276">
        <v>162</v>
      </c>
      <c r="O22" s="278">
        <v>213</v>
      </c>
      <c r="P22" s="276">
        <v>152</v>
      </c>
      <c r="Q22" s="278">
        <v>104</v>
      </c>
      <c r="R22" s="277">
        <v>51</v>
      </c>
      <c r="S22" s="277">
        <v>8</v>
      </c>
      <c r="T22" s="276">
        <v>72</v>
      </c>
      <c r="U22" s="278">
        <v>142</v>
      </c>
      <c r="V22" s="277">
        <v>137</v>
      </c>
      <c r="W22" s="277">
        <v>93</v>
      </c>
      <c r="X22" s="276">
        <v>165</v>
      </c>
      <c r="Y22" s="278">
        <v>31</v>
      </c>
      <c r="Z22" s="277">
        <v>376</v>
      </c>
      <c r="AA22" s="277">
        <v>35</v>
      </c>
      <c r="AB22" s="276">
        <v>108</v>
      </c>
      <c r="AC22" s="278">
        <v>2</v>
      </c>
      <c r="AD22" s="277">
        <v>13</v>
      </c>
      <c r="AE22" s="277">
        <v>452</v>
      </c>
      <c r="AF22" s="276">
        <v>248</v>
      </c>
      <c r="AG22" s="278">
        <v>319</v>
      </c>
      <c r="AH22" s="277">
        <v>163</v>
      </c>
      <c r="AI22" s="277">
        <v>3</v>
      </c>
      <c r="AJ22" s="276">
        <v>2</v>
      </c>
      <c r="AK22" s="278">
        <v>6</v>
      </c>
      <c r="AL22" s="277">
        <v>2</v>
      </c>
      <c r="AM22" s="277">
        <v>0</v>
      </c>
      <c r="AN22" s="276">
        <v>1567</v>
      </c>
      <c r="AO22" s="278">
        <v>18</v>
      </c>
      <c r="AP22" s="277">
        <v>164</v>
      </c>
      <c r="AQ22" s="277">
        <v>103</v>
      </c>
      <c r="AR22" s="279">
        <v>0</v>
      </c>
    </row>
    <row r="23" spans="1:44" x14ac:dyDescent="0.2">
      <c r="A23" s="273" t="s">
        <v>11</v>
      </c>
      <c r="B23" s="274" t="s">
        <v>35</v>
      </c>
      <c r="C23" s="275">
        <v>38482</v>
      </c>
      <c r="D23" s="276">
        <f t="shared" si="0"/>
        <v>7041</v>
      </c>
      <c r="E23" s="277">
        <v>10403</v>
      </c>
      <c r="F23" s="276">
        <v>3136</v>
      </c>
      <c r="G23" s="278">
        <v>1365</v>
      </c>
      <c r="H23" s="277">
        <v>567</v>
      </c>
      <c r="I23" s="277">
        <v>1357</v>
      </c>
      <c r="J23" s="276">
        <v>39</v>
      </c>
      <c r="K23" s="278">
        <v>1016</v>
      </c>
      <c r="L23" s="277">
        <v>52</v>
      </c>
      <c r="M23" s="277">
        <v>245</v>
      </c>
      <c r="N23" s="276">
        <v>1152</v>
      </c>
      <c r="O23" s="278">
        <v>725</v>
      </c>
      <c r="P23" s="276">
        <v>99</v>
      </c>
      <c r="Q23" s="278">
        <v>314</v>
      </c>
      <c r="R23" s="277">
        <v>135</v>
      </c>
      <c r="S23" s="277">
        <v>556</v>
      </c>
      <c r="T23" s="276">
        <v>309</v>
      </c>
      <c r="U23" s="278">
        <v>94</v>
      </c>
      <c r="V23" s="277">
        <v>1473</v>
      </c>
      <c r="W23" s="277">
        <v>1430</v>
      </c>
      <c r="X23" s="276">
        <v>241</v>
      </c>
      <c r="Y23" s="278">
        <v>306</v>
      </c>
      <c r="Z23" s="277">
        <v>1375</v>
      </c>
      <c r="AA23" s="277">
        <v>794</v>
      </c>
      <c r="AB23" s="276">
        <v>12</v>
      </c>
      <c r="AC23" s="278">
        <v>350</v>
      </c>
      <c r="AD23" s="277">
        <v>568</v>
      </c>
      <c r="AE23" s="277">
        <v>431</v>
      </c>
      <c r="AF23" s="276">
        <v>786</v>
      </c>
      <c r="AG23" s="278">
        <v>3</v>
      </c>
      <c r="AH23" s="277">
        <v>115</v>
      </c>
      <c r="AI23" s="277">
        <v>140</v>
      </c>
      <c r="AJ23" s="276">
        <v>96</v>
      </c>
      <c r="AK23" s="278">
        <v>112</v>
      </c>
      <c r="AL23" s="277">
        <v>916</v>
      </c>
      <c r="AM23" s="277">
        <v>22</v>
      </c>
      <c r="AN23" s="276">
        <v>140</v>
      </c>
      <c r="AO23" s="278">
        <v>365</v>
      </c>
      <c r="AP23" s="277">
        <v>181</v>
      </c>
      <c r="AQ23" s="277">
        <v>0</v>
      </c>
      <c r="AR23" s="279">
        <v>21</v>
      </c>
    </row>
    <row r="24" spans="1:44" x14ac:dyDescent="0.2">
      <c r="A24" s="273" t="s">
        <v>12</v>
      </c>
      <c r="B24" s="274" t="s">
        <v>365</v>
      </c>
      <c r="C24" s="275">
        <v>13315</v>
      </c>
      <c r="D24" s="276">
        <f t="shared" si="0"/>
        <v>3151</v>
      </c>
      <c r="E24" s="277">
        <v>474</v>
      </c>
      <c r="F24" s="276">
        <v>3386</v>
      </c>
      <c r="G24" s="278">
        <v>508</v>
      </c>
      <c r="H24" s="277">
        <v>824</v>
      </c>
      <c r="I24" s="277">
        <v>0</v>
      </c>
      <c r="J24" s="276">
        <v>0</v>
      </c>
      <c r="K24" s="278">
        <v>731</v>
      </c>
      <c r="L24" s="277">
        <v>0</v>
      </c>
      <c r="M24" s="277">
        <v>12</v>
      </c>
      <c r="N24" s="276">
        <v>41</v>
      </c>
      <c r="O24" s="278">
        <v>0</v>
      </c>
      <c r="P24" s="276">
        <v>96</v>
      </c>
      <c r="Q24" s="278">
        <v>144</v>
      </c>
      <c r="R24" s="277">
        <v>423</v>
      </c>
      <c r="S24" s="277">
        <v>0</v>
      </c>
      <c r="T24" s="276">
        <v>31</v>
      </c>
      <c r="U24" s="278">
        <v>10</v>
      </c>
      <c r="V24" s="277">
        <v>2279</v>
      </c>
      <c r="W24" s="277">
        <v>24</v>
      </c>
      <c r="X24" s="276">
        <v>200</v>
      </c>
      <c r="Y24" s="278">
        <v>0</v>
      </c>
      <c r="Z24" s="277">
        <v>12</v>
      </c>
      <c r="AA24" s="277">
        <v>0</v>
      </c>
      <c r="AB24" s="276">
        <v>0</v>
      </c>
      <c r="AC24" s="278">
        <v>89</v>
      </c>
      <c r="AD24" s="277">
        <v>0</v>
      </c>
      <c r="AE24" s="277">
        <v>661</v>
      </c>
      <c r="AF24" s="276">
        <v>8</v>
      </c>
      <c r="AG24" s="278">
        <v>15</v>
      </c>
      <c r="AH24" s="277">
        <v>0</v>
      </c>
      <c r="AI24" s="277">
        <v>79</v>
      </c>
      <c r="AJ24" s="276">
        <v>0</v>
      </c>
      <c r="AK24" s="278">
        <v>2</v>
      </c>
      <c r="AL24" s="277">
        <v>105</v>
      </c>
      <c r="AM24" s="277">
        <v>0</v>
      </c>
      <c r="AN24" s="276">
        <v>0</v>
      </c>
      <c r="AO24" s="278">
        <v>0</v>
      </c>
      <c r="AP24" s="277">
        <v>0</v>
      </c>
      <c r="AQ24" s="277">
        <v>10</v>
      </c>
      <c r="AR24" s="279">
        <v>0</v>
      </c>
    </row>
    <row r="25" spans="1:44" x14ac:dyDescent="0.2">
      <c r="A25" s="273" t="s">
        <v>13</v>
      </c>
      <c r="B25" s="274" t="s">
        <v>191</v>
      </c>
      <c r="C25" s="275">
        <v>32308</v>
      </c>
      <c r="D25" s="276">
        <f t="shared" si="0"/>
        <v>9941</v>
      </c>
      <c r="E25" s="277">
        <v>2887</v>
      </c>
      <c r="F25" s="276">
        <v>1816</v>
      </c>
      <c r="G25" s="278">
        <v>6662</v>
      </c>
      <c r="H25" s="277">
        <v>692</v>
      </c>
      <c r="I25" s="277">
        <v>105</v>
      </c>
      <c r="J25" s="276">
        <v>16</v>
      </c>
      <c r="K25" s="278">
        <v>555</v>
      </c>
      <c r="L25" s="277">
        <v>882</v>
      </c>
      <c r="M25" s="277">
        <v>287</v>
      </c>
      <c r="N25" s="276">
        <v>432</v>
      </c>
      <c r="O25" s="278">
        <v>71</v>
      </c>
      <c r="P25" s="276">
        <v>166</v>
      </c>
      <c r="Q25" s="278">
        <v>197</v>
      </c>
      <c r="R25" s="277">
        <v>544</v>
      </c>
      <c r="S25" s="277">
        <v>439</v>
      </c>
      <c r="T25" s="276">
        <v>379</v>
      </c>
      <c r="U25" s="278">
        <v>715</v>
      </c>
      <c r="V25" s="277">
        <v>671</v>
      </c>
      <c r="W25" s="277">
        <v>606</v>
      </c>
      <c r="X25" s="276">
        <v>248</v>
      </c>
      <c r="Y25" s="278">
        <v>75</v>
      </c>
      <c r="Z25" s="277">
        <v>777</v>
      </c>
      <c r="AA25" s="277">
        <v>117</v>
      </c>
      <c r="AB25" s="276">
        <v>70</v>
      </c>
      <c r="AC25" s="278">
        <v>222</v>
      </c>
      <c r="AD25" s="277">
        <v>174</v>
      </c>
      <c r="AE25" s="277">
        <v>207</v>
      </c>
      <c r="AF25" s="276">
        <v>318</v>
      </c>
      <c r="AG25" s="278">
        <v>3</v>
      </c>
      <c r="AH25" s="277">
        <v>297</v>
      </c>
      <c r="AI25" s="277">
        <v>597</v>
      </c>
      <c r="AJ25" s="276">
        <v>146</v>
      </c>
      <c r="AK25" s="278">
        <v>33</v>
      </c>
      <c r="AL25" s="277">
        <v>651</v>
      </c>
      <c r="AM25" s="277">
        <v>57</v>
      </c>
      <c r="AN25" s="276">
        <v>19</v>
      </c>
      <c r="AO25" s="278">
        <v>0</v>
      </c>
      <c r="AP25" s="277">
        <v>74</v>
      </c>
      <c r="AQ25" s="277">
        <v>132</v>
      </c>
      <c r="AR25" s="279">
        <v>28</v>
      </c>
    </row>
    <row r="26" spans="1:44" x14ac:dyDescent="0.2">
      <c r="A26" s="273" t="s">
        <v>14</v>
      </c>
      <c r="B26" s="274" t="s">
        <v>50</v>
      </c>
      <c r="C26" s="275">
        <v>35106</v>
      </c>
      <c r="D26" s="276">
        <f t="shared" si="0"/>
        <v>8818</v>
      </c>
      <c r="E26" s="277">
        <v>4915</v>
      </c>
      <c r="F26" s="276">
        <v>1451</v>
      </c>
      <c r="G26" s="278">
        <v>650</v>
      </c>
      <c r="H26" s="277">
        <v>797</v>
      </c>
      <c r="I26" s="277">
        <v>290</v>
      </c>
      <c r="J26" s="276">
        <v>165</v>
      </c>
      <c r="K26" s="278">
        <v>596</v>
      </c>
      <c r="L26" s="277">
        <v>29</v>
      </c>
      <c r="M26" s="277">
        <v>2900</v>
      </c>
      <c r="N26" s="276">
        <v>549</v>
      </c>
      <c r="O26" s="278">
        <v>163</v>
      </c>
      <c r="P26" s="276">
        <v>811</v>
      </c>
      <c r="Q26" s="278">
        <v>175</v>
      </c>
      <c r="R26" s="277">
        <v>679</v>
      </c>
      <c r="S26" s="277">
        <v>324</v>
      </c>
      <c r="T26" s="276">
        <v>177</v>
      </c>
      <c r="U26" s="278">
        <v>387</v>
      </c>
      <c r="V26" s="277">
        <v>397</v>
      </c>
      <c r="W26" s="277">
        <v>533</v>
      </c>
      <c r="X26" s="276">
        <v>432</v>
      </c>
      <c r="Y26" s="278">
        <v>338</v>
      </c>
      <c r="Z26" s="277">
        <v>1129</v>
      </c>
      <c r="AA26" s="277">
        <v>178</v>
      </c>
      <c r="AB26" s="276">
        <v>175</v>
      </c>
      <c r="AC26" s="278">
        <v>793</v>
      </c>
      <c r="AD26" s="277">
        <v>379</v>
      </c>
      <c r="AE26" s="277">
        <v>2318</v>
      </c>
      <c r="AF26" s="276">
        <v>2990</v>
      </c>
      <c r="AG26" s="278">
        <v>38</v>
      </c>
      <c r="AH26" s="277">
        <v>91</v>
      </c>
      <c r="AI26" s="277">
        <v>259</v>
      </c>
      <c r="AJ26" s="276">
        <v>28</v>
      </c>
      <c r="AK26" s="278">
        <v>158</v>
      </c>
      <c r="AL26" s="277">
        <v>603</v>
      </c>
      <c r="AM26" s="277">
        <v>55</v>
      </c>
      <c r="AN26" s="276">
        <v>153</v>
      </c>
      <c r="AO26" s="278">
        <v>76</v>
      </c>
      <c r="AP26" s="277">
        <v>46</v>
      </c>
      <c r="AQ26" s="277">
        <v>43</v>
      </c>
      <c r="AR26" s="279">
        <v>18</v>
      </c>
    </row>
    <row r="27" spans="1:44" x14ac:dyDescent="0.2">
      <c r="A27" s="273" t="s">
        <v>15</v>
      </c>
      <c r="B27" s="274" t="s">
        <v>36</v>
      </c>
      <c r="C27" s="275">
        <v>160898</v>
      </c>
      <c r="D27" s="276">
        <f t="shared" si="0"/>
        <v>39946</v>
      </c>
      <c r="E27" s="277">
        <v>24975</v>
      </c>
      <c r="F27" s="276">
        <v>16540</v>
      </c>
      <c r="G27" s="278">
        <v>5351</v>
      </c>
      <c r="H27" s="277">
        <v>8271</v>
      </c>
      <c r="I27" s="277">
        <v>1758</v>
      </c>
      <c r="J27" s="276">
        <v>990</v>
      </c>
      <c r="K27" s="278">
        <v>5172</v>
      </c>
      <c r="L27" s="277">
        <v>1246</v>
      </c>
      <c r="M27" s="277">
        <v>4190</v>
      </c>
      <c r="N27" s="276">
        <v>8789</v>
      </c>
      <c r="O27" s="278">
        <v>1269</v>
      </c>
      <c r="P27" s="276">
        <v>1232</v>
      </c>
      <c r="Q27" s="278">
        <v>3691</v>
      </c>
      <c r="R27" s="277">
        <v>2451</v>
      </c>
      <c r="S27" s="277">
        <v>4236</v>
      </c>
      <c r="T27" s="276">
        <v>2924</v>
      </c>
      <c r="U27" s="278">
        <v>1071</v>
      </c>
      <c r="V27" s="277">
        <v>1706</v>
      </c>
      <c r="W27" s="277">
        <v>1293</v>
      </c>
      <c r="X27" s="276">
        <v>1038</v>
      </c>
      <c r="Y27" s="278">
        <v>1126</v>
      </c>
      <c r="Z27" s="277">
        <v>2505</v>
      </c>
      <c r="AA27" s="277">
        <v>1937</v>
      </c>
      <c r="AB27" s="276">
        <v>1238</v>
      </c>
      <c r="AC27" s="278">
        <v>1488</v>
      </c>
      <c r="AD27" s="277">
        <v>1882</v>
      </c>
      <c r="AE27" s="277">
        <v>1242</v>
      </c>
      <c r="AF27" s="276">
        <v>2462</v>
      </c>
      <c r="AG27" s="278">
        <v>542</v>
      </c>
      <c r="AH27" s="277">
        <v>615</v>
      </c>
      <c r="AI27" s="277">
        <v>1142</v>
      </c>
      <c r="AJ27" s="276">
        <v>831</v>
      </c>
      <c r="AK27" s="278">
        <v>363</v>
      </c>
      <c r="AL27" s="277">
        <v>585</v>
      </c>
      <c r="AM27" s="277">
        <v>404</v>
      </c>
      <c r="AN27" s="276">
        <v>1129</v>
      </c>
      <c r="AO27" s="278">
        <v>404</v>
      </c>
      <c r="AP27" s="277">
        <v>899</v>
      </c>
      <c r="AQ27" s="277">
        <v>942</v>
      </c>
      <c r="AR27" s="279">
        <v>1023</v>
      </c>
    </row>
    <row r="28" spans="1:44" x14ac:dyDescent="0.2">
      <c r="A28" s="273" t="s">
        <v>16</v>
      </c>
      <c r="B28" s="274" t="s">
        <v>192</v>
      </c>
      <c r="C28" s="275">
        <v>7222</v>
      </c>
      <c r="D28" s="276">
        <f t="shared" si="0"/>
        <v>2084</v>
      </c>
      <c r="E28" s="277">
        <v>1982</v>
      </c>
      <c r="F28" s="276">
        <v>765</v>
      </c>
      <c r="G28" s="278">
        <v>179</v>
      </c>
      <c r="H28" s="277">
        <v>26</v>
      </c>
      <c r="I28" s="277">
        <v>199</v>
      </c>
      <c r="J28" s="276">
        <v>10</v>
      </c>
      <c r="K28" s="278">
        <v>0</v>
      </c>
      <c r="L28" s="277">
        <v>419</v>
      </c>
      <c r="M28" s="277">
        <v>196</v>
      </c>
      <c r="N28" s="276">
        <v>188</v>
      </c>
      <c r="O28" s="278">
        <v>250</v>
      </c>
      <c r="P28" s="276">
        <v>2</v>
      </c>
      <c r="Q28" s="278">
        <v>30</v>
      </c>
      <c r="R28" s="277">
        <v>7</v>
      </c>
      <c r="S28" s="277">
        <v>157</v>
      </c>
      <c r="T28" s="276">
        <v>0</v>
      </c>
      <c r="U28" s="278">
        <v>0</v>
      </c>
      <c r="V28" s="277">
        <v>219</v>
      </c>
      <c r="W28" s="277">
        <v>0</v>
      </c>
      <c r="X28" s="276">
        <v>17</v>
      </c>
      <c r="Y28" s="278">
        <v>3</v>
      </c>
      <c r="Z28" s="277">
        <v>23</v>
      </c>
      <c r="AA28" s="277">
        <v>1</v>
      </c>
      <c r="AB28" s="276">
        <v>223</v>
      </c>
      <c r="AC28" s="278">
        <v>9</v>
      </c>
      <c r="AD28" s="277">
        <v>17</v>
      </c>
      <c r="AE28" s="277">
        <v>143</v>
      </c>
      <c r="AF28" s="276">
        <v>3</v>
      </c>
      <c r="AG28" s="278">
        <v>13</v>
      </c>
      <c r="AH28" s="277">
        <v>0</v>
      </c>
      <c r="AI28" s="277">
        <v>0</v>
      </c>
      <c r="AJ28" s="276">
        <v>0</v>
      </c>
      <c r="AK28" s="278">
        <v>0</v>
      </c>
      <c r="AL28" s="277">
        <v>13</v>
      </c>
      <c r="AM28" s="277">
        <v>33</v>
      </c>
      <c r="AN28" s="276">
        <v>0</v>
      </c>
      <c r="AO28" s="278">
        <v>0</v>
      </c>
      <c r="AP28" s="277">
        <v>0</v>
      </c>
      <c r="AQ28" s="277">
        <v>11</v>
      </c>
      <c r="AR28" s="279">
        <v>0</v>
      </c>
    </row>
    <row r="29" spans="1:44" x14ac:dyDescent="0.2">
      <c r="A29" s="273" t="s">
        <v>17</v>
      </c>
      <c r="B29" s="274" t="s">
        <v>272</v>
      </c>
      <c r="C29" s="275">
        <v>3361</v>
      </c>
      <c r="D29" s="276">
        <f t="shared" si="0"/>
        <v>1174</v>
      </c>
      <c r="E29" s="277">
        <v>379</v>
      </c>
      <c r="F29" s="276">
        <v>382</v>
      </c>
      <c r="G29" s="278">
        <v>127</v>
      </c>
      <c r="H29" s="277">
        <v>264</v>
      </c>
      <c r="I29" s="277">
        <v>11</v>
      </c>
      <c r="J29" s="276">
        <v>64</v>
      </c>
      <c r="K29" s="278">
        <v>44</v>
      </c>
      <c r="L29" s="277">
        <v>38</v>
      </c>
      <c r="M29" s="277">
        <v>36</v>
      </c>
      <c r="N29" s="276">
        <v>131</v>
      </c>
      <c r="O29" s="278">
        <v>54</v>
      </c>
      <c r="P29" s="276">
        <v>6</v>
      </c>
      <c r="Q29" s="278">
        <v>72</v>
      </c>
      <c r="R29" s="277">
        <v>11</v>
      </c>
      <c r="S29" s="277">
        <v>119</v>
      </c>
      <c r="T29" s="276">
        <v>58</v>
      </c>
      <c r="U29" s="278">
        <v>46</v>
      </c>
      <c r="V29" s="277">
        <v>47</v>
      </c>
      <c r="W29" s="277">
        <v>7</v>
      </c>
      <c r="X29" s="276">
        <v>27</v>
      </c>
      <c r="Y29" s="278">
        <v>3</v>
      </c>
      <c r="Z29" s="277">
        <v>25</v>
      </c>
      <c r="AA29" s="277">
        <v>33</v>
      </c>
      <c r="AB29" s="276">
        <v>9</v>
      </c>
      <c r="AC29" s="278">
        <v>23</v>
      </c>
      <c r="AD29" s="277">
        <v>36</v>
      </c>
      <c r="AE29" s="277">
        <v>11</v>
      </c>
      <c r="AF29" s="276">
        <v>13</v>
      </c>
      <c r="AG29" s="278">
        <v>5</v>
      </c>
      <c r="AH29" s="277">
        <v>14</v>
      </c>
      <c r="AI29" s="277">
        <v>3</v>
      </c>
      <c r="AJ29" s="276">
        <v>11</v>
      </c>
      <c r="AK29" s="278">
        <v>5</v>
      </c>
      <c r="AL29" s="277">
        <v>7</v>
      </c>
      <c r="AM29" s="277">
        <v>8</v>
      </c>
      <c r="AN29" s="276">
        <v>4</v>
      </c>
      <c r="AO29" s="278">
        <v>39</v>
      </c>
      <c r="AP29" s="277">
        <v>8</v>
      </c>
      <c r="AQ29" s="277">
        <v>7</v>
      </c>
      <c r="AR29" s="279">
        <v>0</v>
      </c>
    </row>
    <row r="30" spans="1:44" x14ac:dyDescent="0.2">
      <c r="A30" s="273" t="s">
        <v>18</v>
      </c>
      <c r="B30" s="274" t="s">
        <v>281</v>
      </c>
      <c r="C30" s="275">
        <v>11375</v>
      </c>
      <c r="D30" s="276">
        <f t="shared" si="0"/>
        <v>3172</v>
      </c>
      <c r="E30" s="277">
        <v>1918</v>
      </c>
      <c r="F30" s="276">
        <v>1231</v>
      </c>
      <c r="G30" s="278">
        <v>410</v>
      </c>
      <c r="H30" s="277">
        <v>663</v>
      </c>
      <c r="I30" s="277">
        <v>143</v>
      </c>
      <c r="J30" s="276">
        <v>97</v>
      </c>
      <c r="K30" s="278">
        <v>199</v>
      </c>
      <c r="L30" s="277">
        <v>270</v>
      </c>
      <c r="M30" s="277">
        <v>221</v>
      </c>
      <c r="N30" s="276">
        <v>362</v>
      </c>
      <c r="O30" s="278">
        <v>248</v>
      </c>
      <c r="P30" s="276">
        <v>68</v>
      </c>
      <c r="Q30" s="278">
        <v>221</v>
      </c>
      <c r="R30" s="277">
        <v>90</v>
      </c>
      <c r="S30" s="277">
        <v>383</v>
      </c>
      <c r="T30" s="276">
        <v>166</v>
      </c>
      <c r="U30" s="278">
        <v>76</v>
      </c>
      <c r="V30" s="277">
        <v>217</v>
      </c>
      <c r="W30" s="277">
        <v>29</v>
      </c>
      <c r="X30" s="276">
        <v>76</v>
      </c>
      <c r="Y30" s="278">
        <v>44</v>
      </c>
      <c r="Z30" s="277">
        <v>106</v>
      </c>
      <c r="AA30" s="277">
        <v>93</v>
      </c>
      <c r="AB30" s="276">
        <v>92</v>
      </c>
      <c r="AC30" s="278">
        <v>74</v>
      </c>
      <c r="AD30" s="277">
        <v>60</v>
      </c>
      <c r="AE30" s="277">
        <v>108</v>
      </c>
      <c r="AF30" s="276">
        <v>121</v>
      </c>
      <c r="AG30" s="278">
        <v>48</v>
      </c>
      <c r="AH30" s="277">
        <v>3</v>
      </c>
      <c r="AI30" s="277">
        <v>30</v>
      </c>
      <c r="AJ30" s="276">
        <v>26</v>
      </c>
      <c r="AK30" s="278">
        <v>29</v>
      </c>
      <c r="AL30" s="277">
        <v>40</v>
      </c>
      <c r="AM30" s="277">
        <v>29</v>
      </c>
      <c r="AN30" s="276">
        <v>34</v>
      </c>
      <c r="AO30" s="278">
        <v>35</v>
      </c>
      <c r="AP30" s="277">
        <v>41</v>
      </c>
      <c r="AQ30" s="277">
        <v>41</v>
      </c>
      <c r="AR30" s="279">
        <v>61</v>
      </c>
    </row>
    <row r="31" spans="1:44" x14ac:dyDescent="0.2">
      <c r="A31" s="273" t="s">
        <v>19</v>
      </c>
      <c r="B31" s="274" t="s">
        <v>384</v>
      </c>
      <c r="C31" s="275">
        <v>462368</v>
      </c>
      <c r="D31" s="276">
        <f t="shared" si="0"/>
        <v>157638</v>
      </c>
      <c r="E31" s="277">
        <v>55660</v>
      </c>
      <c r="F31" s="276">
        <v>33001</v>
      </c>
      <c r="G31" s="278">
        <v>19312</v>
      </c>
      <c r="H31" s="277">
        <v>33440</v>
      </c>
      <c r="I31" s="277">
        <v>4238</v>
      </c>
      <c r="J31" s="276">
        <v>5258</v>
      </c>
      <c r="K31" s="278">
        <v>14704</v>
      </c>
      <c r="L31" s="277">
        <v>1946</v>
      </c>
      <c r="M31" s="277">
        <v>8721</v>
      </c>
      <c r="N31" s="276">
        <v>20083</v>
      </c>
      <c r="O31" s="278">
        <v>3744</v>
      </c>
      <c r="P31" s="276">
        <v>3770</v>
      </c>
      <c r="Q31" s="278">
        <v>11086</v>
      </c>
      <c r="R31" s="277">
        <v>8265</v>
      </c>
      <c r="S31" s="277">
        <v>6042</v>
      </c>
      <c r="T31" s="276">
        <v>9203</v>
      </c>
      <c r="U31" s="278">
        <v>4156</v>
      </c>
      <c r="V31" s="277">
        <v>7717</v>
      </c>
      <c r="W31" s="277">
        <v>3628</v>
      </c>
      <c r="X31" s="276">
        <v>3413</v>
      </c>
      <c r="Y31" s="278">
        <v>1893</v>
      </c>
      <c r="Z31" s="277">
        <v>4899</v>
      </c>
      <c r="AA31" s="277">
        <v>4535</v>
      </c>
      <c r="AB31" s="276">
        <v>3023</v>
      </c>
      <c r="AC31" s="278">
        <v>3609</v>
      </c>
      <c r="AD31" s="277">
        <v>2870</v>
      </c>
      <c r="AE31" s="277">
        <v>3352</v>
      </c>
      <c r="AF31" s="276">
        <v>5793</v>
      </c>
      <c r="AG31" s="278">
        <v>1989</v>
      </c>
      <c r="AH31" s="277">
        <v>1142</v>
      </c>
      <c r="AI31" s="277">
        <v>2459</v>
      </c>
      <c r="AJ31" s="276">
        <v>1432</v>
      </c>
      <c r="AK31" s="278">
        <v>546</v>
      </c>
      <c r="AL31" s="277">
        <v>2098</v>
      </c>
      <c r="AM31" s="277">
        <v>660</v>
      </c>
      <c r="AN31" s="276">
        <v>2596</v>
      </c>
      <c r="AO31" s="278">
        <v>903</v>
      </c>
      <c r="AP31" s="277">
        <v>1223</v>
      </c>
      <c r="AQ31" s="277">
        <v>1184</v>
      </c>
      <c r="AR31" s="279">
        <v>1137</v>
      </c>
    </row>
    <row r="32" spans="1:44" x14ac:dyDescent="0.2">
      <c r="A32" s="273" t="s">
        <v>20</v>
      </c>
      <c r="B32" s="274" t="s">
        <v>37</v>
      </c>
      <c r="C32" s="275">
        <v>52260</v>
      </c>
      <c r="D32" s="276">
        <f t="shared" si="0"/>
        <v>19391</v>
      </c>
      <c r="E32" s="277">
        <v>7668</v>
      </c>
      <c r="F32" s="276">
        <v>3775</v>
      </c>
      <c r="G32" s="278">
        <v>2950</v>
      </c>
      <c r="H32" s="277">
        <v>3128</v>
      </c>
      <c r="I32" s="277">
        <v>738</v>
      </c>
      <c r="J32" s="276">
        <v>800</v>
      </c>
      <c r="K32" s="278">
        <v>1116</v>
      </c>
      <c r="L32" s="277">
        <v>241</v>
      </c>
      <c r="M32" s="277">
        <v>1282</v>
      </c>
      <c r="N32" s="276">
        <v>2079</v>
      </c>
      <c r="O32" s="278">
        <v>353</v>
      </c>
      <c r="P32" s="276">
        <v>439</v>
      </c>
      <c r="Q32" s="278">
        <v>932</v>
      </c>
      <c r="R32" s="277">
        <v>490</v>
      </c>
      <c r="S32" s="277">
        <v>611</v>
      </c>
      <c r="T32" s="276">
        <v>1122</v>
      </c>
      <c r="U32" s="278">
        <v>309</v>
      </c>
      <c r="V32" s="277">
        <v>753</v>
      </c>
      <c r="W32" s="277">
        <v>303</v>
      </c>
      <c r="X32" s="276">
        <v>258</v>
      </c>
      <c r="Y32" s="278">
        <v>165</v>
      </c>
      <c r="Z32" s="277">
        <v>313</v>
      </c>
      <c r="AA32" s="277">
        <v>352</v>
      </c>
      <c r="AB32" s="276">
        <v>269</v>
      </c>
      <c r="AC32" s="278">
        <v>340</v>
      </c>
      <c r="AD32" s="277">
        <v>344</v>
      </c>
      <c r="AE32" s="277">
        <v>197</v>
      </c>
      <c r="AF32" s="276">
        <v>425</v>
      </c>
      <c r="AG32" s="278">
        <v>79</v>
      </c>
      <c r="AH32" s="277">
        <v>79</v>
      </c>
      <c r="AI32" s="277">
        <v>77</v>
      </c>
      <c r="AJ32" s="276">
        <v>87</v>
      </c>
      <c r="AK32" s="278">
        <v>25</v>
      </c>
      <c r="AL32" s="277">
        <v>208</v>
      </c>
      <c r="AM32" s="277">
        <v>48</v>
      </c>
      <c r="AN32" s="276">
        <v>153</v>
      </c>
      <c r="AO32" s="278">
        <v>62</v>
      </c>
      <c r="AP32" s="277">
        <v>84</v>
      </c>
      <c r="AQ32" s="277">
        <v>113</v>
      </c>
      <c r="AR32" s="279">
        <v>102</v>
      </c>
    </row>
    <row r="33" spans="1:45" x14ac:dyDescent="0.2">
      <c r="A33" s="273" t="s">
        <v>21</v>
      </c>
      <c r="B33" s="274" t="s">
        <v>38</v>
      </c>
      <c r="C33" s="275">
        <v>52349</v>
      </c>
      <c r="D33" s="276">
        <f t="shared" si="0"/>
        <v>20397</v>
      </c>
      <c r="E33" s="277">
        <v>4934</v>
      </c>
      <c r="F33" s="276">
        <v>5367</v>
      </c>
      <c r="G33" s="278">
        <v>2199</v>
      </c>
      <c r="H33" s="277">
        <v>5928</v>
      </c>
      <c r="I33" s="277">
        <v>251</v>
      </c>
      <c r="J33" s="276">
        <v>1478</v>
      </c>
      <c r="K33" s="278">
        <v>1727</v>
      </c>
      <c r="L33" s="277">
        <v>141</v>
      </c>
      <c r="M33" s="277">
        <v>422</v>
      </c>
      <c r="N33" s="276">
        <v>1870</v>
      </c>
      <c r="O33" s="278">
        <v>180</v>
      </c>
      <c r="P33" s="276">
        <v>137</v>
      </c>
      <c r="Q33" s="278">
        <v>2097</v>
      </c>
      <c r="R33" s="277">
        <v>390</v>
      </c>
      <c r="S33" s="277">
        <v>490</v>
      </c>
      <c r="T33" s="276">
        <v>1169</v>
      </c>
      <c r="U33" s="278">
        <v>166</v>
      </c>
      <c r="V33" s="277">
        <v>745</v>
      </c>
      <c r="W33" s="277">
        <v>113</v>
      </c>
      <c r="X33" s="276">
        <v>148</v>
      </c>
      <c r="Y33" s="278">
        <v>44</v>
      </c>
      <c r="Z33" s="277">
        <v>216</v>
      </c>
      <c r="AA33" s="277">
        <v>184</v>
      </c>
      <c r="AB33" s="276">
        <v>95</v>
      </c>
      <c r="AC33" s="278">
        <v>179</v>
      </c>
      <c r="AD33" s="277">
        <v>77</v>
      </c>
      <c r="AE33" s="277">
        <v>228</v>
      </c>
      <c r="AF33" s="276">
        <v>233</v>
      </c>
      <c r="AG33" s="278">
        <v>83</v>
      </c>
      <c r="AH33" s="277">
        <v>32</v>
      </c>
      <c r="AI33" s="277">
        <v>102</v>
      </c>
      <c r="AJ33" s="276">
        <v>154</v>
      </c>
      <c r="AK33" s="278">
        <v>9</v>
      </c>
      <c r="AL33" s="277">
        <v>84</v>
      </c>
      <c r="AM33" s="277">
        <v>18</v>
      </c>
      <c r="AN33" s="276">
        <v>143</v>
      </c>
      <c r="AO33" s="278">
        <v>55</v>
      </c>
      <c r="AP33" s="277">
        <v>29</v>
      </c>
      <c r="AQ33" s="277">
        <v>15</v>
      </c>
      <c r="AR33" s="279">
        <v>20</v>
      </c>
    </row>
    <row r="34" spans="1:45" x14ac:dyDescent="0.2">
      <c r="A34" s="273" t="s">
        <v>22</v>
      </c>
      <c r="B34" s="274" t="s">
        <v>535</v>
      </c>
      <c r="C34" s="275">
        <v>146857</v>
      </c>
      <c r="D34" s="276">
        <f t="shared" si="0"/>
        <v>58372</v>
      </c>
      <c r="E34" s="277">
        <v>16419</v>
      </c>
      <c r="F34" s="276">
        <v>13991</v>
      </c>
      <c r="G34" s="278">
        <v>4784</v>
      </c>
      <c r="H34" s="277">
        <v>10779</v>
      </c>
      <c r="I34" s="277">
        <v>684</v>
      </c>
      <c r="J34" s="276">
        <v>738</v>
      </c>
      <c r="K34" s="278">
        <v>4655</v>
      </c>
      <c r="L34" s="277">
        <v>526</v>
      </c>
      <c r="M34" s="277">
        <v>1177</v>
      </c>
      <c r="N34" s="276">
        <v>5450</v>
      </c>
      <c r="O34" s="278">
        <v>866</v>
      </c>
      <c r="P34" s="276">
        <v>999</v>
      </c>
      <c r="Q34" s="278">
        <v>2236</v>
      </c>
      <c r="R34" s="277">
        <v>1997</v>
      </c>
      <c r="S34" s="277">
        <v>1799</v>
      </c>
      <c r="T34" s="276">
        <v>1811</v>
      </c>
      <c r="U34" s="278">
        <v>1361</v>
      </c>
      <c r="V34" s="277">
        <v>1718</v>
      </c>
      <c r="W34" s="277">
        <v>1983</v>
      </c>
      <c r="X34" s="276">
        <v>846</v>
      </c>
      <c r="Y34" s="278">
        <v>580</v>
      </c>
      <c r="Z34" s="277">
        <v>1473</v>
      </c>
      <c r="AA34" s="277">
        <v>927</v>
      </c>
      <c r="AB34" s="276">
        <v>645</v>
      </c>
      <c r="AC34" s="278">
        <v>769</v>
      </c>
      <c r="AD34" s="277">
        <v>542</v>
      </c>
      <c r="AE34" s="277">
        <v>1367</v>
      </c>
      <c r="AF34" s="276">
        <v>1973</v>
      </c>
      <c r="AG34" s="278">
        <v>347</v>
      </c>
      <c r="AH34" s="277">
        <v>291</v>
      </c>
      <c r="AI34" s="277">
        <v>1199</v>
      </c>
      <c r="AJ34" s="276">
        <v>702</v>
      </c>
      <c r="AK34" s="278">
        <v>182</v>
      </c>
      <c r="AL34" s="277">
        <v>957</v>
      </c>
      <c r="AM34" s="277">
        <v>317</v>
      </c>
      <c r="AN34" s="276">
        <v>755</v>
      </c>
      <c r="AO34" s="278">
        <v>180</v>
      </c>
      <c r="AP34" s="277">
        <v>166</v>
      </c>
      <c r="AQ34" s="277">
        <v>155</v>
      </c>
      <c r="AR34" s="279">
        <v>139</v>
      </c>
    </row>
    <row r="35" spans="1:45" x14ac:dyDescent="0.2">
      <c r="A35" s="273" t="s">
        <v>23</v>
      </c>
      <c r="B35" s="274" t="s">
        <v>193</v>
      </c>
      <c r="C35" s="275">
        <v>29908</v>
      </c>
      <c r="D35" s="276">
        <f t="shared" si="0"/>
        <v>14890</v>
      </c>
      <c r="E35" s="277">
        <v>2790</v>
      </c>
      <c r="F35" s="276">
        <v>3249</v>
      </c>
      <c r="G35" s="278">
        <v>1499</v>
      </c>
      <c r="H35" s="277">
        <v>1884</v>
      </c>
      <c r="I35" s="277">
        <v>126</v>
      </c>
      <c r="J35" s="276">
        <v>253</v>
      </c>
      <c r="K35" s="278">
        <v>857</v>
      </c>
      <c r="L35" s="277">
        <v>55</v>
      </c>
      <c r="M35" s="277">
        <v>283</v>
      </c>
      <c r="N35" s="276">
        <v>844</v>
      </c>
      <c r="O35" s="278">
        <v>42</v>
      </c>
      <c r="P35" s="276">
        <v>58</v>
      </c>
      <c r="Q35" s="278">
        <v>576</v>
      </c>
      <c r="R35" s="277">
        <v>61</v>
      </c>
      <c r="S35" s="277">
        <v>588</v>
      </c>
      <c r="T35" s="276">
        <v>233</v>
      </c>
      <c r="U35" s="278">
        <v>49</v>
      </c>
      <c r="V35" s="277">
        <v>841</v>
      </c>
      <c r="W35" s="277">
        <v>41</v>
      </c>
      <c r="X35" s="276">
        <v>50</v>
      </c>
      <c r="Y35" s="278">
        <v>45</v>
      </c>
      <c r="Z35" s="277">
        <v>91</v>
      </c>
      <c r="AA35" s="277">
        <v>42</v>
      </c>
      <c r="AB35" s="276">
        <v>40</v>
      </c>
      <c r="AC35" s="278">
        <v>22</v>
      </c>
      <c r="AD35" s="277">
        <v>22</v>
      </c>
      <c r="AE35" s="277">
        <v>72</v>
      </c>
      <c r="AF35" s="276">
        <v>60</v>
      </c>
      <c r="AG35" s="278">
        <v>36</v>
      </c>
      <c r="AH35" s="277">
        <v>11</v>
      </c>
      <c r="AI35" s="277">
        <v>28</v>
      </c>
      <c r="AJ35" s="276">
        <v>24</v>
      </c>
      <c r="AK35" s="278">
        <v>10</v>
      </c>
      <c r="AL35" s="277">
        <v>14</v>
      </c>
      <c r="AM35" s="277">
        <v>13</v>
      </c>
      <c r="AN35" s="276">
        <v>45</v>
      </c>
      <c r="AO35" s="278">
        <v>13</v>
      </c>
      <c r="AP35" s="277">
        <v>18</v>
      </c>
      <c r="AQ35" s="277">
        <v>15</v>
      </c>
      <c r="AR35" s="279">
        <v>18</v>
      </c>
    </row>
    <row r="36" spans="1:45" x14ac:dyDescent="0.2">
      <c r="A36" s="273" t="s">
        <v>24</v>
      </c>
      <c r="B36" s="274" t="s">
        <v>39</v>
      </c>
      <c r="C36" s="275">
        <v>66571</v>
      </c>
      <c r="D36" s="276">
        <f t="shared" si="0"/>
        <v>21457</v>
      </c>
      <c r="E36" s="277">
        <v>5675</v>
      </c>
      <c r="F36" s="276">
        <v>3806</v>
      </c>
      <c r="G36" s="278">
        <v>3174</v>
      </c>
      <c r="H36" s="277">
        <v>3719</v>
      </c>
      <c r="I36" s="277">
        <v>904</v>
      </c>
      <c r="J36" s="276">
        <v>1158</v>
      </c>
      <c r="K36" s="278">
        <v>5057</v>
      </c>
      <c r="L36" s="277">
        <v>467</v>
      </c>
      <c r="M36" s="277">
        <v>1455</v>
      </c>
      <c r="N36" s="276">
        <v>2835</v>
      </c>
      <c r="O36" s="278">
        <v>532</v>
      </c>
      <c r="P36" s="276">
        <v>521</v>
      </c>
      <c r="Q36" s="278">
        <v>1746</v>
      </c>
      <c r="R36" s="277">
        <v>778</v>
      </c>
      <c r="S36" s="277">
        <v>863</v>
      </c>
      <c r="T36" s="276">
        <v>1203</v>
      </c>
      <c r="U36" s="278">
        <v>857</v>
      </c>
      <c r="V36" s="277">
        <v>976</v>
      </c>
      <c r="W36" s="277">
        <v>507</v>
      </c>
      <c r="X36" s="276">
        <v>589</v>
      </c>
      <c r="Y36" s="278">
        <v>409</v>
      </c>
      <c r="Z36" s="277">
        <v>907</v>
      </c>
      <c r="AA36" s="277">
        <v>508</v>
      </c>
      <c r="AB36" s="276">
        <v>545</v>
      </c>
      <c r="AC36" s="278">
        <v>572</v>
      </c>
      <c r="AD36" s="277">
        <v>599</v>
      </c>
      <c r="AE36" s="277">
        <v>850</v>
      </c>
      <c r="AF36" s="276">
        <v>913</v>
      </c>
      <c r="AG36" s="278">
        <v>261</v>
      </c>
      <c r="AH36" s="277">
        <v>237</v>
      </c>
      <c r="AI36" s="277">
        <v>228</v>
      </c>
      <c r="AJ36" s="276">
        <v>224</v>
      </c>
      <c r="AK36" s="278">
        <v>110</v>
      </c>
      <c r="AL36" s="277">
        <v>281</v>
      </c>
      <c r="AM36" s="277">
        <v>148</v>
      </c>
      <c r="AN36" s="276">
        <v>209</v>
      </c>
      <c r="AO36" s="278">
        <v>350</v>
      </c>
      <c r="AP36" s="277">
        <v>305</v>
      </c>
      <c r="AQ36" s="277">
        <v>344</v>
      </c>
      <c r="AR36" s="279">
        <v>292</v>
      </c>
    </row>
    <row r="37" spans="1:45" x14ac:dyDescent="0.2">
      <c r="A37" s="273" t="s">
        <v>25</v>
      </c>
      <c r="B37" s="274" t="s">
        <v>40</v>
      </c>
      <c r="C37" s="275">
        <v>138126</v>
      </c>
      <c r="D37" s="276">
        <f t="shared" si="0"/>
        <v>43795</v>
      </c>
      <c r="E37" s="277">
        <v>12968</v>
      </c>
      <c r="F37" s="276">
        <v>7577</v>
      </c>
      <c r="G37" s="278">
        <v>5322</v>
      </c>
      <c r="H37" s="277">
        <v>16151</v>
      </c>
      <c r="I37" s="277">
        <v>1121</v>
      </c>
      <c r="J37" s="276">
        <v>2875</v>
      </c>
      <c r="K37" s="278">
        <v>3760</v>
      </c>
      <c r="L37" s="277">
        <v>801</v>
      </c>
      <c r="M37" s="277">
        <v>2473</v>
      </c>
      <c r="N37" s="276">
        <v>4941</v>
      </c>
      <c r="O37" s="278">
        <v>1206</v>
      </c>
      <c r="P37" s="276">
        <v>950</v>
      </c>
      <c r="Q37" s="278">
        <v>4818</v>
      </c>
      <c r="R37" s="277">
        <v>1783</v>
      </c>
      <c r="S37" s="277">
        <v>1571</v>
      </c>
      <c r="T37" s="276">
        <v>2837</v>
      </c>
      <c r="U37" s="278">
        <v>931</v>
      </c>
      <c r="V37" s="277">
        <v>3683</v>
      </c>
      <c r="W37" s="277">
        <v>1038</v>
      </c>
      <c r="X37" s="276">
        <v>1159</v>
      </c>
      <c r="Y37" s="278">
        <v>608</v>
      </c>
      <c r="Z37" s="277">
        <v>1894</v>
      </c>
      <c r="AA37" s="277">
        <v>991</v>
      </c>
      <c r="AB37" s="276">
        <v>918</v>
      </c>
      <c r="AC37" s="278">
        <v>1045</v>
      </c>
      <c r="AD37" s="277">
        <v>957</v>
      </c>
      <c r="AE37" s="277">
        <v>1412</v>
      </c>
      <c r="AF37" s="276">
        <v>1939</v>
      </c>
      <c r="AG37" s="278">
        <v>770</v>
      </c>
      <c r="AH37" s="277">
        <v>637</v>
      </c>
      <c r="AI37" s="277">
        <v>716</v>
      </c>
      <c r="AJ37" s="276">
        <v>766</v>
      </c>
      <c r="AK37" s="278">
        <v>305</v>
      </c>
      <c r="AL37" s="277">
        <v>561</v>
      </c>
      <c r="AM37" s="277">
        <v>250</v>
      </c>
      <c r="AN37" s="276">
        <v>557</v>
      </c>
      <c r="AO37" s="278">
        <v>649</v>
      </c>
      <c r="AP37" s="277">
        <v>398</v>
      </c>
      <c r="AQ37" s="277">
        <v>625</v>
      </c>
      <c r="AR37" s="279">
        <v>368</v>
      </c>
    </row>
    <row r="38" spans="1:45" x14ac:dyDescent="0.2">
      <c r="A38" s="273" t="s">
        <v>26</v>
      </c>
      <c r="B38" s="274" t="s">
        <v>481</v>
      </c>
      <c r="C38" s="275">
        <v>297763</v>
      </c>
      <c r="D38" s="276">
        <f t="shared" si="0"/>
        <v>88946</v>
      </c>
      <c r="E38" s="277">
        <v>29406</v>
      </c>
      <c r="F38" s="276">
        <v>23893</v>
      </c>
      <c r="G38" s="278">
        <v>15856</v>
      </c>
      <c r="H38" s="277">
        <v>23984</v>
      </c>
      <c r="I38" s="277">
        <v>3407</v>
      </c>
      <c r="J38" s="276">
        <v>4333</v>
      </c>
      <c r="K38" s="278">
        <v>9314</v>
      </c>
      <c r="L38" s="277">
        <v>1963</v>
      </c>
      <c r="M38" s="277">
        <v>4830</v>
      </c>
      <c r="N38" s="276">
        <v>13053</v>
      </c>
      <c r="O38" s="278">
        <v>3234</v>
      </c>
      <c r="P38" s="276">
        <v>2394</v>
      </c>
      <c r="Q38" s="278">
        <v>11091</v>
      </c>
      <c r="R38" s="277">
        <v>4394</v>
      </c>
      <c r="S38" s="277">
        <v>3774</v>
      </c>
      <c r="T38" s="276">
        <v>8092</v>
      </c>
      <c r="U38" s="278">
        <v>3462</v>
      </c>
      <c r="V38" s="277">
        <v>5844</v>
      </c>
      <c r="W38" s="277">
        <v>2145</v>
      </c>
      <c r="X38" s="276">
        <v>2225</v>
      </c>
      <c r="Y38" s="278">
        <v>1968</v>
      </c>
      <c r="Z38" s="277">
        <v>3593</v>
      </c>
      <c r="AA38" s="277">
        <v>2285</v>
      </c>
      <c r="AB38" s="276">
        <v>1857</v>
      </c>
      <c r="AC38" s="278">
        <v>2560</v>
      </c>
      <c r="AD38" s="277">
        <v>2029</v>
      </c>
      <c r="AE38" s="277">
        <v>1810</v>
      </c>
      <c r="AF38" s="276">
        <v>4086</v>
      </c>
      <c r="AG38" s="278">
        <v>1453</v>
      </c>
      <c r="AH38" s="277">
        <v>1134</v>
      </c>
      <c r="AI38" s="277">
        <v>1621</v>
      </c>
      <c r="AJ38" s="276">
        <v>1027</v>
      </c>
      <c r="AK38" s="278">
        <v>332</v>
      </c>
      <c r="AL38" s="277">
        <v>1054</v>
      </c>
      <c r="AM38" s="277">
        <v>655</v>
      </c>
      <c r="AN38" s="276">
        <v>1084</v>
      </c>
      <c r="AO38" s="278">
        <v>710</v>
      </c>
      <c r="AP38" s="277">
        <v>1446</v>
      </c>
      <c r="AQ38" s="277">
        <v>767</v>
      </c>
      <c r="AR38" s="279">
        <v>652</v>
      </c>
    </row>
    <row r="39" spans="1:45" x14ac:dyDescent="0.2">
      <c r="A39" s="273" t="s">
        <v>51</v>
      </c>
      <c r="B39" s="274" t="s">
        <v>536</v>
      </c>
      <c r="C39" s="275">
        <v>24412</v>
      </c>
      <c r="D39" s="276">
        <f t="shared" si="0"/>
        <v>7105</v>
      </c>
      <c r="E39" s="277">
        <v>2880</v>
      </c>
      <c r="F39" s="276">
        <v>943</v>
      </c>
      <c r="G39" s="278">
        <v>900</v>
      </c>
      <c r="H39" s="277">
        <v>1300</v>
      </c>
      <c r="I39" s="277">
        <v>340</v>
      </c>
      <c r="J39" s="276">
        <v>185</v>
      </c>
      <c r="K39" s="278">
        <v>528</v>
      </c>
      <c r="L39" s="277">
        <v>183</v>
      </c>
      <c r="M39" s="277">
        <v>721</v>
      </c>
      <c r="N39" s="276">
        <v>924</v>
      </c>
      <c r="O39" s="278">
        <v>301</v>
      </c>
      <c r="P39" s="276">
        <v>345</v>
      </c>
      <c r="Q39" s="278">
        <v>591</v>
      </c>
      <c r="R39" s="277">
        <v>414</v>
      </c>
      <c r="S39" s="277">
        <v>357</v>
      </c>
      <c r="T39" s="276">
        <v>316</v>
      </c>
      <c r="U39" s="278">
        <v>257</v>
      </c>
      <c r="V39" s="277">
        <v>504</v>
      </c>
      <c r="W39" s="277">
        <v>317</v>
      </c>
      <c r="X39" s="276">
        <v>325</v>
      </c>
      <c r="Y39" s="278">
        <v>245</v>
      </c>
      <c r="Z39" s="277">
        <v>629</v>
      </c>
      <c r="AA39" s="277">
        <v>432</v>
      </c>
      <c r="AB39" s="276">
        <v>287</v>
      </c>
      <c r="AC39" s="278">
        <v>432</v>
      </c>
      <c r="AD39" s="277">
        <v>372</v>
      </c>
      <c r="AE39" s="277">
        <v>321</v>
      </c>
      <c r="AF39" s="276">
        <v>555</v>
      </c>
      <c r="AG39" s="278">
        <v>71</v>
      </c>
      <c r="AH39" s="277">
        <v>199</v>
      </c>
      <c r="AI39" s="277">
        <v>97</v>
      </c>
      <c r="AJ39" s="276">
        <v>92</v>
      </c>
      <c r="AK39" s="278">
        <v>69</v>
      </c>
      <c r="AL39" s="277">
        <v>115</v>
      </c>
      <c r="AM39" s="277">
        <v>112</v>
      </c>
      <c r="AN39" s="276">
        <v>81</v>
      </c>
      <c r="AO39" s="278">
        <v>108</v>
      </c>
      <c r="AP39" s="277">
        <v>149</v>
      </c>
      <c r="AQ39" s="277">
        <v>159</v>
      </c>
      <c r="AR39" s="279">
        <v>151</v>
      </c>
    </row>
    <row r="40" spans="1:45" x14ac:dyDescent="0.2">
      <c r="A40" s="273" t="s">
        <v>194</v>
      </c>
      <c r="B40" s="274" t="s">
        <v>41</v>
      </c>
      <c r="C40" s="275">
        <v>223814</v>
      </c>
      <c r="D40" s="276">
        <f t="shared" si="0"/>
        <v>82167</v>
      </c>
      <c r="E40" s="277">
        <v>23856</v>
      </c>
      <c r="F40" s="276">
        <v>20433</v>
      </c>
      <c r="G40" s="278">
        <v>10079</v>
      </c>
      <c r="H40" s="277">
        <v>13233</v>
      </c>
      <c r="I40" s="277">
        <v>1516</v>
      </c>
      <c r="J40" s="276">
        <v>3636</v>
      </c>
      <c r="K40" s="278">
        <v>4949</v>
      </c>
      <c r="L40" s="277">
        <v>933</v>
      </c>
      <c r="M40" s="277">
        <v>3211</v>
      </c>
      <c r="N40" s="276">
        <v>8567</v>
      </c>
      <c r="O40" s="278">
        <v>1103</v>
      </c>
      <c r="P40" s="276">
        <v>1505</v>
      </c>
      <c r="Q40" s="278">
        <v>6040</v>
      </c>
      <c r="R40" s="277">
        <v>1641</v>
      </c>
      <c r="S40" s="277">
        <v>11242</v>
      </c>
      <c r="T40" s="276">
        <v>3538</v>
      </c>
      <c r="U40" s="278">
        <v>1099</v>
      </c>
      <c r="V40" s="277">
        <v>3286</v>
      </c>
      <c r="W40" s="277">
        <v>1778</v>
      </c>
      <c r="X40" s="276">
        <v>1021</v>
      </c>
      <c r="Y40" s="278">
        <v>787</v>
      </c>
      <c r="Z40" s="277">
        <v>1865</v>
      </c>
      <c r="AA40" s="277">
        <v>953</v>
      </c>
      <c r="AB40" s="276">
        <v>1147</v>
      </c>
      <c r="AC40" s="278">
        <v>746</v>
      </c>
      <c r="AD40" s="277">
        <v>1017</v>
      </c>
      <c r="AE40" s="277">
        <v>1255</v>
      </c>
      <c r="AF40" s="276">
        <v>2642</v>
      </c>
      <c r="AG40" s="278">
        <v>617</v>
      </c>
      <c r="AH40" s="277">
        <v>461</v>
      </c>
      <c r="AI40" s="277">
        <v>769</v>
      </c>
      <c r="AJ40" s="276">
        <v>1621</v>
      </c>
      <c r="AK40" s="278">
        <v>227</v>
      </c>
      <c r="AL40" s="277">
        <v>479</v>
      </c>
      <c r="AM40" s="277">
        <v>142</v>
      </c>
      <c r="AN40" s="276">
        <v>566</v>
      </c>
      <c r="AO40" s="278">
        <v>624</v>
      </c>
      <c r="AP40" s="277">
        <v>2089</v>
      </c>
      <c r="AQ40" s="277">
        <v>390</v>
      </c>
      <c r="AR40" s="279">
        <v>584</v>
      </c>
    </row>
    <row r="41" spans="1:45" x14ac:dyDescent="0.2">
      <c r="A41" s="273" t="s">
        <v>200</v>
      </c>
      <c r="B41" s="274" t="s">
        <v>42</v>
      </c>
      <c r="C41" s="275">
        <v>341198</v>
      </c>
      <c r="D41" s="276">
        <f>C41-SUM(E41:AR41)</f>
        <v>114877</v>
      </c>
      <c r="E41" s="277">
        <v>35465</v>
      </c>
      <c r="F41" s="276">
        <v>27676</v>
      </c>
      <c r="G41" s="278">
        <v>15061</v>
      </c>
      <c r="H41" s="277">
        <v>27050</v>
      </c>
      <c r="I41" s="277">
        <v>3759</v>
      </c>
      <c r="J41" s="276">
        <v>4521</v>
      </c>
      <c r="K41" s="278">
        <v>9834</v>
      </c>
      <c r="L41" s="277">
        <v>1549</v>
      </c>
      <c r="M41" s="277">
        <v>7789</v>
      </c>
      <c r="N41" s="276">
        <v>13853</v>
      </c>
      <c r="O41" s="278">
        <v>2911</v>
      </c>
      <c r="P41" s="276">
        <v>2566</v>
      </c>
      <c r="Q41" s="278">
        <v>9760</v>
      </c>
      <c r="R41" s="277">
        <v>5091</v>
      </c>
      <c r="S41" s="277">
        <v>4340</v>
      </c>
      <c r="T41" s="276">
        <v>6066</v>
      </c>
      <c r="U41" s="278">
        <v>2737</v>
      </c>
      <c r="V41" s="277">
        <v>6638</v>
      </c>
      <c r="W41" s="277">
        <v>2283</v>
      </c>
      <c r="X41" s="276">
        <v>2907</v>
      </c>
      <c r="Y41" s="278">
        <v>1372</v>
      </c>
      <c r="Z41" s="277">
        <v>3235</v>
      </c>
      <c r="AA41" s="277">
        <v>3319</v>
      </c>
      <c r="AB41" s="276">
        <v>1890</v>
      </c>
      <c r="AC41" s="278">
        <v>3548</v>
      </c>
      <c r="AD41" s="277">
        <v>1930</v>
      </c>
      <c r="AE41" s="277">
        <v>3326</v>
      </c>
      <c r="AF41" s="276">
        <v>3672</v>
      </c>
      <c r="AG41" s="278">
        <v>1048</v>
      </c>
      <c r="AH41" s="277">
        <v>996</v>
      </c>
      <c r="AI41" s="277">
        <v>1300</v>
      </c>
      <c r="AJ41" s="276">
        <v>1257</v>
      </c>
      <c r="AK41" s="278">
        <v>394</v>
      </c>
      <c r="AL41" s="277">
        <v>1284</v>
      </c>
      <c r="AM41" s="277">
        <v>513</v>
      </c>
      <c r="AN41" s="276">
        <v>1311</v>
      </c>
      <c r="AO41" s="278">
        <v>652</v>
      </c>
      <c r="AP41" s="277">
        <v>973</v>
      </c>
      <c r="AQ41" s="277">
        <v>1192</v>
      </c>
      <c r="AR41" s="279">
        <v>1253</v>
      </c>
    </row>
    <row r="42" spans="1:45" x14ac:dyDescent="0.2">
      <c r="A42" s="273" t="s">
        <v>201</v>
      </c>
      <c r="B42" s="274" t="s">
        <v>282</v>
      </c>
      <c r="C42" s="275">
        <v>0</v>
      </c>
      <c r="D42" s="276">
        <v>0</v>
      </c>
      <c r="E42" s="277">
        <v>0</v>
      </c>
      <c r="F42" s="276">
        <v>0</v>
      </c>
      <c r="G42" s="278">
        <v>0</v>
      </c>
      <c r="H42" s="277">
        <v>0</v>
      </c>
      <c r="I42" s="277">
        <v>0</v>
      </c>
      <c r="J42" s="276">
        <v>0</v>
      </c>
      <c r="K42" s="278">
        <v>0</v>
      </c>
      <c r="L42" s="277">
        <v>0</v>
      </c>
      <c r="M42" s="277">
        <v>0</v>
      </c>
      <c r="N42" s="276">
        <v>0</v>
      </c>
      <c r="O42" s="278">
        <v>0</v>
      </c>
      <c r="P42" s="276">
        <v>0</v>
      </c>
      <c r="Q42" s="278">
        <v>0</v>
      </c>
      <c r="R42" s="277">
        <v>0</v>
      </c>
      <c r="S42" s="277">
        <v>0</v>
      </c>
      <c r="T42" s="276">
        <v>0</v>
      </c>
      <c r="U42" s="278">
        <v>0</v>
      </c>
      <c r="V42" s="277">
        <v>0</v>
      </c>
      <c r="W42" s="277">
        <v>0</v>
      </c>
      <c r="X42" s="276">
        <v>0</v>
      </c>
      <c r="Y42" s="278">
        <v>0</v>
      </c>
      <c r="Z42" s="277">
        <v>0</v>
      </c>
      <c r="AA42" s="277">
        <v>0</v>
      </c>
      <c r="AB42" s="276">
        <v>0</v>
      </c>
      <c r="AC42" s="278">
        <v>0</v>
      </c>
      <c r="AD42" s="277">
        <v>0</v>
      </c>
      <c r="AE42" s="277">
        <v>0</v>
      </c>
      <c r="AF42" s="276">
        <v>0</v>
      </c>
      <c r="AG42" s="278">
        <v>0</v>
      </c>
      <c r="AH42" s="277">
        <v>0</v>
      </c>
      <c r="AI42" s="277">
        <v>0</v>
      </c>
      <c r="AJ42" s="276">
        <v>0</v>
      </c>
      <c r="AK42" s="278">
        <v>0</v>
      </c>
      <c r="AL42" s="277">
        <v>0</v>
      </c>
      <c r="AM42" s="277">
        <v>0</v>
      </c>
      <c r="AN42" s="276">
        <v>0</v>
      </c>
      <c r="AO42" s="278">
        <v>0</v>
      </c>
      <c r="AP42" s="277">
        <v>0</v>
      </c>
      <c r="AQ42" s="277">
        <v>0</v>
      </c>
      <c r="AR42" s="279">
        <v>0</v>
      </c>
      <c r="AS42" s="260" t="s">
        <v>537</v>
      </c>
    </row>
    <row r="43" spans="1:45" x14ac:dyDescent="0.2">
      <c r="A43" s="273" t="s">
        <v>202</v>
      </c>
      <c r="B43" s="274" t="s">
        <v>283</v>
      </c>
      <c r="C43" s="275">
        <v>434</v>
      </c>
      <c r="D43" s="276">
        <f>C43-SUM(E43:AR43)</f>
        <v>110</v>
      </c>
      <c r="E43" s="277">
        <v>42</v>
      </c>
      <c r="F43" s="276">
        <v>18</v>
      </c>
      <c r="G43" s="278">
        <v>21</v>
      </c>
      <c r="H43" s="277">
        <v>53</v>
      </c>
      <c r="I43" s="277">
        <v>2</v>
      </c>
      <c r="J43" s="276">
        <v>14</v>
      </c>
      <c r="K43" s="278">
        <v>13</v>
      </c>
      <c r="L43" s="277">
        <v>2</v>
      </c>
      <c r="M43" s="277">
        <v>9</v>
      </c>
      <c r="N43" s="276">
        <v>23</v>
      </c>
      <c r="O43" s="278">
        <v>2</v>
      </c>
      <c r="P43" s="276">
        <v>3</v>
      </c>
      <c r="Q43" s="278">
        <v>17</v>
      </c>
      <c r="R43" s="277">
        <v>6</v>
      </c>
      <c r="S43" s="277">
        <v>8</v>
      </c>
      <c r="T43" s="276">
        <v>12</v>
      </c>
      <c r="U43" s="278">
        <v>3</v>
      </c>
      <c r="V43" s="277">
        <v>12</v>
      </c>
      <c r="W43" s="277">
        <v>4</v>
      </c>
      <c r="X43" s="276">
        <v>5</v>
      </c>
      <c r="Y43" s="278">
        <v>2</v>
      </c>
      <c r="Z43" s="277">
        <v>6</v>
      </c>
      <c r="AA43" s="277">
        <v>5</v>
      </c>
      <c r="AB43" s="276">
        <v>2</v>
      </c>
      <c r="AC43" s="278">
        <v>4</v>
      </c>
      <c r="AD43" s="277">
        <v>3</v>
      </c>
      <c r="AE43" s="277">
        <v>5</v>
      </c>
      <c r="AF43" s="276">
        <v>7</v>
      </c>
      <c r="AG43" s="278">
        <v>3</v>
      </c>
      <c r="AH43" s="277">
        <v>2</v>
      </c>
      <c r="AI43" s="277">
        <v>2</v>
      </c>
      <c r="AJ43" s="276">
        <v>3</v>
      </c>
      <c r="AK43" s="278">
        <v>0</v>
      </c>
      <c r="AL43" s="277">
        <v>2</v>
      </c>
      <c r="AM43" s="277">
        <v>1</v>
      </c>
      <c r="AN43" s="276">
        <v>2</v>
      </c>
      <c r="AO43" s="278">
        <v>2</v>
      </c>
      <c r="AP43" s="277">
        <v>1</v>
      </c>
      <c r="AQ43" s="277">
        <v>2</v>
      </c>
      <c r="AR43" s="279">
        <v>1</v>
      </c>
    </row>
    <row r="44" spans="1:45" x14ac:dyDescent="0.2">
      <c r="A44" s="280"/>
      <c r="B44" s="281" t="s">
        <v>538</v>
      </c>
      <c r="C44" s="282">
        <f>SUM(C5:C43)</f>
        <v>2516012</v>
      </c>
      <c r="D44" s="283">
        <f>SUM(D5:D43)</f>
        <v>773646</v>
      </c>
      <c r="E44" s="284">
        <f t="shared" ref="E44:AR44" si="1">SUM(E5:E43)</f>
        <v>286690</v>
      </c>
      <c r="F44" s="283">
        <f t="shared" si="1"/>
        <v>205034</v>
      </c>
      <c r="G44" s="285">
        <f t="shared" si="1"/>
        <v>114013</v>
      </c>
      <c r="H44" s="284">
        <f t="shared" si="1"/>
        <v>163870</v>
      </c>
      <c r="I44" s="284">
        <f t="shared" si="1"/>
        <v>25369</v>
      </c>
      <c r="J44" s="283">
        <f t="shared" si="1"/>
        <v>27463</v>
      </c>
      <c r="K44" s="285">
        <f t="shared" si="1"/>
        <v>79497</v>
      </c>
      <c r="L44" s="284">
        <f t="shared" si="1"/>
        <v>14190</v>
      </c>
      <c r="M44" s="284">
        <f t="shared" si="1"/>
        <v>48548</v>
      </c>
      <c r="N44" s="283">
        <f t="shared" si="1"/>
        <v>105721</v>
      </c>
      <c r="O44" s="285">
        <f t="shared" si="1"/>
        <v>22533</v>
      </c>
      <c r="P44" s="283">
        <f t="shared" si="1"/>
        <v>20121</v>
      </c>
      <c r="Q44" s="285">
        <f t="shared" si="1"/>
        <v>60589</v>
      </c>
      <c r="R44" s="284">
        <f t="shared" si="1"/>
        <v>39078</v>
      </c>
      <c r="S44" s="284">
        <f t="shared" si="1"/>
        <v>52735</v>
      </c>
      <c r="T44" s="283">
        <f t="shared" si="1"/>
        <v>42544</v>
      </c>
      <c r="U44" s="285">
        <f t="shared" si="1"/>
        <v>26737</v>
      </c>
      <c r="V44" s="284">
        <f t="shared" si="1"/>
        <v>46572</v>
      </c>
      <c r="W44" s="284">
        <f t="shared" si="1"/>
        <v>27308</v>
      </c>
      <c r="X44" s="283">
        <f t="shared" si="1"/>
        <v>21411</v>
      </c>
      <c r="Y44" s="285">
        <f t="shared" si="1"/>
        <v>12486</v>
      </c>
      <c r="Z44" s="284">
        <f t="shared" si="1"/>
        <v>35143</v>
      </c>
      <c r="AA44" s="284">
        <f t="shared" si="1"/>
        <v>27629</v>
      </c>
      <c r="AB44" s="283">
        <f t="shared" si="1"/>
        <v>17044</v>
      </c>
      <c r="AC44" s="285">
        <f t="shared" si="1"/>
        <v>22213</v>
      </c>
      <c r="AD44" s="284">
        <f t="shared" si="1"/>
        <v>18548</v>
      </c>
      <c r="AE44" s="284">
        <f t="shared" si="1"/>
        <v>26439</v>
      </c>
      <c r="AF44" s="283">
        <f t="shared" si="1"/>
        <v>38477</v>
      </c>
      <c r="AG44" s="285">
        <f t="shared" si="1"/>
        <v>8500</v>
      </c>
      <c r="AH44" s="284">
        <f t="shared" si="1"/>
        <v>9756</v>
      </c>
      <c r="AI44" s="284">
        <f t="shared" si="1"/>
        <v>16207</v>
      </c>
      <c r="AJ44" s="283">
        <f t="shared" si="1"/>
        <v>12848</v>
      </c>
      <c r="AK44" s="285">
        <f t="shared" si="1"/>
        <v>4534</v>
      </c>
      <c r="AL44" s="284">
        <f t="shared" si="1"/>
        <v>13373</v>
      </c>
      <c r="AM44" s="284">
        <f t="shared" si="1"/>
        <v>4407</v>
      </c>
      <c r="AN44" s="283">
        <f t="shared" si="1"/>
        <v>11384</v>
      </c>
      <c r="AO44" s="285">
        <f t="shared" si="1"/>
        <v>6226</v>
      </c>
      <c r="AP44" s="284">
        <f t="shared" si="1"/>
        <v>10035</v>
      </c>
      <c r="AQ44" s="284">
        <f t="shared" si="1"/>
        <v>8805</v>
      </c>
      <c r="AR44" s="286">
        <f t="shared" si="1"/>
        <v>7916</v>
      </c>
      <c r="AS44" s="287"/>
    </row>
    <row r="45" spans="1:45" x14ac:dyDescent="0.2">
      <c r="A45" s="258"/>
      <c r="B45" s="258"/>
      <c r="C45" s="288"/>
      <c r="D45" s="288" t="s">
        <v>539</v>
      </c>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c r="AM45" s="288"/>
      <c r="AN45" s="288"/>
      <c r="AO45" s="288"/>
      <c r="AP45" s="288"/>
      <c r="AQ45" s="288"/>
      <c r="AR45" s="288"/>
    </row>
    <row r="46" spans="1:45" x14ac:dyDescent="0.2">
      <c r="A46" s="258"/>
      <c r="B46" s="258"/>
      <c r="C46" s="288"/>
      <c r="D46" s="258"/>
      <c r="E46" s="258"/>
      <c r="F46" s="258"/>
      <c r="G46" s="258"/>
      <c r="H46" s="258"/>
      <c r="I46" s="258"/>
      <c r="J46" s="258"/>
      <c r="K46" s="258"/>
      <c r="L46" s="258"/>
      <c r="M46" s="258"/>
      <c r="N46" s="258"/>
      <c r="O46" s="258"/>
      <c r="P46" s="258"/>
      <c r="Q46" s="258"/>
      <c r="R46" s="258"/>
      <c r="S46" s="258"/>
      <c r="T46" s="258"/>
      <c r="U46" s="258"/>
      <c r="V46" s="258"/>
      <c r="W46" s="258"/>
      <c r="X46" s="258"/>
      <c r="Y46" s="258"/>
      <c r="Z46" s="258"/>
      <c r="AA46" s="258"/>
      <c r="AB46" s="258"/>
      <c r="AC46" s="258"/>
      <c r="AD46" s="258"/>
      <c r="AE46" s="258"/>
      <c r="AF46" s="258"/>
      <c r="AG46" s="258"/>
      <c r="AH46" s="258"/>
      <c r="AI46" s="258"/>
      <c r="AJ46" s="258"/>
      <c r="AK46" s="258"/>
      <c r="AL46" s="258"/>
      <c r="AM46" s="258"/>
      <c r="AN46" s="258"/>
      <c r="AO46" s="258"/>
      <c r="AP46" s="258"/>
      <c r="AQ46" s="258"/>
      <c r="AR46" s="258"/>
    </row>
    <row r="47" spans="1:45" x14ac:dyDescent="0.2">
      <c r="A47" s="256" t="s">
        <v>540</v>
      </c>
      <c r="B47" s="257"/>
      <c r="C47" s="258"/>
      <c r="D47" s="258"/>
      <c r="E47" s="258"/>
      <c r="F47" s="258"/>
      <c r="G47" s="258"/>
      <c r="H47" s="258"/>
      <c r="I47" s="258"/>
      <c r="J47" s="258"/>
      <c r="K47" s="258"/>
      <c r="L47" s="258"/>
      <c r="M47" s="258"/>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c r="AL47" s="258"/>
      <c r="AM47" s="258"/>
      <c r="AN47" s="258"/>
      <c r="AO47" s="258"/>
      <c r="AP47" s="258"/>
      <c r="AQ47" s="258"/>
      <c r="AR47" s="258"/>
    </row>
    <row r="48" spans="1:45" x14ac:dyDescent="0.2">
      <c r="A48" s="257" t="s">
        <v>177</v>
      </c>
      <c r="B48" s="257" t="s">
        <v>541</v>
      </c>
      <c r="C48" s="258"/>
      <c r="D48" s="258"/>
      <c r="E48" s="258" t="s">
        <v>177</v>
      </c>
      <c r="F48" s="258"/>
      <c r="G48" s="258"/>
      <c r="H48" s="258"/>
      <c r="I48" s="258"/>
      <c r="J48" s="258"/>
      <c r="K48" s="258"/>
      <c r="L48" s="258"/>
      <c r="M48" s="258"/>
      <c r="N48" s="258"/>
      <c r="O48" s="258"/>
      <c r="P48" s="258"/>
      <c r="Q48" s="258"/>
      <c r="R48" s="258"/>
      <c r="S48" s="258"/>
      <c r="T48" s="258"/>
      <c r="U48" s="258"/>
      <c r="V48" s="258"/>
      <c r="W48" s="258"/>
      <c r="X48" s="258"/>
      <c r="Y48" s="258"/>
      <c r="Z48" s="258"/>
      <c r="AA48" s="258"/>
      <c r="AB48" s="258"/>
      <c r="AC48" s="258"/>
      <c r="AD48" s="258"/>
      <c r="AE48" s="258"/>
      <c r="AF48" s="258"/>
      <c r="AG48" s="258"/>
      <c r="AH48" s="258"/>
      <c r="AI48" s="258"/>
      <c r="AJ48" s="258"/>
      <c r="AK48" s="258"/>
      <c r="AL48" s="258"/>
      <c r="AM48" s="258"/>
      <c r="AN48" s="258"/>
      <c r="AO48" s="258"/>
      <c r="AP48" s="258"/>
      <c r="AQ48" s="258" t="s">
        <v>489</v>
      </c>
      <c r="AR48" s="258"/>
    </row>
    <row r="49" spans="1:44" ht="13.5" customHeight="1" x14ac:dyDescent="0.2">
      <c r="A49" s="465" t="s">
        <v>490</v>
      </c>
      <c r="B49" s="467"/>
      <c r="C49" s="261" t="s">
        <v>491</v>
      </c>
      <c r="D49" s="263" t="s">
        <v>133</v>
      </c>
      <c r="E49" s="263" t="s">
        <v>492</v>
      </c>
      <c r="F49" s="262" t="s">
        <v>493</v>
      </c>
      <c r="G49" s="264" t="s">
        <v>494</v>
      </c>
      <c r="H49" s="263" t="s">
        <v>495</v>
      </c>
      <c r="I49" s="263" t="s">
        <v>496</v>
      </c>
      <c r="J49" s="262" t="s">
        <v>497</v>
      </c>
      <c r="K49" s="264" t="s">
        <v>498</v>
      </c>
      <c r="L49" s="263" t="s">
        <v>499</v>
      </c>
      <c r="M49" s="263" t="s">
        <v>500</v>
      </c>
      <c r="N49" s="262" t="s">
        <v>501</v>
      </c>
      <c r="O49" s="264" t="s">
        <v>502</v>
      </c>
      <c r="P49" s="263" t="s">
        <v>503</v>
      </c>
      <c r="Q49" s="263" t="s">
        <v>504</v>
      </c>
      <c r="R49" s="262" t="s">
        <v>505</v>
      </c>
      <c r="S49" s="264" t="s">
        <v>506</v>
      </c>
      <c r="T49" s="263" t="s">
        <v>507</v>
      </c>
      <c r="U49" s="263" t="s">
        <v>508</v>
      </c>
      <c r="V49" s="262" t="s">
        <v>509</v>
      </c>
      <c r="W49" s="264" t="s">
        <v>510</v>
      </c>
      <c r="X49" s="263" t="s">
        <v>511</v>
      </c>
      <c r="Y49" s="263" t="s">
        <v>512</v>
      </c>
      <c r="Z49" s="262" t="s">
        <v>513</v>
      </c>
      <c r="AA49" s="264" t="s">
        <v>514</v>
      </c>
      <c r="AB49" s="263" t="s">
        <v>515</v>
      </c>
      <c r="AC49" s="263" t="s">
        <v>516</v>
      </c>
      <c r="AD49" s="262" t="s">
        <v>517</v>
      </c>
      <c r="AE49" s="264" t="s">
        <v>518</v>
      </c>
      <c r="AF49" s="263" t="s">
        <v>519</v>
      </c>
      <c r="AG49" s="263" t="s">
        <v>520</v>
      </c>
      <c r="AH49" s="262" t="s">
        <v>521</v>
      </c>
      <c r="AI49" s="264" t="s">
        <v>522</v>
      </c>
      <c r="AJ49" s="263" t="s">
        <v>523</v>
      </c>
      <c r="AK49" s="263" t="s">
        <v>524</v>
      </c>
      <c r="AL49" s="262" t="s">
        <v>525</v>
      </c>
      <c r="AM49" s="264" t="s">
        <v>526</v>
      </c>
      <c r="AN49" s="263" t="s">
        <v>527</v>
      </c>
      <c r="AO49" s="263" t="s">
        <v>528</v>
      </c>
      <c r="AP49" s="262" t="s">
        <v>529</v>
      </c>
      <c r="AQ49" s="264" t="s">
        <v>530</v>
      </c>
      <c r="AR49" s="265" t="s">
        <v>531</v>
      </c>
    </row>
    <row r="50" spans="1:44" ht="24" x14ac:dyDescent="0.2">
      <c r="A50" s="266"/>
      <c r="B50" s="289"/>
      <c r="C50" s="290" t="s">
        <v>542</v>
      </c>
      <c r="D50" s="291" t="s">
        <v>542</v>
      </c>
      <c r="E50" s="291" t="s">
        <v>542</v>
      </c>
      <c r="F50" s="292" t="s">
        <v>542</v>
      </c>
      <c r="G50" s="293" t="s">
        <v>542</v>
      </c>
      <c r="H50" s="291" t="s">
        <v>542</v>
      </c>
      <c r="I50" s="291" t="s">
        <v>542</v>
      </c>
      <c r="J50" s="292" t="s">
        <v>542</v>
      </c>
      <c r="K50" s="293" t="s">
        <v>542</v>
      </c>
      <c r="L50" s="291" t="s">
        <v>542</v>
      </c>
      <c r="M50" s="291" t="s">
        <v>542</v>
      </c>
      <c r="N50" s="292" t="s">
        <v>542</v>
      </c>
      <c r="O50" s="293" t="s">
        <v>542</v>
      </c>
      <c r="P50" s="291" t="s">
        <v>542</v>
      </c>
      <c r="Q50" s="291" t="s">
        <v>542</v>
      </c>
      <c r="R50" s="292" t="s">
        <v>542</v>
      </c>
      <c r="S50" s="293" t="s">
        <v>542</v>
      </c>
      <c r="T50" s="291" t="s">
        <v>542</v>
      </c>
      <c r="U50" s="291" t="s">
        <v>542</v>
      </c>
      <c r="V50" s="292" t="s">
        <v>542</v>
      </c>
      <c r="W50" s="293" t="s">
        <v>542</v>
      </c>
      <c r="X50" s="291" t="s">
        <v>542</v>
      </c>
      <c r="Y50" s="291" t="s">
        <v>542</v>
      </c>
      <c r="Z50" s="292" t="s">
        <v>542</v>
      </c>
      <c r="AA50" s="293" t="s">
        <v>542</v>
      </c>
      <c r="AB50" s="291" t="s">
        <v>542</v>
      </c>
      <c r="AC50" s="291" t="s">
        <v>542</v>
      </c>
      <c r="AD50" s="292" t="s">
        <v>542</v>
      </c>
      <c r="AE50" s="293" t="s">
        <v>542</v>
      </c>
      <c r="AF50" s="291" t="s">
        <v>542</v>
      </c>
      <c r="AG50" s="291" t="s">
        <v>542</v>
      </c>
      <c r="AH50" s="292" t="s">
        <v>542</v>
      </c>
      <c r="AI50" s="293" t="s">
        <v>542</v>
      </c>
      <c r="AJ50" s="291" t="s">
        <v>542</v>
      </c>
      <c r="AK50" s="291" t="s">
        <v>542</v>
      </c>
      <c r="AL50" s="292" t="s">
        <v>542</v>
      </c>
      <c r="AM50" s="293" t="s">
        <v>542</v>
      </c>
      <c r="AN50" s="291" t="s">
        <v>542</v>
      </c>
      <c r="AO50" s="291" t="s">
        <v>542</v>
      </c>
      <c r="AP50" s="292" t="s">
        <v>542</v>
      </c>
      <c r="AQ50" s="293" t="s">
        <v>542</v>
      </c>
      <c r="AR50" s="294" t="s">
        <v>542</v>
      </c>
    </row>
    <row r="51" spans="1:44" x14ac:dyDescent="0.2">
      <c r="A51" s="273" t="s">
        <v>263</v>
      </c>
      <c r="B51" s="257" t="s">
        <v>533</v>
      </c>
      <c r="C51" s="275">
        <v>32013</v>
      </c>
      <c r="D51" s="277">
        <v>5496</v>
      </c>
      <c r="E51" s="277">
        <v>920</v>
      </c>
      <c r="F51" s="276">
        <v>619</v>
      </c>
      <c r="G51" s="278">
        <v>541</v>
      </c>
      <c r="H51" s="277">
        <v>642</v>
      </c>
      <c r="I51" s="277">
        <v>875</v>
      </c>
      <c r="J51" s="276">
        <v>85</v>
      </c>
      <c r="K51" s="278">
        <v>567</v>
      </c>
      <c r="L51" s="277">
        <v>153</v>
      </c>
      <c r="M51" s="277">
        <v>1627</v>
      </c>
      <c r="N51" s="276">
        <v>689</v>
      </c>
      <c r="O51" s="278">
        <v>452</v>
      </c>
      <c r="P51" s="277">
        <v>119</v>
      </c>
      <c r="Q51" s="277">
        <v>716</v>
      </c>
      <c r="R51" s="276">
        <v>1569</v>
      </c>
      <c r="S51" s="278">
        <v>148</v>
      </c>
      <c r="T51" s="277">
        <v>368</v>
      </c>
      <c r="U51" s="277">
        <v>642</v>
      </c>
      <c r="V51" s="276">
        <v>806</v>
      </c>
      <c r="W51" s="278">
        <v>325</v>
      </c>
      <c r="X51" s="277">
        <v>1985</v>
      </c>
      <c r="Y51" s="277">
        <v>722</v>
      </c>
      <c r="Z51" s="276">
        <v>1460</v>
      </c>
      <c r="AA51" s="278">
        <v>4404</v>
      </c>
      <c r="AB51" s="277">
        <v>714</v>
      </c>
      <c r="AC51" s="277">
        <v>1642</v>
      </c>
      <c r="AD51" s="276">
        <v>459</v>
      </c>
      <c r="AE51" s="278">
        <v>569</v>
      </c>
      <c r="AF51" s="277">
        <v>705</v>
      </c>
      <c r="AG51" s="277">
        <v>251</v>
      </c>
      <c r="AH51" s="276">
        <v>328</v>
      </c>
      <c r="AI51" s="278">
        <v>473</v>
      </c>
      <c r="AJ51" s="277">
        <v>0</v>
      </c>
      <c r="AK51" s="277">
        <v>130</v>
      </c>
      <c r="AL51" s="276">
        <v>126</v>
      </c>
      <c r="AM51" s="278">
        <v>71</v>
      </c>
      <c r="AN51" s="277">
        <v>0</v>
      </c>
      <c r="AO51" s="277">
        <v>320</v>
      </c>
      <c r="AP51" s="276">
        <v>671</v>
      </c>
      <c r="AQ51" s="278">
        <v>635</v>
      </c>
      <c r="AR51" s="279">
        <v>664</v>
      </c>
    </row>
    <row r="52" spans="1:44" x14ac:dyDescent="0.2">
      <c r="A52" s="273" t="s">
        <v>219</v>
      </c>
      <c r="B52" s="257" t="s">
        <v>445</v>
      </c>
      <c r="C52" s="275">
        <v>924</v>
      </c>
      <c r="D52" s="277">
        <f t="shared" ref="D52:D86" si="2">C52-SUM(E52:AR52)</f>
        <v>52</v>
      </c>
      <c r="E52" s="277">
        <v>56</v>
      </c>
      <c r="F52" s="276">
        <v>0</v>
      </c>
      <c r="G52" s="278">
        <v>0</v>
      </c>
      <c r="H52" s="277">
        <v>7</v>
      </c>
      <c r="I52" s="277">
        <v>0</v>
      </c>
      <c r="J52" s="276">
        <v>0</v>
      </c>
      <c r="K52" s="278">
        <v>0</v>
      </c>
      <c r="L52" s="277">
        <v>0</v>
      </c>
      <c r="M52" s="277">
        <v>86</v>
      </c>
      <c r="N52" s="276">
        <v>0</v>
      </c>
      <c r="O52" s="278">
        <v>0</v>
      </c>
      <c r="P52" s="277">
        <v>6</v>
      </c>
      <c r="Q52" s="277">
        <v>0</v>
      </c>
      <c r="R52" s="276">
        <v>0</v>
      </c>
      <c r="S52" s="278">
        <v>0</v>
      </c>
      <c r="T52" s="277">
        <v>0</v>
      </c>
      <c r="U52" s="277">
        <v>0</v>
      </c>
      <c r="V52" s="276">
        <v>6</v>
      </c>
      <c r="W52" s="278">
        <v>0</v>
      </c>
      <c r="X52" s="277">
        <v>5</v>
      </c>
      <c r="Y52" s="277">
        <v>106</v>
      </c>
      <c r="Z52" s="276">
        <v>85</v>
      </c>
      <c r="AA52" s="278">
        <v>0</v>
      </c>
      <c r="AB52" s="277">
        <v>78</v>
      </c>
      <c r="AC52" s="277">
        <v>0</v>
      </c>
      <c r="AD52" s="276">
        <v>246</v>
      </c>
      <c r="AE52" s="278">
        <v>0</v>
      </c>
      <c r="AF52" s="277">
        <v>4</v>
      </c>
      <c r="AG52" s="277">
        <v>0</v>
      </c>
      <c r="AH52" s="276">
        <v>59</v>
      </c>
      <c r="AI52" s="278">
        <v>0</v>
      </c>
      <c r="AJ52" s="277">
        <v>0</v>
      </c>
      <c r="AK52" s="277">
        <v>0</v>
      </c>
      <c r="AL52" s="276">
        <v>14</v>
      </c>
      <c r="AM52" s="278">
        <v>47</v>
      </c>
      <c r="AN52" s="277">
        <v>0</v>
      </c>
      <c r="AO52" s="277">
        <v>2</v>
      </c>
      <c r="AP52" s="276">
        <v>7</v>
      </c>
      <c r="AQ52" s="278">
        <v>46</v>
      </c>
      <c r="AR52" s="279">
        <v>12</v>
      </c>
    </row>
    <row r="53" spans="1:44" x14ac:dyDescent="0.2">
      <c r="A53" s="273" t="s">
        <v>220</v>
      </c>
      <c r="B53" s="257" t="s">
        <v>249</v>
      </c>
      <c r="C53" s="275">
        <v>3104</v>
      </c>
      <c r="D53" s="277">
        <f t="shared" si="2"/>
        <v>252</v>
      </c>
      <c r="E53" s="277">
        <v>41</v>
      </c>
      <c r="F53" s="276">
        <v>0</v>
      </c>
      <c r="G53" s="278">
        <v>431</v>
      </c>
      <c r="H53" s="277">
        <v>0</v>
      </c>
      <c r="I53" s="277">
        <v>0</v>
      </c>
      <c r="J53" s="276">
        <v>0</v>
      </c>
      <c r="K53" s="278">
        <v>0</v>
      </c>
      <c r="L53" s="277">
        <v>52</v>
      </c>
      <c r="M53" s="277">
        <v>101</v>
      </c>
      <c r="N53" s="276">
        <v>0</v>
      </c>
      <c r="O53" s="278">
        <v>32</v>
      </c>
      <c r="P53" s="277">
        <v>0</v>
      </c>
      <c r="Q53" s="277">
        <v>0</v>
      </c>
      <c r="R53" s="276">
        <v>0</v>
      </c>
      <c r="S53" s="278">
        <v>18</v>
      </c>
      <c r="T53" s="277">
        <v>0</v>
      </c>
      <c r="U53" s="277">
        <v>0</v>
      </c>
      <c r="V53" s="276">
        <v>0</v>
      </c>
      <c r="W53" s="278">
        <v>0</v>
      </c>
      <c r="X53" s="277">
        <v>0</v>
      </c>
      <c r="Y53" s="277">
        <v>0</v>
      </c>
      <c r="Z53" s="276">
        <v>0</v>
      </c>
      <c r="AA53" s="278">
        <v>312</v>
      </c>
      <c r="AB53" s="277">
        <v>5</v>
      </c>
      <c r="AC53" s="277">
        <v>1208</v>
      </c>
      <c r="AD53" s="276">
        <v>11</v>
      </c>
      <c r="AE53" s="278">
        <v>0</v>
      </c>
      <c r="AF53" s="277">
        <v>155</v>
      </c>
      <c r="AG53" s="277">
        <v>0</v>
      </c>
      <c r="AH53" s="276">
        <v>0</v>
      </c>
      <c r="AI53" s="278">
        <v>0</v>
      </c>
      <c r="AJ53" s="277">
        <v>0</v>
      </c>
      <c r="AK53" s="277">
        <v>0</v>
      </c>
      <c r="AL53" s="276">
        <v>0</v>
      </c>
      <c r="AM53" s="278">
        <v>0</v>
      </c>
      <c r="AN53" s="277">
        <v>0</v>
      </c>
      <c r="AO53" s="277">
        <v>0</v>
      </c>
      <c r="AP53" s="276">
        <v>0</v>
      </c>
      <c r="AQ53" s="278">
        <v>347</v>
      </c>
      <c r="AR53" s="279">
        <v>139</v>
      </c>
    </row>
    <row r="54" spans="1:44" x14ac:dyDescent="0.2">
      <c r="A54" s="273" t="s">
        <v>221</v>
      </c>
      <c r="B54" s="257" t="s">
        <v>27</v>
      </c>
      <c r="C54" s="275">
        <v>240</v>
      </c>
      <c r="D54" s="277">
        <f t="shared" si="2"/>
        <v>17</v>
      </c>
      <c r="E54" s="277">
        <v>77</v>
      </c>
      <c r="F54" s="276">
        <v>15</v>
      </c>
      <c r="G54" s="278">
        <v>0</v>
      </c>
      <c r="H54" s="277">
        <v>4</v>
      </c>
      <c r="I54" s="277">
        <v>2</v>
      </c>
      <c r="J54" s="276">
        <v>0</v>
      </c>
      <c r="K54" s="278">
        <v>0</v>
      </c>
      <c r="L54" s="277">
        <v>3</v>
      </c>
      <c r="M54" s="277">
        <v>0</v>
      </c>
      <c r="N54" s="276">
        <v>0</v>
      </c>
      <c r="O54" s="278">
        <v>19</v>
      </c>
      <c r="P54" s="277">
        <v>1</v>
      </c>
      <c r="Q54" s="277">
        <v>0</v>
      </c>
      <c r="R54" s="276">
        <v>0</v>
      </c>
      <c r="S54" s="278">
        <v>3</v>
      </c>
      <c r="T54" s="277">
        <v>0</v>
      </c>
      <c r="U54" s="277">
        <v>0</v>
      </c>
      <c r="V54" s="276">
        <v>0</v>
      </c>
      <c r="W54" s="278">
        <v>4</v>
      </c>
      <c r="X54" s="277">
        <v>0</v>
      </c>
      <c r="Y54" s="277">
        <v>24</v>
      </c>
      <c r="Z54" s="276">
        <v>9</v>
      </c>
      <c r="AA54" s="278">
        <v>3</v>
      </c>
      <c r="AB54" s="277">
        <v>7</v>
      </c>
      <c r="AC54" s="277">
        <v>0</v>
      </c>
      <c r="AD54" s="276">
        <v>0</v>
      </c>
      <c r="AE54" s="278">
        <v>36</v>
      </c>
      <c r="AF54" s="277">
        <v>3</v>
      </c>
      <c r="AG54" s="277">
        <v>0</v>
      </c>
      <c r="AH54" s="276">
        <v>0</v>
      </c>
      <c r="AI54" s="278">
        <v>0</v>
      </c>
      <c r="AJ54" s="277">
        <v>0</v>
      </c>
      <c r="AK54" s="277">
        <v>0</v>
      </c>
      <c r="AL54" s="276">
        <v>0</v>
      </c>
      <c r="AM54" s="278">
        <v>7</v>
      </c>
      <c r="AN54" s="277">
        <v>0</v>
      </c>
      <c r="AO54" s="277">
        <v>0</v>
      </c>
      <c r="AP54" s="276">
        <v>0</v>
      </c>
      <c r="AQ54" s="278">
        <v>6</v>
      </c>
      <c r="AR54" s="279">
        <v>0</v>
      </c>
    </row>
    <row r="55" spans="1:44" x14ac:dyDescent="0.2">
      <c r="A55" s="273" t="s">
        <v>222</v>
      </c>
      <c r="B55" s="257" t="s">
        <v>190</v>
      </c>
      <c r="C55" s="275">
        <v>73039</v>
      </c>
      <c r="D55" s="277">
        <f t="shared" si="2"/>
        <v>21268</v>
      </c>
      <c r="E55" s="277">
        <v>6547</v>
      </c>
      <c r="F55" s="276">
        <v>2250</v>
      </c>
      <c r="G55" s="278">
        <v>2300</v>
      </c>
      <c r="H55" s="277">
        <v>6230</v>
      </c>
      <c r="I55" s="277">
        <v>139</v>
      </c>
      <c r="J55" s="276">
        <v>189</v>
      </c>
      <c r="K55" s="278">
        <v>4443</v>
      </c>
      <c r="L55" s="277">
        <v>517</v>
      </c>
      <c r="M55" s="277">
        <v>992</v>
      </c>
      <c r="N55" s="276">
        <v>4385</v>
      </c>
      <c r="O55" s="278">
        <v>220</v>
      </c>
      <c r="P55" s="277">
        <v>148</v>
      </c>
      <c r="Q55" s="277">
        <v>1953</v>
      </c>
      <c r="R55" s="276">
        <v>1548</v>
      </c>
      <c r="S55" s="278">
        <v>1051</v>
      </c>
      <c r="T55" s="277">
        <v>229</v>
      </c>
      <c r="U55" s="277">
        <v>2183</v>
      </c>
      <c r="V55" s="276">
        <v>1264</v>
      </c>
      <c r="W55" s="278">
        <v>743</v>
      </c>
      <c r="X55" s="277">
        <v>568</v>
      </c>
      <c r="Y55" s="277">
        <v>235</v>
      </c>
      <c r="Z55" s="276">
        <v>1012</v>
      </c>
      <c r="AA55" s="278">
        <v>787</v>
      </c>
      <c r="AB55" s="277">
        <v>638</v>
      </c>
      <c r="AC55" s="277">
        <v>833</v>
      </c>
      <c r="AD55" s="276">
        <v>1671</v>
      </c>
      <c r="AE55" s="278">
        <v>825</v>
      </c>
      <c r="AF55" s="277">
        <v>3111</v>
      </c>
      <c r="AG55" s="277">
        <v>18</v>
      </c>
      <c r="AH55" s="276">
        <v>345</v>
      </c>
      <c r="AI55" s="278">
        <v>1977</v>
      </c>
      <c r="AJ55" s="277">
        <v>19</v>
      </c>
      <c r="AK55" s="277">
        <v>15</v>
      </c>
      <c r="AL55" s="276">
        <v>204</v>
      </c>
      <c r="AM55" s="278">
        <v>329</v>
      </c>
      <c r="AN55" s="277">
        <v>210</v>
      </c>
      <c r="AO55" s="277">
        <v>178</v>
      </c>
      <c r="AP55" s="276">
        <v>169</v>
      </c>
      <c r="AQ55" s="278">
        <v>785</v>
      </c>
      <c r="AR55" s="279">
        <v>511</v>
      </c>
    </row>
    <row r="56" spans="1:44" x14ac:dyDescent="0.2">
      <c r="A56" s="273" t="s">
        <v>223</v>
      </c>
      <c r="B56" s="257" t="s">
        <v>28</v>
      </c>
      <c r="C56" s="275">
        <v>11242</v>
      </c>
      <c r="D56" s="277">
        <f t="shared" si="2"/>
        <v>536</v>
      </c>
      <c r="E56" s="277">
        <v>1898</v>
      </c>
      <c r="F56" s="276">
        <v>273</v>
      </c>
      <c r="G56" s="278">
        <v>63</v>
      </c>
      <c r="H56" s="277">
        <v>261</v>
      </c>
      <c r="I56" s="277">
        <v>189</v>
      </c>
      <c r="J56" s="276">
        <v>65</v>
      </c>
      <c r="K56" s="278">
        <v>385</v>
      </c>
      <c r="L56" s="277">
        <v>38</v>
      </c>
      <c r="M56" s="277">
        <v>324</v>
      </c>
      <c r="N56" s="276">
        <v>1291</v>
      </c>
      <c r="O56" s="278">
        <v>314</v>
      </c>
      <c r="P56" s="277">
        <v>1376</v>
      </c>
      <c r="Q56" s="277">
        <v>256</v>
      </c>
      <c r="R56" s="276">
        <v>109</v>
      </c>
      <c r="S56" s="278">
        <v>199</v>
      </c>
      <c r="T56" s="277">
        <v>61</v>
      </c>
      <c r="U56" s="277">
        <v>412</v>
      </c>
      <c r="V56" s="276">
        <v>37</v>
      </c>
      <c r="W56" s="278">
        <v>227</v>
      </c>
      <c r="X56" s="277">
        <v>40</v>
      </c>
      <c r="Y56" s="277">
        <v>131</v>
      </c>
      <c r="Z56" s="276">
        <v>470</v>
      </c>
      <c r="AA56" s="278">
        <v>76</v>
      </c>
      <c r="AB56" s="277">
        <v>369</v>
      </c>
      <c r="AC56" s="277">
        <v>66</v>
      </c>
      <c r="AD56" s="276">
        <v>132</v>
      </c>
      <c r="AE56" s="278">
        <v>235</v>
      </c>
      <c r="AF56" s="277">
        <v>165</v>
      </c>
      <c r="AG56" s="277">
        <v>0</v>
      </c>
      <c r="AH56" s="276">
        <v>608</v>
      </c>
      <c r="AI56" s="278">
        <v>77</v>
      </c>
      <c r="AJ56" s="277">
        <v>150</v>
      </c>
      <c r="AK56" s="277">
        <v>58</v>
      </c>
      <c r="AL56" s="276">
        <v>48</v>
      </c>
      <c r="AM56" s="278">
        <v>39</v>
      </c>
      <c r="AN56" s="277">
        <v>14</v>
      </c>
      <c r="AO56" s="277">
        <v>10</v>
      </c>
      <c r="AP56" s="276">
        <v>65</v>
      </c>
      <c r="AQ56" s="278">
        <v>132</v>
      </c>
      <c r="AR56" s="279">
        <v>43</v>
      </c>
    </row>
    <row r="57" spans="1:44" x14ac:dyDescent="0.2">
      <c r="A57" s="273" t="s">
        <v>224</v>
      </c>
      <c r="B57" s="257" t="s">
        <v>267</v>
      </c>
      <c r="C57" s="275">
        <v>14078</v>
      </c>
      <c r="D57" s="277">
        <f t="shared" si="2"/>
        <v>1405</v>
      </c>
      <c r="E57" s="277">
        <v>1471</v>
      </c>
      <c r="F57" s="276">
        <v>1325</v>
      </c>
      <c r="G57" s="278">
        <v>635</v>
      </c>
      <c r="H57" s="277">
        <v>290</v>
      </c>
      <c r="I57" s="277">
        <v>62</v>
      </c>
      <c r="J57" s="276">
        <v>6</v>
      </c>
      <c r="K57" s="278">
        <v>810</v>
      </c>
      <c r="L57" s="277">
        <v>63</v>
      </c>
      <c r="M57" s="277">
        <v>367</v>
      </c>
      <c r="N57" s="276">
        <v>499</v>
      </c>
      <c r="O57" s="278">
        <v>86</v>
      </c>
      <c r="P57" s="277">
        <v>99</v>
      </c>
      <c r="Q57" s="277">
        <v>21</v>
      </c>
      <c r="R57" s="276">
        <v>438</v>
      </c>
      <c r="S57" s="278">
        <v>639</v>
      </c>
      <c r="T57" s="277">
        <v>71</v>
      </c>
      <c r="U57" s="277">
        <v>419</v>
      </c>
      <c r="V57" s="276">
        <v>369</v>
      </c>
      <c r="W57" s="278">
        <v>728</v>
      </c>
      <c r="X57" s="277">
        <v>245</v>
      </c>
      <c r="Y57" s="277">
        <v>68</v>
      </c>
      <c r="Z57" s="276">
        <v>1123</v>
      </c>
      <c r="AA57" s="278">
        <v>67</v>
      </c>
      <c r="AB57" s="277">
        <v>80</v>
      </c>
      <c r="AC57" s="277">
        <v>13</v>
      </c>
      <c r="AD57" s="276">
        <v>548</v>
      </c>
      <c r="AE57" s="278">
        <v>612</v>
      </c>
      <c r="AF57" s="277">
        <v>570</v>
      </c>
      <c r="AG57" s="277">
        <v>7</v>
      </c>
      <c r="AH57" s="276">
        <v>91</v>
      </c>
      <c r="AI57" s="278">
        <v>233</v>
      </c>
      <c r="AJ57" s="277">
        <v>62</v>
      </c>
      <c r="AK57" s="277">
        <v>41</v>
      </c>
      <c r="AL57" s="276">
        <v>244</v>
      </c>
      <c r="AM57" s="278">
        <v>125</v>
      </c>
      <c r="AN57" s="277">
        <v>73</v>
      </c>
      <c r="AO57" s="277">
        <v>24</v>
      </c>
      <c r="AP57" s="276">
        <v>36</v>
      </c>
      <c r="AQ57" s="278">
        <v>11</v>
      </c>
      <c r="AR57" s="279">
        <v>2</v>
      </c>
    </row>
    <row r="58" spans="1:44" x14ac:dyDescent="0.2">
      <c r="A58" s="273" t="s">
        <v>225</v>
      </c>
      <c r="B58" s="257" t="s">
        <v>29</v>
      </c>
      <c r="C58" s="275">
        <v>24748</v>
      </c>
      <c r="D58" s="277">
        <f t="shared" si="2"/>
        <v>3256</v>
      </c>
      <c r="E58" s="277">
        <v>3897</v>
      </c>
      <c r="F58" s="276">
        <v>3715</v>
      </c>
      <c r="G58" s="278">
        <v>652</v>
      </c>
      <c r="H58" s="277">
        <v>744</v>
      </c>
      <c r="I58" s="277">
        <v>55</v>
      </c>
      <c r="J58" s="276">
        <v>205</v>
      </c>
      <c r="K58" s="278">
        <v>855</v>
      </c>
      <c r="L58" s="277">
        <v>128</v>
      </c>
      <c r="M58" s="277">
        <v>154</v>
      </c>
      <c r="N58" s="276">
        <v>526</v>
      </c>
      <c r="O58" s="278">
        <v>1762</v>
      </c>
      <c r="P58" s="277">
        <v>10</v>
      </c>
      <c r="Q58" s="277">
        <v>71</v>
      </c>
      <c r="R58" s="276">
        <v>341</v>
      </c>
      <c r="S58" s="278">
        <v>1689</v>
      </c>
      <c r="T58" s="277">
        <v>140</v>
      </c>
      <c r="U58" s="277">
        <v>554</v>
      </c>
      <c r="V58" s="276">
        <v>1404</v>
      </c>
      <c r="W58" s="278">
        <v>53</v>
      </c>
      <c r="X58" s="277">
        <v>455</v>
      </c>
      <c r="Y58" s="277">
        <v>92</v>
      </c>
      <c r="Z58" s="276">
        <v>733</v>
      </c>
      <c r="AA58" s="278">
        <v>0</v>
      </c>
      <c r="AB58" s="277">
        <v>116</v>
      </c>
      <c r="AC58" s="277">
        <v>99</v>
      </c>
      <c r="AD58" s="276">
        <v>31</v>
      </c>
      <c r="AE58" s="278">
        <v>547</v>
      </c>
      <c r="AF58" s="277">
        <v>802</v>
      </c>
      <c r="AG58" s="277">
        <v>42</v>
      </c>
      <c r="AH58" s="276">
        <v>3</v>
      </c>
      <c r="AI58" s="278">
        <v>120</v>
      </c>
      <c r="AJ58" s="277">
        <v>754</v>
      </c>
      <c r="AK58" s="277">
        <v>56</v>
      </c>
      <c r="AL58" s="276">
        <v>624</v>
      </c>
      <c r="AM58" s="278">
        <v>15</v>
      </c>
      <c r="AN58" s="277">
        <v>0</v>
      </c>
      <c r="AO58" s="277">
        <v>48</v>
      </c>
      <c r="AP58" s="276">
        <v>0</v>
      </c>
      <c r="AQ58" s="278">
        <v>0</v>
      </c>
      <c r="AR58" s="279">
        <v>0</v>
      </c>
    </row>
    <row r="59" spans="1:44" x14ac:dyDescent="0.2">
      <c r="A59" s="273" t="s">
        <v>226</v>
      </c>
      <c r="B59" s="257" t="s">
        <v>30</v>
      </c>
      <c r="C59" s="275">
        <v>1425</v>
      </c>
      <c r="D59" s="277">
        <f t="shared" si="2"/>
        <v>363</v>
      </c>
      <c r="E59" s="277">
        <v>71</v>
      </c>
      <c r="F59" s="276">
        <v>274</v>
      </c>
      <c r="G59" s="278">
        <v>23</v>
      </c>
      <c r="H59" s="277">
        <v>25</v>
      </c>
      <c r="I59" s="277">
        <v>2</v>
      </c>
      <c r="J59" s="276">
        <v>0</v>
      </c>
      <c r="K59" s="278">
        <v>10</v>
      </c>
      <c r="L59" s="277">
        <v>0</v>
      </c>
      <c r="M59" s="277">
        <v>0</v>
      </c>
      <c r="N59" s="276">
        <v>398</v>
      </c>
      <c r="O59" s="278">
        <v>69</v>
      </c>
      <c r="P59" s="277">
        <v>6</v>
      </c>
      <c r="Q59" s="277">
        <v>10</v>
      </c>
      <c r="R59" s="276">
        <v>19</v>
      </c>
      <c r="S59" s="278">
        <v>0</v>
      </c>
      <c r="T59" s="277">
        <v>0</v>
      </c>
      <c r="U59" s="277">
        <v>28</v>
      </c>
      <c r="V59" s="276">
        <v>41</v>
      </c>
      <c r="W59" s="278">
        <v>0</v>
      </c>
      <c r="X59" s="277">
        <v>0</v>
      </c>
      <c r="Y59" s="277">
        <v>3</v>
      </c>
      <c r="Z59" s="276">
        <v>20</v>
      </c>
      <c r="AA59" s="278">
        <v>0</v>
      </c>
      <c r="AB59" s="277">
        <v>8</v>
      </c>
      <c r="AC59" s="277">
        <v>4</v>
      </c>
      <c r="AD59" s="276">
        <v>16</v>
      </c>
      <c r="AE59" s="278">
        <v>9</v>
      </c>
      <c r="AF59" s="277">
        <v>1</v>
      </c>
      <c r="AG59" s="277">
        <v>0</v>
      </c>
      <c r="AH59" s="276">
        <v>0</v>
      </c>
      <c r="AI59" s="278">
        <v>0</v>
      </c>
      <c r="AJ59" s="277">
        <v>0</v>
      </c>
      <c r="AK59" s="277">
        <v>0</v>
      </c>
      <c r="AL59" s="276">
        <v>0</v>
      </c>
      <c r="AM59" s="278">
        <v>10</v>
      </c>
      <c r="AN59" s="277">
        <v>15</v>
      </c>
      <c r="AO59" s="277">
        <v>0</v>
      </c>
      <c r="AP59" s="276">
        <v>0</v>
      </c>
      <c r="AQ59" s="278">
        <v>0</v>
      </c>
      <c r="AR59" s="279">
        <v>0</v>
      </c>
    </row>
    <row r="60" spans="1:44" x14ac:dyDescent="0.2">
      <c r="A60" s="273" t="s">
        <v>2</v>
      </c>
      <c r="B60" s="257" t="s">
        <v>534</v>
      </c>
      <c r="C60" s="275">
        <v>23900</v>
      </c>
      <c r="D60" s="277">
        <f t="shared" si="2"/>
        <v>6083</v>
      </c>
      <c r="E60" s="277">
        <v>2050</v>
      </c>
      <c r="F60" s="276">
        <v>1659</v>
      </c>
      <c r="G60" s="278">
        <v>965</v>
      </c>
      <c r="H60" s="277">
        <v>280</v>
      </c>
      <c r="I60" s="277">
        <v>24</v>
      </c>
      <c r="J60" s="276">
        <v>23</v>
      </c>
      <c r="K60" s="278">
        <v>935</v>
      </c>
      <c r="L60" s="277">
        <v>55</v>
      </c>
      <c r="M60" s="277">
        <v>884</v>
      </c>
      <c r="N60" s="276">
        <v>1371</v>
      </c>
      <c r="O60" s="278">
        <v>186</v>
      </c>
      <c r="P60" s="277">
        <v>247</v>
      </c>
      <c r="Q60" s="277">
        <v>174</v>
      </c>
      <c r="R60" s="276">
        <v>407</v>
      </c>
      <c r="S60" s="278">
        <v>210</v>
      </c>
      <c r="T60" s="277">
        <v>33</v>
      </c>
      <c r="U60" s="277">
        <v>690</v>
      </c>
      <c r="V60" s="276">
        <v>1016</v>
      </c>
      <c r="W60" s="278">
        <v>817</v>
      </c>
      <c r="X60" s="277">
        <v>513</v>
      </c>
      <c r="Y60" s="277">
        <v>30</v>
      </c>
      <c r="Z60" s="276">
        <v>981</v>
      </c>
      <c r="AA60" s="278">
        <v>83</v>
      </c>
      <c r="AB60" s="277">
        <v>192</v>
      </c>
      <c r="AC60" s="277">
        <v>35</v>
      </c>
      <c r="AD60" s="276">
        <v>232</v>
      </c>
      <c r="AE60" s="278">
        <v>730</v>
      </c>
      <c r="AF60" s="277">
        <v>1365</v>
      </c>
      <c r="AG60" s="277">
        <v>0</v>
      </c>
      <c r="AH60" s="276">
        <v>195</v>
      </c>
      <c r="AI60" s="278">
        <v>495</v>
      </c>
      <c r="AJ60" s="277">
        <v>114</v>
      </c>
      <c r="AK60" s="277">
        <v>174</v>
      </c>
      <c r="AL60" s="276">
        <v>409</v>
      </c>
      <c r="AM60" s="278">
        <v>12</v>
      </c>
      <c r="AN60" s="277">
        <v>29</v>
      </c>
      <c r="AO60" s="277">
        <v>164</v>
      </c>
      <c r="AP60" s="276">
        <v>36</v>
      </c>
      <c r="AQ60" s="278">
        <v>1</v>
      </c>
      <c r="AR60" s="279">
        <v>1</v>
      </c>
    </row>
    <row r="61" spans="1:44" x14ac:dyDescent="0.2">
      <c r="A61" s="273" t="s">
        <v>3</v>
      </c>
      <c r="B61" s="257" t="s">
        <v>31</v>
      </c>
      <c r="C61" s="275">
        <v>10398</v>
      </c>
      <c r="D61" s="277">
        <f t="shared" si="2"/>
        <v>701</v>
      </c>
      <c r="E61" s="277">
        <v>1236</v>
      </c>
      <c r="F61" s="276">
        <v>1421</v>
      </c>
      <c r="G61" s="278">
        <v>296</v>
      </c>
      <c r="H61" s="277">
        <v>186</v>
      </c>
      <c r="I61" s="277">
        <v>6</v>
      </c>
      <c r="J61" s="276">
        <v>9</v>
      </c>
      <c r="K61" s="278">
        <v>183</v>
      </c>
      <c r="L61" s="277">
        <v>32</v>
      </c>
      <c r="M61" s="277">
        <v>207</v>
      </c>
      <c r="N61" s="276">
        <v>125</v>
      </c>
      <c r="O61" s="278">
        <v>891</v>
      </c>
      <c r="P61" s="277">
        <v>156</v>
      </c>
      <c r="Q61" s="277">
        <v>8</v>
      </c>
      <c r="R61" s="276">
        <v>95</v>
      </c>
      <c r="S61" s="278">
        <v>1560</v>
      </c>
      <c r="T61" s="277">
        <v>50</v>
      </c>
      <c r="U61" s="277">
        <v>287</v>
      </c>
      <c r="V61" s="276">
        <v>23</v>
      </c>
      <c r="W61" s="278">
        <v>250</v>
      </c>
      <c r="X61" s="277">
        <v>99</v>
      </c>
      <c r="Y61" s="277">
        <v>98</v>
      </c>
      <c r="Z61" s="276">
        <v>313</v>
      </c>
      <c r="AA61" s="278">
        <v>683</v>
      </c>
      <c r="AB61" s="277">
        <v>46</v>
      </c>
      <c r="AC61" s="277">
        <v>136</v>
      </c>
      <c r="AD61" s="276">
        <v>51</v>
      </c>
      <c r="AE61" s="278">
        <v>321</v>
      </c>
      <c r="AF61" s="277">
        <v>111</v>
      </c>
      <c r="AG61" s="277">
        <v>32</v>
      </c>
      <c r="AH61" s="276">
        <v>46</v>
      </c>
      <c r="AI61" s="278">
        <v>31</v>
      </c>
      <c r="AJ61" s="277">
        <v>345</v>
      </c>
      <c r="AK61" s="277">
        <v>90</v>
      </c>
      <c r="AL61" s="276">
        <v>53</v>
      </c>
      <c r="AM61" s="278">
        <v>44</v>
      </c>
      <c r="AN61" s="277">
        <v>4</v>
      </c>
      <c r="AO61" s="277">
        <v>5</v>
      </c>
      <c r="AP61" s="276">
        <v>105</v>
      </c>
      <c r="AQ61" s="278">
        <v>34</v>
      </c>
      <c r="AR61" s="279">
        <v>29</v>
      </c>
    </row>
    <row r="62" spans="1:44" x14ac:dyDescent="0.2">
      <c r="A62" s="273" t="s">
        <v>4</v>
      </c>
      <c r="B62" s="257" t="s">
        <v>32</v>
      </c>
      <c r="C62" s="275">
        <v>26698</v>
      </c>
      <c r="D62" s="277">
        <f t="shared" si="2"/>
        <v>4907</v>
      </c>
      <c r="E62" s="277">
        <v>7310</v>
      </c>
      <c r="F62" s="276">
        <v>3667</v>
      </c>
      <c r="G62" s="278">
        <v>57</v>
      </c>
      <c r="H62" s="277">
        <v>280</v>
      </c>
      <c r="I62" s="277">
        <v>13</v>
      </c>
      <c r="J62" s="276">
        <v>0</v>
      </c>
      <c r="K62" s="278">
        <v>1442</v>
      </c>
      <c r="L62" s="277">
        <v>88</v>
      </c>
      <c r="M62" s="277">
        <v>26</v>
      </c>
      <c r="N62" s="276">
        <v>5882</v>
      </c>
      <c r="O62" s="278">
        <v>12</v>
      </c>
      <c r="P62" s="277">
        <v>67</v>
      </c>
      <c r="Q62" s="277">
        <v>3</v>
      </c>
      <c r="R62" s="276">
        <v>155</v>
      </c>
      <c r="S62" s="278">
        <v>149</v>
      </c>
      <c r="T62" s="277">
        <v>163</v>
      </c>
      <c r="U62" s="277">
        <v>811</v>
      </c>
      <c r="V62" s="276">
        <v>69</v>
      </c>
      <c r="W62" s="278">
        <v>515</v>
      </c>
      <c r="X62" s="277">
        <v>61</v>
      </c>
      <c r="Y62" s="277">
        <v>18</v>
      </c>
      <c r="Z62" s="276">
        <v>42</v>
      </c>
      <c r="AA62" s="278">
        <v>7</v>
      </c>
      <c r="AB62" s="277">
        <v>121</v>
      </c>
      <c r="AC62" s="277">
        <v>21</v>
      </c>
      <c r="AD62" s="276">
        <v>2</v>
      </c>
      <c r="AE62" s="278">
        <v>55</v>
      </c>
      <c r="AF62" s="277">
        <v>100</v>
      </c>
      <c r="AG62" s="277">
        <v>11</v>
      </c>
      <c r="AH62" s="276">
        <v>90</v>
      </c>
      <c r="AI62" s="278">
        <v>119</v>
      </c>
      <c r="AJ62" s="277">
        <v>186</v>
      </c>
      <c r="AK62" s="277">
        <v>17</v>
      </c>
      <c r="AL62" s="276">
        <v>43</v>
      </c>
      <c r="AM62" s="278">
        <v>0</v>
      </c>
      <c r="AN62" s="277">
        <v>100</v>
      </c>
      <c r="AO62" s="277">
        <v>0</v>
      </c>
      <c r="AP62" s="276">
        <v>89</v>
      </c>
      <c r="AQ62" s="278">
        <v>0</v>
      </c>
      <c r="AR62" s="279">
        <v>0</v>
      </c>
    </row>
    <row r="63" spans="1:44" x14ac:dyDescent="0.2">
      <c r="A63" s="273" t="s">
        <v>5</v>
      </c>
      <c r="B63" s="257" t="s">
        <v>33</v>
      </c>
      <c r="C63" s="275">
        <v>7261</v>
      </c>
      <c r="D63" s="277">
        <f t="shared" si="2"/>
        <v>970</v>
      </c>
      <c r="E63" s="277">
        <v>736</v>
      </c>
      <c r="F63" s="276">
        <v>2042</v>
      </c>
      <c r="G63" s="278">
        <v>441</v>
      </c>
      <c r="H63" s="277">
        <v>53</v>
      </c>
      <c r="I63" s="277">
        <v>3</v>
      </c>
      <c r="J63" s="276">
        <v>4</v>
      </c>
      <c r="K63" s="278">
        <v>116</v>
      </c>
      <c r="L63" s="277">
        <v>72</v>
      </c>
      <c r="M63" s="277">
        <v>382</v>
      </c>
      <c r="N63" s="276">
        <v>309</v>
      </c>
      <c r="O63" s="278">
        <v>98</v>
      </c>
      <c r="P63" s="277">
        <v>0</v>
      </c>
      <c r="Q63" s="277">
        <v>64</v>
      </c>
      <c r="R63" s="276">
        <v>109</v>
      </c>
      <c r="S63" s="278">
        <v>184</v>
      </c>
      <c r="T63" s="277">
        <v>43</v>
      </c>
      <c r="U63" s="277">
        <v>78</v>
      </c>
      <c r="V63" s="276">
        <v>424</v>
      </c>
      <c r="W63" s="278">
        <v>62</v>
      </c>
      <c r="X63" s="277">
        <v>8</v>
      </c>
      <c r="Y63" s="277">
        <v>4</v>
      </c>
      <c r="Z63" s="276">
        <v>261</v>
      </c>
      <c r="AA63" s="278">
        <v>0</v>
      </c>
      <c r="AB63" s="277">
        <v>71</v>
      </c>
      <c r="AC63" s="277">
        <v>5</v>
      </c>
      <c r="AD63" s="276">
        <v>32</v>
      </c>
      <c r="AE63" s="278">
        <v>156</v>
      </c>
      <c r="AF63" s="277">
        <v>49</v>
      </c>
      <c r="AG63" s="277">
        <v>0</v>
      </c>
      <c r="AH63" s="276">
        <v>154</v>
      </c>
      <c r="AI63" s="278">
        <v>30</v>
      </c>
      <c r="AJ63" s="277">
        <v>195</v>
      </c>
      <c r="AK63" s="277">
        <v>4</v>
      </c>
      <c r="AL63" s="276">
        <v>44</v>
      </c>
      <c r="AM63" s="278">
        <v>13</v>
      </c>
      <c r="AN63" s="277">
        <v>0</v>
      </c>
      <c r="AO63" s="277">
        <v>0</v>
      </c>
      <c r="AP63" s="276">
        <v>38</v>
      </c>
      <c r="AQ63" s="278">
        <v>7</v>
      </c>
      <c r="AR63" s="279">
        <v>0</v>
      </c>
    </row>
    <row r="64" spans="1:44" x14ac:dyDescent="0.2">
      <c r="A64" s="273" t="s">
        <v>6</v>
      </c>
      <c r="B64" s="257" t="s">
        <v>34</v>
      </c>
      <c r="C64" s="275">
        <v>33535</v>
      </c>
      <c r="D64" s="277">
        <f t="shared" si="2"/>
        <v>3722</v>
      </c>
      <c r="E64" s="277">
        <v>3519</v>
      </c>
      <c r="F64" s="276">
        <v>5011</v>
      </c>
      <c r="G64" s="278">
        <v>4119</v>
      </c>
      <c r="H64" s="277">
        <v>282</v>
      </c>
      <c r="I64" s="277">
        <v>147</v>
      </c>
      <c r="J64" s="276">
        <v>4</v>
      </c>
      <c r="K64" s="278">
        <v>1420</v>
      </c>
      <c r="L64" s="277">
        <v>237</v>
      </c>
      <c r="M64" s="277">
        <v>589</v>
      </c>
      <c r="N64" s="276">
        <v>1091</v>
      </c>
      <c r="O64" s="278">
        <v>416</v>
      </c>
      <c r="P64" s="277">
        <v>344</v>
      </c>
      <c r="Q64" s="277">
        <v>182</v>
      </c>
      <c r="R64" s="276">
        <v>2042</v>
      </c>
      <c r="S64" s="278">
        <v>733</v>
      </c>
      <c r="T64" s="277">
        <v>344</v>
      </c>
      <c r="U64" s="277">
        <v>1259</v>
      </c>
      <c r="V64" s="276">
        <v>260</v>
      </c>
      <c r="W64" s="278">
        <v>1539</v>
      </c>
      <c r="X64" s="277">
        <v>314</v>
      </c>
      <c r="Y64" s="277">
        <v>135</v>
      </c>
      <c r="Z64" s="276">
        <v>683</v>
      </c>
      <c r="AA64" s="278">
        <v>68</v>
      </c>
      <c r="AB64" s="277">
        <v>1284</v>
      </c>
      <c r="AC64" s="277">
        <v>37</v>
      </c>
      <c r="AD64" s="276">
        <v>183</v>
      </c>
      <c r="AE64" s="278">
        <v>519</v>
      </c>
      <c r="AF64" s="277">
        <v>476</v>
      </c>
      <c r="AG64" s="277">
        <v>91</v>
      </c>
      <c r="AH64" s="276">
        <v>239</v>
      </c>
      <c r="AI64" s="278">
        <v>391</v>
      </c>
      <c r="AJ64" s="277">
        <v>486</v>
      </c>
      <c r="AK64" s="277">
        <v>549</v>
      </c>
      <c r="AL64" s="276">
        <v>488</v>
      </c>
      <c r="AM64" s="278">
        <v>1</v>
      </c>
      <c r="AN64" s="277">
        <v>72</v>
      </c>
      <c r="AO64" s="277">
        <v>69</v>
      </c>
      <c r="AP64" s="276">
        <v>150</v>
      </c>
      <c r="AQ64" s="278">
        <v>20</v>
      </c>
      <c r="AR64" s="279">
        <v>20</v>
      </c>
    </row>
    <row r="65" spans="1:44" x14ac:dyDescent="0.2">
      <c r="A65" s="273" t="s">
        <v>7</v>
      </c>
      <c r="B65" s="257" t="s">
        <v>268</v>
      </c>
      <c r="C65" s="275">
        <v>32705</v>
      </c>
      <c r="D65" s="277">
        <f t="shared" si="2"/>
        <v>9957</v>
      </c>
      <c r="E65" s="277">
        <v>2904</v>
      </c>
      <c r="F65" s="276">
        <v>2197</v>
      </c>
      <c r="G65" s="278">
        <v>496</v>
      </c>
      <c r="H65" s="277">
        <v>171</v>
      </c>
      <c r="I65" s="277">
        <v>173</v>
      </c>
      <c r="J65" s="276">
        <v>17</v>
      </c>
      <c r="K65" s="278">
        <v>635</v>
      </c>
      <c r="L65" s="277">
        <v>780</v>
      </c>
      <c r="M65" s="277">
        <v>169</v>
      </c>
      <c r="N65" s="276">
        <v>1287</v>
      </c>
      <c r="O65" s="278">
        <v>20</v>
      </c>
      <c r="P65" s="277">
        <v>91</v>
      </c>
      <c r="Q65" s="277">
        <v>66</v>
      </c>
      <c r="R65" s="276">
        <v>259</v>
      </c>
      <c r="S65" s="278">
        <v>8441</v>
      </c>
      <c r="T65" s="277">
        <v>118</v>
      </c>
      <c r="U65" s="277">
        <v>256</v>
      </c>
      <c r="V65" s="276">
        <v>51</v>
      </c>
      <c r="W65" s="278">
        <v>1686</v>
      </c>
      <c r="X65" s="277">
        <v>190</v>
      </c>
      <c r="Y65" s="277">
        <v>34</v>
      </c>
      <c r="Z65" s="276">
        <v>28</v>
      </c>
      <c r="AA65" s="278">
        <v>76</v>
      </c>
      <c r="AB65" s="277">
        <v>132</v>
      </c>
      <c r="AC65" s="277">
        <v>13</v>
      </c>
      <c r="AD65" s="276">
        <v>42</v>
      </c>
      <c r="AE65" s="278">
        <v>835</v>
      </c>
      <c r="AF65" s="277">
        <v>597</v>
      </c>
      <c r="AG65" s="277">
        <v>8</v>
      </c>
      <c r="AH65" s="276">
        <v>104</v>
      </c>
      <c r="AI65" s="278">
        <v>116</v>
      </c>
      <c r="AJ65" s="277">
        <v>624</v>
      </c>
      <c r="AK65" s="277">
        <v>10</v>
      </c>
      <c r="AL65" s="276">
        <v>44</v>
      </c>
      <c r="AM65" s="278">
        <v>4</v>
      </c>
      <c r="AN65" s="277">
        <v>45</v>
      </c>
      <c r="AO65" s="277">
        <v>0</v>
      </c>
      <c r="AP65" s="276">
        <v>7</v>
      </c>
      <c r="AQ65" s="278">
        <v>19</v>
      </c>
      <c r="AR65" s="279">
        <v>3</v>
      </c>
    </row>
    <row r="66" spans="1:44" x14ac:dyDescent="0.2">
      <c r="A66" s="273" t="s">
        <v>8</v>
      </c>
      <c r="B66" s="257" t="s">
        <v>269</v>
      </c>
      <c r="C66" s="275">
        <v>30021</v>
      </c>
      <c r="D66" s="277">
        <f t="shared" si="2"/>
        <v>5521</v>
      </c>
      <c r="E66" s="277">
        <v>1688</v>
      </c>
      <c r="F66" s="276">
        <v>5051</v>
      </c>
      <c r="G66" s="278">
        <v>4993</v>
      </c>
      <c r="H66" s="277">
        <v>574</v>
      </c>
      <c r="I66" s="277">
        <v>626</v>
      </c>
      <c r="J66" s="276">
        <v>12</v>
      </c>
      <c r="K66" s="278">
        <v>1314</v>
      </c>
      <c r="L66" s="277">
        <v>38</v>
      </c>
      <c r="M66" s="277">
        <v>187</v>
      </c>
      <c r="N66" s="276">
        <v>1544</v>
      </c>
      <c r="O66" s="278">
        <v>111</v>
      </c>
      <c r="P66" s="277">
        <v>243</v>
      </c>
      <c r="Q66" s="277">
        <v>114</v>
      </c>
      <c r="R66" s="276">
        <v>1045</v>
      </c>
      <c r="S66" s="278">
        <v>215</v>
      </c>
      <c r="T66" s="277">
        <v>690</v>
      </c>
      <c r="U66" s="277">
        <v>245</v>
      </c>
      <c r="V66" s="276">
        <v>220</v>
      </c>
      <c r="W66" s="278">
        <v>890</v>
      </c>
      <c r="X66" s="277">
        <v>155</v>
      </c>
      <c r="Y66" s="277">
        <v>249</v>
      </c>
      <c r="Z66" s="276">
        <v>208</v>
      </c>
      <c r="AA66" s="278">
        <v>222</v>
      </c>
      <c r="AB66" s="277">
        <v>221</v>
      </c>
      <c r="AC66" s="277">
        <v>91</v>
      </c>
      <c r="AD66" s="276">
        <v>55</v>
      </c>
      <c r="AE66" s="278">
        <v>620</v>
      </c>
      <c r="AF66" s="277">
        <v>212</v>
      </c>
      <c r="AG66" s="277">
        <v>0</v>
      </c>
      <c r="AH66" s="276">
        <v>157</v>
      </c>
      <c r="AI66" s="278">
        <v>905</v>
      </c>
      <c r="AJ66" s="277">
        <v>1298</v>
      </c>
      <c r="AK66" s="277">
        <v>46</v>
      </c>
      <c r="AL66" s="276">
        <v>133</v>
      </c>
      <c r="AM66" s="278">
        <v>5</v>
      </c>
      <c r="AN66" s="277">
        <v>15</v>
      </c>
      <c r="AO66" s="277">
        <v>23</v>
      </c>
      <c r="AP66" s="276">
        <v>7</v>
      </c>
      <c r="AQ66" s="278">
        <v>21</v>
      </c>
      <c r="AR66" s="279">
        <v>57</v>
      </c>
    </row>
    <row r="67" spans="1:44" x14ac:dyDescent="0.2">
      <c r="A67" s="273" t="s">
        <v>9</v>
      </c>
      <c r="B67" s="257" t="s">
        <v>270</v>
      </c>
      <c r="C67" s="275">
        <v>10683</v>
      </c>
      <c r="D67" s="277">
        <f t="shared" si="2"/>
        <v>2738</v>
      </c>
      <c r="E67" s="277">
        <v>2533</v>
      </c>
      <c r="F67" s="276">
        <v>569</v>
      </c>
      <c r="G67" s="278">
        <v>736</v>
      </c>
      <c r="H67" s="277">
        <v>666</v>
      </c>
      <c r="I67" s="277">
        <v>0</v>
      </c>
      <c r="J67" s="276">
        <v>52</v>
      </c>
      <c r="K67" s="278">
        <v>216</v>
      </c>
      <c r="L67" s="277">
        <v>25</v>
      </c>
      <c r="M67" s="277">
        <v>190</v>
      </c>
      <c r="N67" s="276">
        <v>270</v>
      </c>
      <c r="O67" s="278">
        <v>0</v>
      </c>
      <c r="P67" s="277">
        <v>11</v>
      </c>
      <c r="Q67" s="277">
        <v>636</v>
      </c>
      <c r="R67" s="276">
        <v>132</v>
      </c>
      <c r="S67" s="278">
        <v>47</v>
      </c>
      <c r="T67" s="277">
        <v>68</v>
      </c>
      <c r="U67" s="277">
        <v>0</v>
      </c>
      <c r="V67" s="276">
        <v>45</v>
      </c>
      <c r="W67" s="278">
        <v>152</v>
      </c>
      <c r="X67" s="277">
        <v>112</v>
      </c>
      <c r="Y67" s="277">
        <v>7</v>
      </c>
      <c r="Z67" s="276">
        <v>8</v>
      </c>
      <c r="AA67" s="278">
        <v>63</v>
      </c>
      <c r="AB67" s="277">
        <v>0</v>
      </c>
      <c r="AC67" s="277">
        <v>7</v>
      </c>
      <c r="AD67" s="276">
        <v>68</v>
      </c>
      <c r="AE67" s="278">
        <v>4</v>
      </c>
      <c r="AF67" s="277">
        <v>115</v>
      </c>
      <c r="AG67" s="277">
        <v>2</v>
      </c>
      <c r="AH67" s="276">
        <v>235</v>
      </c>
      <c r="AI67" s="278">
        <v>8</v>
      </c>
      <c r="AJ67" s="277">
        <v>73</v>
      </c>
      <c r="AK67" s="277">
        <v>207</v>
      </c>
      <c r="AL67" s="276">
        <v>548</v>
      </c>
      <c r="AM67" s="278">
        <v>0</v>
      </c>
      <c r="AN67" s="277">
        <v>0</v>
      </c>
      <c r="AO67" s="277">
        <v>9</v>
      </c>
      <c r="AP67" s="276">
        <v>104</v>
      </c>
      <c r="AQ67" s="278">
        <v>27</v>
      </c>
      <c r="AR67" s="279">
        <v>0</v>
      </c>
    </row>
    <row r="68" spans="1:44" x14ac:dyDescent="0.2">
      <c r="A68" s="273" t="s">
        <v>10</v>
      </c>
      <c r="B68" s="257" t="s">
        <v>280</v>
      </c>
      <c r="C68" s="275">
        <v>10590</v>
      </c>
      <c r="D68" s="277">
        <f t="shared" si="2"/>
        <v>960</v>
      </c>
      <c r="E68" s="277">
        <v>1440</v>
      </c>
      <c r="F68" s="276">
        <v>1410</v>
      </c>
      <c r="G68" s="278">
        <v>489</v>
      </c>
      <c r="H68" s="277">
        <v>139</v>
      </c>
      <c r="I68" s="277">
        <v>12</v>
      </c>
      <c r="J68" s="276">
        <v>7</v>
      </c>
      <c r="K68" s="278">
        <v>1220</v>
      </c>
      <c r="L68" s="277">
        <v>46</v>
      </c>
      <c r="M68" s="277">
        <v>260</v>
      </c>
      <c r="N68" s="276">
        <v>137</v>
      </c>
      <c r="O68" s="278">
        <v>193</v>
      </c>
      <c r="P68" s="277">
        <v>80</v>
      </c>
      <c r="Q68" s="277">
        <v>100</v>
      </c>
      <c r="R68" s="276">
        <v>51</v>
      </c>
      <c r="S68" s="278">
        <v>7</v>
      </c>
      <c r="T68" s="277">
        <v>60</v>
      </c>
      <c r="U68" s="277">
        <v>138</v>
      </c>
      <c r="V68" s="276">
        <v>131</v>
      </c>
      <c r="W68" s="278">
        <v>80</v>
      </c>
      <c r="X68" s="277">
        <v>155</v>
      </c>
      <c r="Y68" s="277">
        <v>24</v>
      </c>
      <c r="Z68" s="276">
        <v>359</v>
      </c>
      <c r="AA68" s="278">
        <v>7</v>
      </c>
      <c r="AB68" s="277">
        <v>100</v>
      </c>
      <c r="AC68" s="277">
        <v>0</v>
      </c>
      <c r="AD68" s="276">
        <v>8</v>
      </c>
      <c r="AE68" s="278">
        <v>424</v>
      </c>
      <c r="AF68" s="277">
        <v>244</v>
      </c>
      <c r="AG68" s="277">
        <v>311</v>
      </c>
      <c r="AH68" s="276">
        <v>160</v>
      </c>
      <c r="AI68" s="278">
        <v>0</v>
      </c>
      <c r="AJ68" s="277">
        <v>1</v>
      </c>
      <c r="AK68" s="277">
        <v>6</v>
      </c>
      <c r="AL68" s="276">
        <v>1</v>
      </c>
      <c r="AM68" s="278">
        <v>0</v>
      </c>
      <c r="AN68" s="277">
        <v>1561</v>
      </c>
      <c r="AO68" s="277">
        <v>17</v>
      </c>
      <c r="AP68" s="276">
        <v>156</v>
      </c>
      <c r="AQ68" s="278">
        <v>96</v>
      </c>
      <c r="AR68" s="279">
        <v>0</v>
      </c>
    </row>
    <row r="69" spans="1:44" x14ac:dyDescent="0.2">
      <c r="A69" s="273" t="s">
        <v>11</v>
      </c>
      <c r="B69" s="257" t="s">
        <v>35</v>
      </c>
      <c r="C69" s="275">
        <v>41425</v>
      </c>
      <c r="D69" s="277">
        <f t="shared" si="2"/>
        <v>7463</v>
      </c>
      <c r="E69" s="277">
        <v>11420</v>
      </c>
      <c r="F69" s="276">
        <v>3323</v>
      </c>
      <c r="G69" s="278">
        <v>1442</v>
      </c>
      <c r="H69" s="277">
        <v>580</v>
      </c>
      <c r="I69" s="277">
        <v>1443</v>
      </c>
      <c r="J69" s="276">
        <v>31</v>
      </c>
      <c r="K69" s="278">
        <v>1061</v>
      </c>
      <c r="L69" s="277">
        <v>51</v>
      </c>
      <c r="M69" s="277">
        <v>256</v>
      </c>
      <c r="N69" s="276">
        <v>1236</v>
      </c>
      <c r="O69" s="278">
        <v>792</v>
      </c>
      <c r="P69" s="277">
        <v>100</v>
      </c>
      <c r="Q69" s="277">
        <v>323</v>
      </c>
      <c r="R69" s="276">
        <v>135</v>
      </c>
      <c r="S69" s="278">
        <v>607</v>
      </c>
      <c r="T69" s="277">
        <v>308</v>
      </c>
      <c r="U69" s="277">
        <v>93</v>
      </c>
      <c r="V69" s="276">
        <v>1625</v>
      </c>
      <c r="W69" s="278">
        <v>1572</v>
      </c>
      <c r="X69" s="277">
        <v>260</v>
      </c>
      <c r="Y69" s="277">
        <v>339</v>
      </c>
      <c r="Z69" s="276">
        <v>1491</v>
      </c>
      <c r="AA69" s="278">
        <v>876</v>
      </c>
      <c r="AB69" s="277">
        <v>12</v>
      </c>
      <c r="AC69" s="277">
        <v>380</v>
      </c>
      <c r="AD69" s="276">
        <v>605</v>
      </c>
      <c r="AE69" s="278">
        <v>470</v>
      </c>
      <c r="AF69" s="277">
        <v>858</v>
      </c>
      <c r="AG69" s="277">
        <v>2</v>
      </c>
      <c r="AH69" s="276">
        <v>121</v>
      </c>
      <c r="AI69" s="278">
        <v>138</v>
      </c>
      <c r="AJ69" s="277">
        <v>101</v>
      </c>
      <c r="AK69" s="277">
        <v>119</v>
      </c>
      <c r="AL69" s="276">
        <v>1010</v>
      </c>
      <c r="AM69" s="278">
        <v>22</v>
      </c>
      <c r="AN69" s="277">
        <v>146</v>
      </c>
      <c r="AO69" s="277">
        <v>398</v>
      </c>
      <c r="AP69" s="276">
        <v>192</v>
      </c>
      <c r="AQ69" s="278">
        <v>0</v>
      </c>
      <c r="AR69" s="279">
        <v>24</v>
      </c>
    </row>
    <row r="70" spans="1:44" x14ac:dyDescent="0.2">
      <c r="A70" s="273" t="s">
        <v>12</v>
      </c>
      <c r="B70" s="257" t="s">
        <v>365</v>
      </c>
      <c r="C70" s="275">
        <v>15837</v>
      </c>
      <c r="D70" s="277">
        <f t="shared" si="2"/>
        <v>3725</v>
      </c>
      <c r="E70" s="277">
        <v>547</v>
      </c>
      <c r="F70" s="276">
        <v>4055</v>
      </c>
      <c r="G70" s="278">
        <v>602</v>
      </c>
      <c r="H70" s="277">
        <v>994</v>
      </c>
      <c r="I70" s="277">
        <v>0</v>
      </c>
      <c r="J70" s="276">
        <v>0</v>
      </c>
      <c r="K70" s="278">
        <v>862</v>
      </c>
      <c r="L70" s="277">
        <v>0</v>
      </c>
      <c r="M70" s="277">
        <v>9</v>
      </c>
      <c r="N70" s="276">
        <v>49</v>
      </c>
      <c r="O70" s="278">
        <v>0</v>
      </c>
      <c r="P70" s="277">
        <v>112</v>
      </c>
      <c r="Q70" s="277">
        <v>173</v>
      </c>
      <c r="R70" s="276">
        <v>511</v>
      </c>
      <c r="S70" s="278">
        <v>0</v>
      </c>
      <c r="T70" s="277">
        <v>34</v>
      </c>
      <c r="U70" s="277">
        <v>5</v>
      </c>
      <c r="V70" s="276">
        <v>2749</v>
      </c>
      <c r="W70" s="278">
        <v>24</v>
      </c>
      <c r="X70" s="277">
        <v>237</v>
      </c>
      <c r="Y70" s="277">
        <v>0</v>
      </c>
      <c r="Z70" s="276">
        <v>13</v>
      </c>
      <c r="AA70" s="278">
        <v>0</v>
      </c>
      <c r="AB70" s="277">
        <v>0</v>
      </c>
      <c r="AC70" s="277">
        <v>101</v>
      </c>
      <c r="AD70" s="276">
        <v>0</v>
      </c>
      <c r="AE70" s="278">
        <v>778</v>
      </c>
      <c r="AF70" s="277">
        <v>7</v>
      </c>
      <c r="AG70" s="277">
        <v>18</v>
      </c>
      <c r="AH70" s="276">
        <v>0</v>
      </c>
      <c r="AI70" s="278">
        <v>95</v>
      </c>
      <c r="AJ70" s="277">
        <v>0</v>
      </c>
      <c r="AK70" s="277">
        <v>3</v>
      </c>
      <c r="AL70" s="276">
        <v>125</v>
      </c>
      <c r="AM70" s="278">
        <v>0</v>
      </c>
      <c r="AN70" s="277">
        <v>0</v>
      </c>
      <c r="AO70" s="277">
        <v>0</v>
      </c>
      <c r="AP70" s="276">
        <v>0</v>
      </c>
      <c r="AQ70" s="278">
        <v>9</v>
      </c>
      <c r="AR70" s="279">
        <v>0</v>
      </c>
    </row>
    <row r="71" spans="1:44" x14ac:dyDescent="0.2">
      <c r="A71" s="273" t="s">
        <v>13</v>
      </c>
      <c r="B71" s="257" t="s">
        <v>191</v>
      </c>
      <c r="C71" s="275">
        <v>32143</v>
      </c>
      <c r="D71" s="277">
        <f t="shared" si="2"/>
        <v>10049</v>
      </c>
      <c r="E71" s="277">
        <v>2853</v>
      </c>
      <c r="F71" s="276">
        <v>1803</v>
      </c>
      <c r="G71" s="278">
        <v>6937</v>
      </c>
      <c r="H71" s="277">
        <v>689</v>
      </c>
      <c r="I71" s="277">
        <v>92</v>
      </c>
      <c r="J71" s="276">
        <v>13</v>
      </c>
      <c r="K71" s="278">
        <v>338</v>
      </c>
      <c r="L71" s="277">
        <v>907</v>
      </c>
      <c r="M71" s="277">
        <v>274</v>
      </c>
      <c r="N71" s="276">
        <v>416</v>
      </c>
      <c r="O71" s="278">
        <v>64</v>
      </c>
      <c r="P71" s="277">
        <v>161</v>
      </c>
      <c r="Q71" s="277">
        <v>185</v>
      </c>
      <c r="R71" s="276">
        <v>541</v>
      </c>
      <c r="S71" s="278">
        <v>448</v>
      </c>
      <c r="T71" s="277">
        <v>376</v>
      </c>
      <c r="U71" s="277">
        <v>729</v>
      </c>
      <c r="V71" s="276">
        <v>703</v>
      </c>
      <c r="W71" s="278">
        <v>538</v>
      </c>
      <c r="X71" s="277">
        <v>244</v>
      </c>
      <c r="Y71" s="277">
        <v>80</v>
      </c>
      <c r="Z71" s="276">
        <v>684</v>
      </c>
      <c r="AA71" s="278">
        <v>107</v>
      </c>
      <c r="AB71" s="277">
        <v>68</v>
      </c>
      <c r="AC71" s="277">
        <v>185</v>
      </c>
      <c r="AD71" s="276">
        <v>175</v>
      </c>
      <c r="AE71" s="278">
        <v>207</v>
      </c>
      <c r="AF71" s="277">
        <v>317</v>
      </c>
      <c r="AG71" s="277">
        <v>0</v>
      </c>
      <c r="AH71" s="276">
        <v>286</v>
      </c>
      <c r="AI71" s="278">
        <v>515</v>
      </c>
      <c r="AJ71" s="277">
        <v>147</v>
      </c>
      <c r="AK71" s="277">
        <v>21</v>
      </c>
      <c r="AL71" s="276">
        <v>682</v>
      </c>
      <c r="AM71" s="278">
        <v>59</v>
      </c>
      <c r="AN71" s="277">
        <v>18</v>
      </c>
      <c r="AO71" s="277">
        <v>0</v>
      </c>
      <c r="AP71" s="276">
        <v>74</v>
      </c>
      <c r="AQ71" s="278">
        <v>130</v>
      </c>
      <c r="AR71" s="279">
        <v>28</v>
      </c>
    </row>
    <row r="72" spans="1:44" x14ac:dyDescent="0.2">
      <c r="A72" s="273" t="s">
        <v>14</v>
      </c>
      <c r="B72" s="257" t="s">
        <v>50</v>
      </c>
      <c r="C72" s="275">
        <v>25566</v>
      </c>
      <c r="D72" s="277">
        <f t="shared" si="2"/>
        <v>6274</v>
      </c>
      <c r="E72" s="277">
        <v>3478</v>
      </c>
      <c r="F72" s="276">
        <v>1048</v>
      </c>
      <c r="G72" s="278">
        <v>482</v>
      </c>
      <c r="H72" s="277">
        <v>582</v>
      </c>
      <c r="I72" s="277">
        <v>152</v>
      </c>
      <c r="J72" s="276">
        <v>114</v>
      </c>
      <c r="K72" s="278">
        <v>440</v>
      </c>
      <c r="L72" s="277">
        <v>12</v>
      </c>
      <c r="M72" s="277">
        <v>2094</v>
      </c>
      <c r="N72" s="276">
        <v>377</v>
      </c>
      <c r="O72" s="278">
        <v>120</v>
      </c>
      <c r="P72" s="277">
        <v>597</v>
      </c>
      <c r="Q72" s="277">
        <v>88</v>
      </c>
      <c r="R72" s="276">
        <v>457</v>
      </c>
      <c r="S72" s="278">
        <v>244</v>
      </c>
      <c r="T72" s="277">
        <v>102</v>
      </c>
      <c r="U72" s="277">
        <v>245</v>
      </c>
      <c r="V72" s="276">
        <v>283</v>
      </c>
      <c r="W72" s="278">
        <v>366</v>
      </c>
      <c r="X72" s="277">
        <v>336</v>
      </c>
      <c r="Y72" s="277">
        <v>277</v>
      </c>
      <c r="Z72" s="276">
        <v>876</v>
      </c>
      <c r="AA72" s="278">
        <v>106</v>
      </c>
      <c r="AB72" s="277">
        <v>135</v>
      </c>
      <c r="AC72" s="277">
        <v>585</v>
      </c>
      <c r="AD72" s="276">
        <v>265</v>
      </c>
      <c r="AE72" s="278">
        <v>1956</v>
      </c>
      <c r="AF72" s="277">
        <v>2323</v>
      </c>
      <c r="AG72" s="277">
        <v>16</v>
      </c>
      <c r="AH72" s="276">
        <v>48</v>
      </c>
      <c r="AI72" s="278">
        <v>215</v>
      </c>
      <c r="AJ72" s="277">
        <v>13</v>
      </c>
      <c r="AK72" s="277">
        <v>88</v>
      </c>
      <c r="AL72" s="276">
        <v>517</v>
      </c>
      <c r="AM72" s="278">
        <v>43</v>
      </c>
      <c r="AN72" s="277">
        <v>106</v>
      </c>
      <c r="AO72" s="277">
        <v>58</v>
      </c>
      <c r="AP72" s="276">
        <v>19</v>
      </c>
      <c r="AQ72" s="278">
        <v>17</v>
      </c>
      <c r="AR72" s="279">
        <v>12</v>
      </c>
    </row>
    <row r="73" spans="1:44" x14ac:dyDescent="0.2">
      <c r="A73" s="273" t="s">
        <v>15</v>
      </c>
      <c r="B73" s="257" t="s">
        <v>36</v>
      </c>
      <c r="C73" s="275">
        <v>116652</v>
      </c>
      <c r="D73" s="277">
        <f t="shared" si="2"/>
        <v>30572</v>
      </c>
      <c r="E73" s="277">
        <v>19186</v>
      </c>
      <c r="F73" s="276">
        <v>12619</v>
      </c>
      <c r="G73" s="278">
        <v>3885</v>
      </c>
      <c r="H73" s="277">
        <v>6121</v>
      </c>
      <c r="I73" s="277">
        <v>1183</v>
      </c>
      <c r="J73" s="276">
        <v>674</v>
      </c>
      <c r="K73" s="278">
        <v>3561</v>
      </c>
      <c r="L73" s="277">
        <v>935</v>
      </c>
      <c r="M73" s="277">
        <v>2961</v>
      </c>
      <c r="N73" s="276">
        <v>6712</v>
      </c>
      <c r="O73" s="278">
        <v>859</v>
      </c>
      <c r="P73" s="277">
        <v>737</v>
      </c>
      <c r="Q73" s="277">
        <v>2498</v>
      </c>
      <c r="R73" s="276">
        <v>1594</v>
      </c>
      <c r="S73" s="278">
        <v>3227</v>
      </c>
      <c r="T73" s="277">
        <v>1863</v>
      </c>
      <c r="U73" s="277">
        <v>688</v>
      </c>
      <c r="V73" s="276">
        <v>1113</v>
      </c>
      <c r="W73" s="278">
        <v>781</v>
      </c>
      <c r="X73" s="277">
        <v>578</v>
      </c>
      <c r="Y73" s="277">
        <v>735</v>
      </c>
      <c r="Z73" s="276">
        <v>1438</v>
      </c>
      <c r="AA73" s="278">
        <v>1356</v>
      </c>
      <c r="AB73" s="277">
        <v>880</v>
      </c>
      <c r="AC73" s="277">
        <v>981</v>
      </c>
      <c r="AD73" s="276">
        <v>1027</v>
      </c>
      <c r="AE73" s="278">
        <v>827</v>
      </c>
      <c r="AF73" s="277">
        <v>1521</v>
      </c>
      <c r="AG73" s="277">
        <v>321</v>
      </c>
      <c r="AH73" s="276">
        <v>288</v>
      </c>
      <c r="AI73" s="278">
        <v>687</v>
      </c>
      <c r="AJ73" s="277">
        <v>558</v>
      </c>
      <c r="AK73" s="277">
        <v>185</v>
      </c>
      <c r="AL73" s="276">
        <v>337</v>
      </c>
      <c r="AM73" s="278">
        <v>220</v>
      </c>
      <c r="AN73" s="277">
        <v>749</v>
      </c>
      <c r="AO73" s="277">
        <v>207</v>
      </c>
      <c r="AP73" s="276">
        <v>616</v>
      </c>
      <c r="AQ73" s="278">
        <v>619</v>
      </c>
      <c r="AR73" s="279">
        <v>753</v>
      </c>
    </row>
    <row r="74" spans="1:44" x14ac:dyDescent="0.2">
      <c r="A74" s="273" t="s">
        <v>16</v>
      </c>
      <c r="B74" s="257" t="s">
        <v>192</v>
      </c>
      <c r="C74" s="275">
        <v>6284</v>
      </c>
      <c r="D74" s="277">
        <f t="shared" si="2"/>
        <v>1812</v>
      </c>
      <c r="E74" s="277">
        <v>1730</v>
      </c>
      <c r="F74" s="276">
        <v>668</v>
      </c>
      <c r="G74" s="278">
        <v>155</v>
      </c>
      <c r="H74" s="277">
        <v>23</v>
      </c>
      <c r="I74" s="277">
        <v>171</v>
      </c>
      <c r="J74" s="276">
        <v>7</v>
      </c>
      <c r="K74" s="278">
        <v>0</v>
      </c>
      <c r="L74" s="277">
        <v>366</v>
      </c>
      <c r="M74" s="277">
        <v>167</v>
      </c>
      <c r="N74" s="276">
        <v>164</v>
      </c>
      <c r="O74" s="278">
        <v>218</v>
      </c>
      <c r="P74" s="277">
        <v>2</v>
      </c>
      <c r="Q74" s="277">
        <v>26</v>
      </c>
      <c r="R74" s="276">
        <v>6</v>
      </c>
      <c r="S74" s="278">
        <v>137</v>
      </c>
      <c r="T74" s="277">
        <v>0</v>
      </c>
      <c r="U74" s="277">
        <v>0</v>
      </c>
      <c r="V74" s="276">
        <v>191</v>
      </c>
      <c r="W74" s="278">
        <v>0</v>
      </c>
      <c r="X74" s="277">
        <v>14</v>
      </c>
      <c r="Y74" s="277">
        <v>3</v>
      </c>
      <c r="Z74" s="276">
        <v>20</v>
      </c>
      <c r="AA74" s="278">
        <v>1</v>
      </c>
      <c r="AB74" s="277">
        <v>195</v>
      </c>
      <c r="AC74" s="277">
        <v>4</v>
      </c>
      <c r="AD74" s="276">
        <v>15</v>
      </c>
      <c r="AE74" s="278">
        <v>125</v>
      </c>
      <c r="AF74" s="277">
        <v>3</v>
      </c>
      <c r="AG74" s="277">
        <v>11</v>
      </c>
      <c r="AH74" s="276">
        <v>0</v>
      </c>
      <c r="AI74" s="278">
        <v>0</v>
      </c>
      <c r="AJ74" s="277">
        <v>0</v>
      </c>
      <c r="AK74" s="277">
        <v>0</v>
      </c>
      <c r="AL74" s="276">
        <v>11</v>
      </c>
      <c r="AM74" s="278">
        <v>29</v>
      </c>
      <c r="AN74" s="277">
        <v>0</v>
      </c>
      <c r="AO74" s="277">
        <v>0</v>
      </c>
      <c r="AP74" s="276">
        <v>0</v>
      </c>
      <c r="AQ74" s="278">
        <v>10</v>
      </c>
      <c r="AR74" s="279">
        <v>0</v>
      </c>
    </row>
    <row r="75" spans="1:44" x14ac:dyDescent="0.2">
      <c r="A75" s="273" t="s">
        <v>17</v>
      </c>
      <c r="B75" s="257" t="s">
        <v>272</v>
      </c>
      <c r="C75" s="275">
        <v>5038</v>
      </c>
      <c r="D75" s="277">
        <f t="shared" si="2"/>
        <v>1764</v>
      </c>
      <c r="E75" s="277">
        <v>566</v>
      </c>
      <c r="F75" s="276">
        <v>576</v>
      </c>
      <c r="G75" s="278">
        <v>191</v>
      </c>
      <c r="H75" s="277">
        <v>396</v>
      </c>
      <c r="I75" s="277">
        <v>17</v>
      </c>
      <c r="J75" s="276">
        <v>97</v>
      </c>
      <c r="K75" s="278">
        <v>66</v>
      </c>
      <c r="L75" s="277">
        <v>57</v>
      </c>
      <c r="M75" s="277">
        <v>54</v>
      </c>
      <c r="N75" s="276">
        <v>197</v>
      </c>
      <c r="O75" s="278">
        <v>82</v>
      </c>
      <c r="P75" s="277">
        <v>9</v>
      </c>
      <c r="Q75" s="277">
        <v>108</v>
      </c>
      <c r="R75" s="276">
        <v>17</v>
      </c>
      <c r="S75" s="278">
        <v>179</v>
      </c>
      <c r="T75" s="277">
        <v>87</v>
      </c>
      <c r="U75" s="277">
        <v>69</v>
      </c>
      <c r="V75" s="276">
        <v>68</v>
      </c>
      <c r="W75" s="278">
        <v>11</v>
      </c>
      <c r="X75" s="277">
        <v>40</v>
      </c>
      <c r="Y75" s="277">
        <v>4</v>
      </c>
      <c r="Z75" s="276">
        <v>32</v>
      </c>
      <c r="AA75" s="278">
        <v>50</v>
      </c>
      <c r="AB75" s="277">
        <v>13</v>
      </c>
      <c r="AC75" s="277">
        <v>35</v>
      </c>
      <c r="AD75" s="276">
        <v>50</v>
      </c>
      <c r="AE75" s="278">
        <v>16</v>
      </c>
      <c r="AF75" s="277">
        <v>20</v>
      </c>
      <c r="AG75" s="277">
        <v>8</v>
      </c>
      <c r="AH75" s="276">
        <v>21</v>
      </c>
      <c r="AI75" s="278">
        <v>5</v>
      </c>
      <c r="AJ75" s="277">
        <v>17</v>
      </c>
      <c r="AK75" s="277">
        <v>7</v>
      </c>
      <c r="AL75" s="276">
        <v>9</v>
      </c>
      <c r="AM75" s="278">
        <v>12</v>
      </c>
      <c r="AN75" s="277">
        <v>6</v>
      </c>
      <c r="AO75" s="277">
        <v>59</v>
      </c>
      <c r="AP75" s="276">
        <v>12</v>
      </c>
      <c r="AQ75" s="278">
        <v>11</v>
      </c>
      <c r="AR75" s="279">
        <v>0</v>
      </c>
    </row>
    <row r="76" spans="1:44" x14ac:dyDescent="0.2">
      <c r="A76" s="273" t="s">
        <v>18</v>
      </c>
      <c r="B76" s="257" t="s">
        <v>281</v>
      </c>
      <c r="C76" s="275">
        <v>11062</v>
      </c>
      <c r="D76" s="277">
        <f t="shared" si="2"/>
        <v>3158</v>
      </c>
      <c r="E76" s="277">
        <v>1899</v>
      </c>
      <c r="F76" s="276">
        <v>1210</v>
      </c>
      <c r="G76" s="278">
        <v>413</v>
      </c>
      <c r="H76" s="277">
        <v>644</v>
      </c>
      <c r="I76" s="277">
        <v>141</v>
      </c>
      <c r="J76" s="276">
        <v>100</v>
      </c>
      <c r="K76" s="278">
        <v>192</v>
      </c>
      <c r="L76" s="277">
        <v>286</v>
      </c>
      <c r="M76" s="277">
        <v>185</v>
      </c>
      <c r="N76" s="276">
        <v>345</v>
      </c>
      <c r="O76" s="278">
        <v>238</v>
      </c>
      <c r="P76" s="277">
        <v>60</v>
      </c>
      <c r="Q76" s="277">
        <v>217</v>
      </c>
      <c r="R76" s="276">
        <v>95</v>
      </c>
      <c r="S76" s="278">
        <v>347</v>
      </c>
      <c r="T76" s="277">
        <v>157</v>
      </c>
      <c r="U76" s="277">
        <v>70</v>
      </c>
      <c r="V76" s="276">
        <v>203</v>
      </c>
      <c r="W76" s="278">
        <v>27</v>
      </c>
      <c r="X76" s="277">
        <v>69</v>
      </c>
      <c r="Y76" s="277">
        <v>41</v>
      </c>
      <c r="Z76" s="276">
        <v>93</v>
      </c>
      <c r="AA76" s="278">
        <v>88</v>
      </c>
      <c r="AB76" s="277">
        <v>78</v>
      </c>
      <c r="AC76" s="277">
        <v>59</v>
      </c>
      <c r="AD76" s="276">
        <v>45</v>
      </c>
      <c r="AE76" s="278">
        <v>97</v>
      </c>
      <c r="AF76" s="277">
        <v>122</v>
      </c>
      <c r="AG76" s="277">
        <v>40</v>
      </c>
      <c r="AH76" s="276">
        <v>0</v>
      </c>
      <c r="AI76" s="278">
        <v>27</v>
      </c>
      <c r="AJ76" s="277">
        <v>25</v>
      </c>
      <c r="AK76" s="277">
        <v>25</v>
      </c>
      <c r="AL76" s="276">
        <v>32</v>
      </c>
      <c r="AM76" s="278">
        <v>31</v>
      </c>
      <c r="AN76" s="277">
        <v>32</v>
      </c>
      <c r="AO76" s="277">
        <v>36</v>
      </c>
      <c r="AP76" s="276">
        <v>37</v>
      </c>
      <c r="AQ76" s="278">
        <v>38</v>
      </c>
      <c r="AR76" s="279">
        <v>60</v>
      </c>
    </row>
    <row r="77" spans="1:44" x14ac:dyDescent="0.2">
      <c r="A77" s="273" t="s">
        <v>19</v>
      </c>
      <c r="B77" s="257" t="s">
        <v>384</v>
      </c>
      <c r="C77" s="275">
        <v>340314</v>
      </c>
      <c r="D77" s="277">
        <f t="shared" si="2"/>
        <v>118742</v>
      </c>
      <c r="E77" s="277">
        <v>40756</v>
      </c>
      <c r="F77" s="276">
        <v>24654</v>
      </c>
      <c r="G77" s="278">
        <v>14407</v>
      </c>
      <c r="H77" s="277">
        <v>25405</v>
      </c>
      <c r="I77" s="277">
        <v>2780</v>
      </c>
      <c r="J77" s="276">
        <v>3880</v>
      </c>
      <c r="K77" s="278">
        <v>10580</v>
      </c>
      <c r="L77" s="277">
        <v>1383</v>
      </c>
      <c r="M77" s="277">
        <v>5924</v>
      </c>
      <c r="N77" s="276">
        <v>15110</v>
      </c>
      <c r="O77" s="278">
        <v>2627</v>
      </c>
      <c r="P77" s="277">
        <v>2599</v>
      </c>
      <c r="Q77" s="277">
        <v>8190</v>
      </c>
      <c r="R77" s="276">
        <v>5986</v>
      </c>
      <c r="S77" s="278">
        <v>4379</v>
      </c>
      <c r="T77" s="277">
        <v>6890</v>
      </c>
      <c r="U77" s="277">
        <v>3017</v>
      </c>
      <c r="V77" s="276">
        <v>5926</v>
      </c>
      <c r="W77" s="278">
        <v>2486</v>
      </c>
      <c r="X77" s="277">
        <v>2337</v>
      </c>
      <c r="Y77" s="277">
        <v>1231</v>
      </c>
      <c r="Z77" s="276">
        <v>3279</v>
      </c>
      <c r="AA77" s="278">
        <v>2862</v>
      </c>
      <c r="AB77" s="277">
        <v>2096</v>
      </c>
      <c r="AC77" s="277">
        <v>2179</v>
      </c>
      <c r="AD77" s="276">
        <v>1874</v>
      </c>
      <c r="AE77" s="278">
        <v>2370</v>
      </c>
      <c r="AF77" s="277">
        <v>4130</v>
      </c>
      <c r="AG77" s="277">
        <v>1603</v>
      </c>
      <c r="AH77" s="276">
        <v>717</v>
      </c>
      <c r="AI77" s="278">
        <v>1855</v>
      </c>
      <c r="AJ77" s="277">
        <v>997</v>
      </c>
      <c r="AK77" s="277">
        <v>350</v>
      </c>
      <c r="AL77" s="276">
        <v>1586</v>
      </c>
      <c r="AM77" s="278">
        <v>434</v>
      </c>
      <c r="AN77" s="277">
        <v>1988</v>
      </c>
      <c r="AO77" s="277">
        <v>626</v>
      </c>
      <c r="AP77" s="276">
        <v>740</v>
      </c>
      <c r="AQ77" s="278">
        <v>674</v>
      </c>
      <c r="AR77" s="279">
        <v>665</v>
      </c>
    </row>
    <row r="78" spans="1:44" x14ac:dyDescent="0.2">
      <c r="A78" s="273" t="s">
        <v>20</v>
      </c>
      <c r="B78" s="257" t="s">
        <v>37</v>
      </c>
      <c r="C78" s="275">
        <v>46842</v>
      </c>
      <c r="D78" s="277">
        <f t="shared" si="2"/>
        <v>17383</v>
      </c>
      <c r="E78" s="277">
        <v>6892</v>
      </c>
      <c r="F78" s="276">
        <v>3398</v>
      </c>
      <c r="G78" s="278">
        <v>2645</v>
      </c>
      <c r="H78" s="277">
        <v>2819</v>
      </c>
      <c r="I78" s="277">
        <v>661</v>
      </c>
      <c r="J78" s="276">
        <v>712</v>
      </c>
      <c r="K78" s="278">
        <v>997</v>
      </c>
      <c r="L78" s="277">
        <v>208</v>
      </c>
      <c r="M78" s="277">
        <v>1131</v>
      </c>
      <c r="N78" s="276">
        <v>1870</v>
      </c>
      <c r="O78" s="278">
        <v>310</v>
      </c>
      <c r="P78" s="277">
        <v>391</v>
      </c>
      <c r="Q78" s="277">
        <v>813</v>
      </c>
      <c r="R78" s="276">
        <v>448</v>
      </c>
      <c r="S78" s="278">
        <v>554</v>
      </c>
      <c r="T78" s="277">
        <v>1001</v>
      </c>
      <c r="U78" s="277">
        <v>284</v>
      </c>
      <c r="V78" s="276">
        <v>689</v>
      </c>
      <c r="W78" s="278">
        <v>271</v>
      </c>
      <c r="X78" s="277">
        <v>232</v>
      </c>
      <c r="Y78" s="277">
        <v>151</v>
      </c>
      <c r="Z78" s="276">
        <v>287</v>
      </c>
      <c r="AA78" s="278">
        <v>326</v>
      </c>
      <c r="AB78" s="277">
        <v>244</v>
      </c>
      <c r="AC78" s="277">
        <v>314</v>
      </c>
      <c r="AD78" s="276">
        <v>295</v>
      </c>
      <c r="AE78" s="278">
        <v>178</v>
      </c>
      <c r="AF78" s="277">
        <v>369</v>
      </c>
      <c r="AG78" s="277">
        <v>69</v>
      </c>
      <c r="AH78" s="276">
        <v>63</v>
      </c>
      <c r="AI78" s="278">
        <v>72</v>
      </c>
      <c r="AJ78" s="277">
        <v>68</v>
      </c>
      <c r="AK78" s="277">
        <v>23</v>
      </c>
      <c r="AL78" s="276">
        <v>186</v>
      </c>
      <c r="AM78" s="278">
        <v>46</v>
      </c>
      <c r="AN78" s="277">
        <v>135</v>
      </c>
      <c r="AO78" s="277">
        <v>48</v>
      </c>
      <c r="AP78" s="276">
        <v>66</v>
      </c>
      <c r="AQ78" s="278">
        <v>98</v>
      </c>
      <c r="AR78" s="279">
        <v>95</v>
      </c>
    </row>
    <row r="79" spans="1:44" x14ac:dyDescent="0.2">
      <c r="A79" s="273" t="s">
        <v>21</v>
      </c>
      <c r="B79" s="257" t="s">
        <v>38</v>
      </c>
      <c r="C79" s="275">
        <v>26548</v>
      </c>
      <c r="D79" s="277">
        <f t="shared" si="2"/>
        <v>11246</v>
      </c>
      <c r="E79" s="277">
        <v>2409</v>
      </c>
      <c r="F79" s="276">
        <v>2829</v>
      </c>
      <c r="G79" s="278">
        <v>1077</v>
      </c>
      <c r="H79" s="277">
        <v>3066</v>
      </c>
      <c r="I79" s="277">
        <v>73</v>
      </c>
      <c r="J79" s="276">
        <v>927</v>
      </c>
      <c r="K79" s="278">
        <v>786</v>
      </c>
      <c r="L79" s="277">
        <v>34</v>
      </c>
      <c r="M79" s="277">
        <v>125</v>
      </c>
      <c r="N79" s="276">
        <v>834</v>
      </c>
      <c r="O79" s="278">
        <v>71</v>
      </c>
      <c r="P79" s="277">
        <v>28</v>
      </c>
      <c r="Q79" s="277">
        <v>1102</v>
      </c>
      <c r="R79" s="276">
        <v>150</v>
      </c>
      <c r="S79" s="278">
        <v>209</v>
      </c>
      <c r="T79" s="277">
        <v>470</v>
      </c>
      <c r="U79" s="277">
        <v>67</v>
      </c>
      <c r="V79" s="276">
        <v>359</v>
      </c>
      <c r="W79" s="278">
        <v>44</v>
      </c>
      <c r="X79" s="277">
        <v>37</v>
      </c>
      <c r="Y79" s="277">
        <v>10</v>
      </c>
      <c r="Z79" s="276">
        <v>60</v>
      </c>
      <c r="AA79" s="278">
        <v>48</v>
      </c>
      <c r="AB79" s="277">
        <v>18</v>
      </c>
      <c r="AC79" s="277">
        <v>44</v>
      </c>
      <c r="AD79" s="276">
        <v>17</v>
      </c>
      <c r="AE79" s="278">
        <v>95</v>
      </c>
      <c r="AF79" s="277">
        <v>63</v>
      </c>
      <c r="AG79" s="277">
        <v>64</v>
      </c>
      <c r="AH79" s="276">
        <v>12</v>
      </c>
      <c r="AI79" s="278">
        <v>33</v>
      </c>
      <c r="AJ79" s="277">
        <v>46</v>
      </c>
      <c r="AK79" s="277">
        <v>1</v>
      </c>
      <c r="AL79" s="276">
        <v>18</v>
      </c>
      <c r="AM79" s="278">
        <v>0</v>
      </c>
      <c r="AN79" s="277">
        <v>52</v>
      </c>
      <c r="AO79" s="277">
        <v>18</v>
      </c>
      <c r="AP79" s="276">
        <v>2</v>
      </c>
      <c r="AQ79" s="278">
        <v>3</v>
      </c>
      <c r="AR79" s="279">
        <v>1</v>
      </c>
    </row>
    <row r="80" spans="1:44" x14ac:dyDescent="0.2">
      <c r="A80" s="273" t="s">
        <v>22</v>
      </c>
      <c r="B80" s="257" t="s">
        <v>535</v>
      </c>
      <c r="C80" s="275">
        <v>136212</v>
      </c>
      <c r="D80" s="277">
        <f t="shared" si="2"/>
        <v>54185</v>
      </c>
      <c r="E80" s="277">
        <v>14874</v>
      </c>
      <c r="F80" s="276">
        <v>13132</v>
      </c>
      <c r="G80" s="278">
        <v>4586</v>
      </c>
      <c r="H80" s="277">
        <v>10185</v>
      </c>
      <c r="I80" s="277">
        <v>632</v>
      </c>
      <c r="J80" s="276">
        <v>707</v>
      </c>
      <c r="K80" s="278">
        <v>4350</v>
      </c>
      <c r="L80" s="277">
        <v>468</v>
      </c>
      <c r="M80" s="277">
        <v>1062</v>
      </c>
      <c r="N80" s="276">
        <v>5172</v>
      </c>
      <c r="O80" s="278">
        <v>805</v>
      </c>
      <c r="P80" s="277">
        <v>909</v>
      </c>
      <c r="Q80" s="277">
        <v>2132</v>
      </c>
      <c r="R80" s="276">
        <v>1840</v>
      </c>
      <c r="S80" s="278">
        <v>1649</v>
      </c>
      <c r="T80" s="277">
        <v>1720</v>
      </c>
      <c r="U80" s="277">
        <v>1276</v>
      </c>
      <c r="V80" s="276">
        <v>1541</v>
      </c>
      <c r="W80" s="278">
        <v>1828</v>
      </c>
      <c r="X80" s="277">
        <v>771</v>
      </c>
      <c r="Y80" s="277">
        <v>529</v>
      </c>
      <c r="Z80" s="276">
        <v>1318</v>
      </c>
      <c r="AA80" s="278">
        <v>774</v>
      </c>
      <c r="AB80" s="277">
        <v>598</v>
      </c>
      <c r="AC80" s="277">
        <v>692</v>
      </c>
      <c r="AD80" s="276">
        <v>484</v>
      </c>
      <c r="AE80" s="278">
        <v>1315</v>
      </c>
      <c r="AF80" s="277">
        <v>1832</v>
      </c>
      <c r="AG80" s="277">
        <v>332</v>
      </c>
      <c r="AH80" s="276">
        <v>254</v>
      </c>
      <c r="AI80" s="278">
        <v>1077</v>
      </c>
      <c r="AJ80" s="277">
        <v>625</v>
      </c>
      <c r="AK80" s="277">
        <v>153</v>
      </c>
      <c r="AL80" s="276">
        <v>905</v>
      </c>
      <c r="AM80" s="278">
        <v>284</v>
      </c>
      <c r="AN80" s="277">
        <v>715</v>
      </c>
      <c r="AO80" s="277">
        <v>141</v>
      </c>
      <c r="AP80" s="276">
        <v>136</v>
      </c>
      <c r="AQ80" s="278">
        <v>109</v>
      </c>
      <c r="AR80" s="279">
        <v>115</v>
      </c>
    </row>
    <row r="81" spans="1:45" x14ac:dyDescent="0.2">
      <c r="A81" s="273" t="s">
        <v>23</v>
      </c>
      <c r="B81" s="257" t="s">
        <v>193</v>
      </c>
      <c r="C81" s="275">
        <v>33345</v>
      </c>
      <c r="D81" s="277">
        <f t="shared" si="2"/>
        <v>17011</v>
      </c>
      <c r="E81" s="277">
        <v>3055</v>
      </c>
      <c r="F81" s="276">
        <v>3823</v>
      </c>
      <c r="G81" s="278">
        <v>1660</v>
      </c>
      <c r="H81" s="277">
        <v>2095</v>
      </c>
      <c r="I81" s="277">
        <v>122</v>
      </c>
      <c r="J81" s="276">
        <v>233</v>
      </c>
      <c r="K81" s="278">
        <v>933</v>
      </c>
      <c r="L81" s="277">
        <v>63</v>
      </c>
      <c r="M81" s="277">
        <v>290</v>
      </c>
      <c r="N81" s="276">
        <v>926</v>
      </c>
      <c r="O81" s="278">
        <v>35</v>
      </c>
      <c r="P81" s="277">
        <v>57</v>
      </c>
      <c r="Q81" s="277">
        <v>491</v>
      </c>
      <c r="R81" s="276">
        <v>59</v>
      </c>
      <c r="S81" s="278">
        <v>695</v>
      </c>
      <c r="T81" s="277">
        <v>160</v>
      </c>
      <c r="U81" s="277">
        <v>38</v>
      </c>
      <c r="V81" s="276">
        <v>929</v>
      </c>
      <c r="W81" s="278">
        <v>26</v>
      </c>
      <c r="X81" s="277">
        <v>57</v>
      </c>
      <c r="Y81" s="277">
        <v>51</v>
      </c>
      <c r="Z81" s="276">
        <v>75</v>
      </c>
      <c r="AA81" s="278">
        <v>40</v>
      </c>
      <c r="AB81" s="277">
        <v>36</v>
      </c>
      <c r="AC81" s="277">
        <v>21</v>
      </c>
      <c r="AD81" s="276">
        <v>15</v>
      </c>
      <c r="AE81" s="278">
        <v>59</v>
      </c>
      <c r="AF81" s="277">
        <v>51</v>
      </c>
      <c r="AG81" s="277">
        <v>28</v>
      </c>
      <c r="AH81" s="276">
        <v>10</v>
      </c>
      <c r="AI81" s="278">
        <v>35</v>
      </c>
      <c r="AJ81" s="277">
        <v>29</v>
      </c>
      <c r="AK81" s="277">
        <v>0</v>
      </c>
      <c r="AL81" s="276">
        <v>17</v>
      </c>
      <c r="AM81" s="278">
        <v>16</v>
      </c>
      <c r="AN81" s="277">
        <v>48</v>
      </c>
      <c r="AO81" s="277">
        <v>0</v>
      </c>
      <c r="AP81" s="276">
        <v>22</v>
      </c>
      <c r="AQ81" s="278">
        <v>12</v>
      </c>
      <c r="AR81" s="279">
        <v>22</v>
      </c>
    </row>
    <row r="82" spans="1:45" x14ac:dyDescent="0.2">
      <c r="A82" s="273" t="s">
        <v>24</v>
      </c>
      <c r="B82" s="257" t="s">
        <v>39</v>
      </c>
      <c r="C82" s="275">
        <v>83827</v>
      </c>
      <c r="D82" s="277">
        <f t="shared" si="2"/>
        <v>27092</v>
      </c>
      <c r="E82" s="277">
        <v>7174</v>
      </c>
      <c r="F82" s="276">
        <v>4731</v>
      </c>
      <c r="G82" s="278">
        <v>4020</v>
      </c>
      <c r="H82" s="277">
        <v>4702</v>
      </c>
      <c r="I82" s="277">
        <v>1144</v>
      </c>
      <c r="J82" s="276">
        <v>1467</v>
      </c>
      <c r="K82" s="278">
        <v>6407</v>
      </c>
      <c r="L82" s="277">
        <v>592</v>
      </c>
      <c r="M82" s="277">
        <v>1844</v>
      </c>
      <c r="N82" s="276">
        <v>3590</v>
      </c>
      <c r="O82" s="278">
        <v>674</v>
      </c>
      <c r="P82" s="277">
        <v>658</v>
      </c>
      <c r="Q82" s="277">
        <v>2209</v>
      </c>
      <c r="R82" s="276">
        <v>966</v>
      </c>
      <c r="S82" s="278">
        <v>1027</v>
      </c>
      <c r="T82" s="277">
        <v>1520</v>
      </c>
      <c r="U82" s="277">
        <v>1086</v>
      </c>
      <c r="V82" s="276">
        <v>1237</v>
      </c>
      <c r="W82" s="278">
        <v>643</v>
      </c>
      <c r="X82" s="277">
        <v>746</v>
      </c>
      <c r="Y82" s="277">
        <v>518</v>
      </c>
      <c r="Z82" s="276">
        <v>1141</v>
      </c>
      <c r="AA82" s="278">
        <v>643</v>
      </c>
      <c r="AB82" s="277">
        <v>656</v>
      </c>
      <c r="AC82" s="277">
        <v>698</v>
      </c>
      <c r="AD82" s="276">
        <v>712</v>
      </c>
      <c r="AE82" s="278">
        <v>1075</v>
      </c>
      <c r="AF82" s="277">
        <v>1151</v>
      </c>
      <c r="AG82" s="277">
        <v>331</v>
      </c>
      <c r="AH82" s="276">
        <v>298</v>
      </c>
      <c r="AI82" s="278">
        <v>289</v>
      </c>
      <c r="AJ82" s="277">
        <v>236</v>
      </c>
      <c r="AK82" s="277">
        <v>131</v>
      </c>
      <c r="AL82" s="276">
        <v>330</v>
      </c>
      <c r="AM82" s="278">
        <v>188</v>
      </c>
      <c r="AN82" s="277">
        <v>265</v>
      </c>
      <c r="AO82" s="277">
        <v>444</v>
      </c>
      <c r="AP82" s="276">
        <v>386</v>
      </c>
      <c r="AQ82" s="278">
        <v>436</v>
      </c>
      <c r="AR82" s="279">
        <v>370</v>
      </c>
    </row>
    <row r="83" spans="1:45" x14ac:dyDescent="0.2">
      <c r="A83" s="273" t="s">
        <v>25</v>
      </c>
      <c r="B83" s="257" t="s">
        <v>40</v>
      </c>
      <c r="C83" s="275">
        <v>84687</v>
      </c>
      <c r="D83" s="277">
        <f t="shared" si="2"/>
        <v>26984</v>
      </c>
      <c r="E83" s="277">
        <v>7939</v>
      </c>
      <c r="F83" s="276">
        <v>4721</v>
      </c>
      <c r="G83" s="278">
        <v>3322</v>
      </c>
      <c r="H83" s="277">
        <v>9802</v>
      </c>
      <c r="I83" s="277">
        <v>683</v>
      </c>
      <c r="J83" s="276">
        <v>1713</v>
      </c>
      <c r="K83" s="278">
        <v>2416</v>
      </c>
      <c r="L83" s="277">
        <v>506</v>
      </c>
      <c r="M83" s="277">
        <v>1391</v>
      </c>
      <c r="N83" s="276">
        <v>3096</v>
      </c>
      <c r="O83" s="278">
        <v>764</v>
      </c>
      <c r="P83" s="277">
        <v>602</v>
      </c>
      <c r="Q83" s="277">
        <v>2810</v>
      </c>
      <c r="R83" s="276">
        <v>1006</v>
      </c>
      <c r="S83" s="278">
        <v>984</v>
      </c>
      <c r="T83" s="277">
        <v>1562</v>
      </c>
      <c r="U83" s="277">
        <v>592</v>
      </c>
      <c r="V83" s="276">
        <v>2234</v>
      </c>
      <c r="W83" s="278">
        <v>682</v>
      </c>
      <c r="X83" s="277">
        <v>744</v>
      </c>
      <c r="Y83" s="277">
        <v>370</v>
      </c>
      <c r="Z83" s="276">
        <v>1172</v>
      </c>
      <c r="AA83" s="278">
        <v>609</v>
      </c>
      <c r="AB83" s="277">
        <v>528</v>
      </c>
      <c r="AC83" s="277">
        <v>626</v>
      </c>
      <c r="AD83" s="276">
        <v>599</v>
      </c>
      <c r="AE83" s="278">
        <v>890</v>
      </c>
      <c r="AF83" s="277">
        <v>1234</v>
      </c>
      <c r="AG83" s="277">
        <v>487</v>
      </c>
      <c r="AH83" s="276">
        <v>395</v>
      </c>
      <c r="AI83" s="278">
        <v>467</v>
      </c>
      <c r="AJ83" s="277">
        <v>490</v>
      </c>
      <c r="AK83" s="277">
        <v>170</v>
      </c>
      <c r="AL83" s="276">
        <v>353</v>
      </c>
      <c r="AM83" s="278">
        <v>152</v>
      </c>
      <c r="AN83" s="277">
        <v>321</v>
      </c>
      <c r="AO83" s="277">
        <v>390</v>
      </c>
      <c r="AP83" s="276">
        <v>258</v>
      </c>
      <c r="AQ83" s="278">
        <v>383</v>
      </c>
      <c r="AR83" s="279">
        <v>240</v>
      </c>
    </row>
    <row r="84" spans="1:45" x14ac:dyDescent="0.2">
      <c r="A84" s="273" t="s">
        <v>26</v>
      </c>
      <c r="B84" s="257" t="s">
        <v>481</v>
      </c>
      <c r="C84" s="275">
        <v>281131</v>
      </c>
      <c r="D84" s="277">
        <f t="shared" si="2"/>
        <v>83885</v>
      </c>
      <c r="E84" s="277">
        <v>28334</v>
      </c>
      <c r="F84" s="276">
        <v>22023</v>
      </c>
      <c r="G84" s="278">
        <v>14967</v>
      </c>
      <c r="H84" s="277">
        <v>22311</v>
      </c>
      <c r="I84" s="277">
        <v>3211</v>
      </c>
      <c r="J84" s="276">
        <v>3924</v>
      </c>
      <c r="K84" s="278">
        <v>8559</v>
      </c>
      <c r="L84" s="277">
        <v>1862</v>
      </c>
      <c r="M84" s="277">
        <v>4567</v>
      </c>
      <c r="N84" s="276">
        <v>12271</v>
      </c>
      <c r="O84" s="278">
        <v>3173</v>
      </c>
      <c r="P84" s="277">
        <v>2320</v>
      </c>
      <c r="Q84" s="277">
        <v>10390</v>
      </c>
      <c r="R84" s="276">
        <v>4137</v>
      </c>
      <c r="S84" s="278">
        <v>3586</v>
      </c>
      <c r="T84" s="277">
        <v>7564</v>
      </c>
      <c r="U84" s="277">
        <v>3269</v>
      </c>
      <c r="V84" s="276">
        <v>5696</v>
      </c>
      <c r="W84" s="278">
        <v>2147</v>
      </c>
      <c r="X84" s="277">
        <v>2164</v>
      </c>
      <c r="Y84" s="277">
        <v>1899</v>
      </c>
      <c r="Z84" s="276">
        <v>3337</v>
      </c>
      <c r="AA84" s="278">
        <v>2215</v>
      </c>
      <c r="AB84" s="277">
        <v>1791</v>
      </c>
      <c r="AC84" s="277">
        <v>2394</v>
      </c>
      <c r="AD84" s="276">
        <v>1881</v>
      </c>
      <c r="AE84" s="278">
        <v>1766</v>
      </c>
      <c r="AF84" s="277">
        <v>4065</v>
      </c>
      <c r="AG84" s="277">
        <v>1386</v>
      </c>
      <c r="AH84" s="276">
        <v>1095</v>
      </c>
      <c r="AI84" s="278">
        <v>1561</v>
      </c>
      <c r="AJ84" s="277">
        <v>972</v>
      </c>
      <c r="AK84" s="277">
        <v>315</v>
      </c>
      <c r="AL84" s="276">
        <v>992</v>
      </c>
      <c r="AM84" s="278">
        <v>643</v>
      </c>
      <c r="AN84" s="277">
        <v>995</v>
      </c>
      <c r="AO84" s="277">
        <v>706</v>
      </c>
      <c r="AP84" s="276">
        <v>1465</v>
      </c>
      <c r="AQ84" s="278">
        <v>694</v>
      </c>
      <c r="AR84" s="279">
        <v>599</v>
      </c>
    </row>
    <row r="85" spans="1:45" x14ac:dyDescent="0.2">
      <c r="A85" s="273" t="s">
        <v>51</v>
      </c>
      <c r="B85" s="257" t="s">
        <v>536</v>
      </c>
      <c r="C85" s="275">
        <v>20319</v>
      </c>
      <c r="D85" s="277">
        <f t="shared" si="2"/>
        <v>6081</v>
      </c>
      <c r="E85" s="277">
        <v>2395</v>
      </c>
      <c r="F85" s="276">
        <v>689</v>
      </c>
      <c r="G85" s="278">
        <v>799</v>
      </c>
      <c r="H85" s="277">
        <v>1199</v>
      </c>
      <c r="I85" s="277">
        <v>286</v>
      </c>
      <c r="J85" s="276">
        <v>163</v>
      </c>
      <c r="K85" s="278">
        <v>454</v>
      </c>
      <c r="L85" s="277">
        <v>167</v>
      </c>
      <c r="M85" s="277">
        <v>558</v>
      </c>
      <c r="N85" s="276">
        <v>792</v>
      </c>
      <c r="O85" s="278">
        <v>257</v>
      </c>
      <c r="P85" s="277">
        <v>310</v>
      </c>
      <c r="Q85" s="277">
        <v>507</v>
      </c>
      <c r="R85" s="276">
        <v>312</v>
      </c>
      <c r="S85" s="278">
        <v>246</v>
      </c>
      <c r="T85" s="277">
        <v>244</v>
      </c>
      <c r="U85" s="277">
        <v>227</v>
      </c>
      <c r="V85" s="276">
        <v>369</v>
      </c>
      <c r="W85" s="278">
        <v>242</v>
      </c>
      <c r="X85" s="277">
        <v>208</v>
      </c>
      <c r="Y85" s="277">
        <v>185</v>
      </c>
      <c r="Z85" s="276">
        <v>481</v>
      </c>
      <c r="AA85" s="278">
        <v>413</v>
      </c>
      <c r="AB85" s="277">
        <v>180</v>
      </c>
      <c r="AC85" s="277">
        <v>349</v>
      </c>
      <c r="AD85" s="276">
        <v>318</v>
      </c>
      <c r="AE85" s="278">
        <v>297</v>
      </c>
      <c r="AF85" s="277">
        <v>458</v>
      </c>
      <c r="AG85" s="277">
        <v>53</v>
      </c>
      <c r="AH85" s="276">
        <v>150</v>
      </c>
      <c r="AI85" s="278">
        <v>88</v>
      </c>
      <c r="AJ85" s="277">
        <v>82</v>
      </c>
      <c r="AK85" s="277">
        <v>50</v>
      </c>
      <c r="AL85" s="276">
        <v>95</v>
      </c>
      <c r="AM85" s="278">
        <v>85</v>
      </c>
      <c r="AN85" s="277">
        <v>58</v>
      </c>
      <c r="AO85" s="277">
        <v>91</v>
      </c>
      <c r="AP85" s="276">
        <v>104</v>
      </c>
      <c r="AQ85" s="278">
        <v>156</v>
      </c>
      <c r="AR85" s="279">
        <v>121</v>
      </c>
    </row>
    <row r="86" spans="1:45" x14ac:dyDescent="0.2">
      <c r="A86" s="273" t="s">
        <v>194</v>
      </c>
      <c r="B86" s="257" t="s">
        <v>41</v>
      </c>
      <c r="C86" s="275">
        <v>178642</v>
      </c>
      <c r="D86" s="277">
        <f t="shared" si="2"/>
        <v>67088</v>
      </c>
      <c r="E86" s="277">
        <v>19699</v>
      </c>
      <c r="F86" s="276">
        <v>16420</v>
      </c>
      <c r="G86" s="278">
        <v>8274</v>
      </c>
      <c r="H86" s="277">
        <v>10064</v>
      </c>
      <c r="I86" s="277">
        <v>1149</v>
      </c>
      <c r="J86" s="276">
        <v>2817</v>
      </c>
      <c r="K86" s="278">
        <v>3790</v>
      </c>
      <c r="L86" s="277">
        <v>755</v>
      </c>
      <c r="M86" s="277">
        <v>2644</v>
      </c>
      <c r="N86" s="276">
        <v>6778</v>
      </c>
      <c r="O86" s="278">
        <v>873</v>
      </c>
      <c r="P86" s="277">
        <v>1213</v>
      </c>
      <c r="Q86" s="277">
        <v>3960</v>
      </c>
      <c r="R86" s="276">
        <v>1378</v>
      </c>
      <c r="S86" s="278">
        <v>9166</v>
      </c>
      <c r="T86" s="277">
        <v>2622</v>
      </c>
      <c r="U86" s="277">
        <v>891</v>
      </c>
      <c r="V86" s="276">
        <v>2608</v>
      </c>
      <c r="W86" s="278">
        <v>1332</v>
      </c>
      <c r="X86" s="277">
        <v>754</v>
      </c>
      <c r="Y86" s="277">
        <v>555</v>
      </c>
      <c r="Z86" s="276">
        <v>1498</v>
      </c>
      <c r="AA86" s="278">
        <v>634</v>
      </c>
      <c r="AB86" s="277">
        <v>953</v>
      </c>
      <c r="AC86" s="277">
        <v>592</v>
      </c>
      <c r="AD86" s="276">
        <v>785</v>
      </c>
      <c r="AE86" s="278">
        <v>922</v>
      </c>
      <c r="AF86" s="277">
        <v>2165</v>
      </c>
      <c r="AG86" s="277">
        <v>395</v>
      </c>
      <c r="AH86" s="276">
        <v>314</v>
      </c>
      <c r="AI86" s="278">
        <v>587</v>
      </c>
      <c r="AJ86" s="277">
        <v>1253</v>
      </c>
      <c r="AK86" s="277">
        <v>141</v>
      </c>
      <c r="AL86" s="276">
        <v>369</v>
      </c>
      <c r="AM86" s="278">
        <v>79</v>
      </c>
      <c r="AN86" s="277">
        <v>449</v>
      </c>
      <c r="AO86" s="277">
        <v>513</v>
      </c>
      <c r="AP86" s="276">
        <v>1480</v>
      </c>
      <c r="AQ86" s="278">
        <v>233</v>
      </c>
      <c r="AR86" s="279">
        <v>450</v>
      </c>
    </row>
    <row r="87" spans="1:45" x14ac:dyDescent="0.2">
      <c r="A87" s="273" t="s">
        <v>200</v>
      </c>
      <c r="B87" s="257" t="s">
        <v>42</v>
      </c>
      <c r="C87" s="275">
        <v>248513</v>
      </c>
      <c r="D87" s="277">
        <f>C87-SUM(E87:AR87)</f>
        <v>85307</v>
      </c>
      <c r="E87" s="277">
        <v>25729</v>
      </c>
      <c r="F87" s="276">
        <v>19860</v>
      </c>
      <c r="G87" s="278">
        <v>11336</v>
      </c>
      <c r="H87" s="277">
        <v>20092</v>
      </c>
      <c r="I87" s="277">
        <v>2625</v>
      </c>
      <c r="J87" s="276">
        <v>3461</v>
      </c>
      <c r="K87" s="278">
        <v>7279</v>
      </c>
      <c r="L87" s="277">
        <v>1072</v>
      </c>
      <c r="M87" s="277">
        <v>5170</v>
      </c>
      <c r="N87" s="276">
        <v>10373</v>
      </c>
      <c r="O87" s="278">
        <v>2026</v>
      </c>
      <c r="P87" s="277">
        <v>1817</v>
      </c>
      <c r="Q87" s="277">
        <v>6944</v>
      </c>
      <c r="R87" s="276">
        <v>3891</v>
      </c>
      <c r="S87" s="278">
        <v>2902</v>
      </c>
      <c r="T87" s="277">
        <v>4658</v>
      </c>
      <c r="U87" s="277">
        <v>2095</v>
      </c>
      <c r="V87" s="276">
        <v>5198</v>
      </c>
      <c r="W87" s="278">
        <v>1616</v>
      </c>
      <c r="X87" s="277">
        <v>2162</v>
      </c>
      <c r="Y87" s="277">
        <v>780</v>
      </c>
      <c r="Z87" s="276">
        <v>2113</v>
      </c>
      <c r="AA87" s="278">
        <v>1968</v>
      </c>
      <c r="AB87" s="277">
        <v>1192</v>
      </c>
      <c r="AC87" s="277">
        <v>2512</v>
      </c>
      <c r="AD87" s="276">
        <v>1140</v>
      </c>
      <c r="AE87" s="278">
        <v>2603</v>
      </c>
      <c r="AF87" s="277">
        <v>2520</v>
      </c>
      <c r="AG87" s="277">
        <v>743</v>
      </c>
      <c r="AH87" s="276">
        <v>586</v>
      </c>
      <c r="AI87" s="278">
        <v>996</v>
      </c>
      <c r="AJ87" s="277">
        <v>847</v>
      </c>
      <c r="AK87" s="277">
        <v>282</v>
      </c>
      <c r="AL87" s="276">
        <v>868</v>
      </c>
      <c r="AM87" s="278">
        <v>290</v>
      </c>
      <c r="AN87" s="277">
        <v>996</v>
      </c>
      <c r="AO87" s="277">
        <v>423</v>
      </c>
      <c r="AP87" s="276">
        <v>642</v>
      </c>
      <c r="AQ87" s="278">
        <v>549</v>
      </c>
      <c r="AR87" s="279">
        <v>850</v>
      </c>
    </row>
    <row r="88" spans="1:45" x14ac:dyDescent="0.2">
      <c r="A88" s="273" t="s">
        <v>201</v>
      </c>
      <c r="B88" s="257" t="s">
        <v>282</v>
      </c>
      <c r="C88" s="275">
        <v>0</v>
      </c>
      <c r="D88" s="277">
        <v>0</v>
      </c>
      <c r="E88" s="277">
        <v>0</v>
      </c>
      <c r="F88" s="276">
        <v>0</v>
      </c>
      <c r="G88" s="278">
        <v>0</v>
      </c>
      <c r="H88" s="277">
        <v>0</v>
      </c>
      <c r="I88" s="277">
        <v>0</v>
      </c>
      <c r="J88" s="276">
        <v>0</v>
      </c>
      <c r="K88" s="278">
        <v>0</v>
      </c>
      <c r="L88" s="277">
        <v>0</v>
      </c>
      <c r="M88" s="277">
        <v>0</v>
      </c>
      <c r="N88" s="276">
        <v>0</v>
      </c>
      <c r="O88" s="278">
        <v>0</v>
      </c>
      <c r="P88" s="277">
        <v>0</v>
      </c>
      <c r="Q88" s="277">
        <v>0</v>
      </c>
      <c r="R88" s="276">
        <v>0</v>
      </c>
      <c r="S88" s="278">
        <v>0</v>
      </c>
      <c r="T88" s="277">
        <v>0</v>
      </c>
      <c r="U88" s="277">
        <v>0</v>
      </c>
      <c r="V88" s="276">
        <v>0</v>
      </c>
      <c r="W88" s="278">
        <v>0</v>
      </c>
      <c r="X88" s="277">
        <v>0</v>
      </c>
      <c r="Y88" s="277">
        <v>0</v>
      </c>
      <c r="Z88" s="276">
        <v>0</v>
      </c>
      <c r="AA88" s="278">
        <v>0</v>
      </c>
      <c r="AB88" s="277">
        <v>0</v>
      </c>
      <c r="AC88" s="277">
        <v>0</v>
      </c>
      <c r="AD88" s="276">
        <v>0</v>
      </c>
      <c r="AE88" s="278">
        <v>0</v>
      </c>
      <c r="AF88" s="277">
        <v>0</v>
      </c>
      <c r="AG88" s="277">
        <v>0</v>
      </c>
      <c r="AH88" s="276">
        <v>0</v>
      </c>
      <c r="AI88" s="278">
        <v>0</v>
      </c>
      <c r="AJ88" s="277">
        <v>0</v>
      </c>
      <c r="AK88" s="277">
        <v>0</v>
      </c>
      <c r="AL88" s="276">
        <v>0</v>
      </c>
      <c r="AM88" s="278">
        <v>0</v>
      </c>
      <c r="AN88" s="277">
        <v>0</v>
      </c>
      <c r="AO88" s="277">
        <v>0</v>
      </c>
      <c r="AP88" s="276">
        <v>0</v>
      </c>
      <c r="AQ88" s="278">
        <v>0</v>
      </c>
      <c r="AR88" s="279">
        <v>0</v>
      </c>
    </row>
    <row r="89" spans="1:45" x14ac:dyDescent="0.2">
      <c r="A89" s="273" t="s">
        <v>202</v>
      </c>
      <c r="B89" s="257" t="s">
        <v>283</v>
      </c>
      <c r="C89" s="275">
        <v>1210</v>
      </c>
      <c r="D89" s="277">
        <f>C89-SUM(E89:AR89)</f>
        <v>307</v>
      </c>
      <c r="E89" s="277">
        <v>120</v>
      </c>
      <c r="F89" s="276">
        <v>52</v>
      </c>
      <c r="G89" s="278">
        <v>61</v>
      </c>
      <c r="H89" s="277">
        <v>140</v>
      </c>
      <c r="I89" s="277">
        <v>7</v>
      </c>
      <c r="J89" s="276">
        <v>39</v>
      </c>
      <c r="K89" s="278">
        <v>37</v>
      </c>
      <c r="L89" s="277">
        <v>6</v>
      </c>
      <c r="M89" s="277">
        <v>23</v>
      </c>
      <c r="N89" s="276">
        <v>67</v>
      </c>
      <c r="O89" s="278">
        <v>6</v>
      </c>
      <c r="P89" s="277">
        <v>9</v>
      </c>
      <c r="Q89" s="277">
        <v>39</v>
      </c>
      <c r="R89" s="276">
        <v>15</v>
      </c>
      <c r="S89" s="278">
        <v>21</v>
      </c>
      <c r="T89" s="277">
        <v>33</v>
      </c>
      <c r="U89" s="277">
        <v>10</v>
      </c>
      <c r="V89" s="276">
        <v>31</v>
      </c>
      <c r="W89" s="278">
        <v>13</v>
      </c>
      <c r="X89" s="277">
        <v>14</v>
      </c>
      <c r="Y89" s="277">
        <v>4</v>
      </c>
      <c r="Z89" s="276">
        <v>17</v>
      </c>
      <c r="AA89" s="278">
        <v>15</v>
      </c>
      <c r="AB89" s="277">
        <v>5</v>
      </c>
      <c r="AC89" s="277">
        <v>13</v>
      </c>
      <c r="AD89" s="276">
        <v>10</v>
      </c>
      <c r="AE89" s="278">
        <v>14</v>
      </c>
      <c r="AF89" s="277">
        <v>21</v>
      </c>
      <c r="AG89" s="277">
        <v>9</v>
      </c>
      <c r="AH89" s="276">
        <v>6</v>
      </c>
      <c r="AI89" s="278">
        <v>6</v>
      </c>
      <c r="AJ89" s="277">
        <v>8</v>
      </c>
      <c r="AK89" s="277">
        <v>1</v>
      </c>
      <c r="AL89" s="276">
        <v>7</v>
      </c>
      <c r="AM89" s="278">
        <v>2</v>
      </c>
      <c r="AN89" s="277">
        <v>4</v>
      </c>
      <c r="AO89" s="277">
        <v>5</v>
      </c>
      <c r="AP89" s="276">
        <v>3</v>
      </c>
      <c r="AQ89" s="278">
        <v>7</v>
      </c>
      <c r="AR89" s="279">
        <v>3</v>
      </c>
    </row>
    <row r="90" spans="1:45" x14ac:dyDescent="0.2">
      <c r="A90" s="280"/>
      <c r="B90" s="295" t="s">
        <v>538</v>
      </c>
      <c r="C90" s="282">
        <f>SUM(C51:C89)</f>
        <v>2082201</v>
      </c>
      <c r="D90" s="284">
        <f>SUM(D51:D89)</f>
        <v>648332</v>
      </c>
      <c r="E90" s="284">
        <f t="shared" ref="E90:AR90" si="3">SUM(E51:E89)</f>
        <v>239449</v>
      </c>
      <c r="F90" s="283">
        <f t="shared" si="3"/>
        <v>173132</v>
      </c>
      <c r="G90" s="285">
        <f t="shared" si="3"/>
        <v>98498</v>
      </c>
      <c r="H90" s="284">
        <f t="shared" si="3"/>
        <v>132743</v>
      </c>
      <c r="I90" s="284">
        <f t="shared" si="3"/>
        <v>18900</v>
      </c>
      <c r="J90" s="283">
        <f t="shared" si="3"/>
        <v>21757</v>
      </c>
      <c r="K90" s="285">
        <f t="shared" si="3"/>
        <v>67659</v>
      </c>
      <c r="L90" s="284">
        <f t="shared" si="3"/>
        <v>12057</v>
      </c>
      <c r="M90" s="284">
        <f t="shared" si="3"/>
        <v>37274</v>
      </c>
      <c r="N90" s="283">
        <f t="shared" si="3"/>
        <v>90179</v>
      </c>
      <c r="O90" s="285">
        <f t="shared" si="3"/>
        <v>18875</v>
      </c>
      <c r="P90" s="284">
        <f t="shared" si="3"/>
        <v>15695</v>
      </c>
      <c r="Q90" s="284">
        <f t="shared" si="3"/>
        <v>47579</v>
      </c>
      <c r="R90" s="283">
        <f t="shared" si="3"/>
        <v>31863</v>
      </c>
      <c r="S90" s="285">
        <f t="shared" si="3"/>
        <v>45900</v>
      </c>
      <c r="T90" s="284">
        <f t="shared" si="3"/>
        <v>33809</v>
      </c>
      <c r="U90" s="284">
        <f t="shared" si="3"/>
        <v>22753</v>
      </c>
      <c r="V90" s="283">
        <f t="shared" si="3"/>
        <v>39918</v>
      </c>
      <c r="W90" s="285">
        <f t="shared" si="3"/>
        <v>22720</v>
      </c>
      <c r="X90" s="284">
        <f t="shared" si="3"/>
        <v>16909</v>
      </c>
      <c r="Y90" s="284">
        <f t="shared" si="3"/>
        <v>9742</v>
      </c>
      <c r="Z90" s="283">
        <f t="shared" si="3"/>
        <v>27220</v>
      </c>
      <c r="AA90" s="285">
        <f t="shared" si="3"/>
        <v>19989</v>
      </c>
      <c r="AB90" s="284">
        <f t="shared" si="3"/>
        <v>13860</v>
      </c>
      <c r="AC90" s="284">
        <f t="shared" si="3"/>
        <v>16974</v>
      </c>
      <c r="AD90" s="283">
        <f t="shared" si="3"/>
        <v>14099</v>
      </c>
      <c r="AE90" s="285">
        <f t="shared" si="3"/>
        <v>22557</v>
      </c>
      <c r="AF90" s="284">
        <f t="shared" si="3"/>
        <v>32015</v>
      </c>
      <c r="AG90" s="284">
        <f t="shared" si="3"/>
        <v>6689</v>
      </c>
      <c r="AH90" s="283">
        <f t="shared" si="3"/>
        <v>7478</v>
      </c>
      <c r="AI90" s="285">
        <f t="shared" si="3"/>
        <v>13723</v>
      </c>
      <c r="AJ90" s="284">
        <f t="shared" si="3"/>
        <v>10821</v>
      </c>
      <c r="AK90" s="284">
        <f t="shared" si="3"/>
        <v>3468</v>
      </c>
      <c r="AL90" s="283">
        <f t="shared" si="3"/>
        <v>11472</v>
      </c>
      <c r="AM90" s="285">
        <f t="shared" si="3"/>
        <v>3357</v>
      </c>
      <c r="AN90" s="284">
        <f t="shared" si="3"/>
        <v>9221</v>
      </c>
      <c r="AO90" s="284">
        <f t="shared" si="3"/>
        <v>5032</v>
      </c>
      <c r="AP90" s="283">
        <f t="shared" si="3"/>
        <v>7894</v>
      </c>
      <c r="AQ90" s="285">
        <f t="shared" si="3"/>
        <v>6375</v>
      </c>
      <c r="AR90" s="286">
        <f t="shared" si="3"/>
        <v>5889</v>
      </c>
      <c r="AS90" s="287" t="s">
        <v>537</v>
      </c>
    </row>
    <row r="91" spans="1:45" x14ac:dyDescent="0.2">
      <c r="D91" s="288"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2023-08-19T07:29:59Z</dcterms:modified>
</cp:coreProperties>
</file>